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_\Dropbox\My PC (LAPTOP-KH6MTOJD)\Desktop\WORK\DIGEPRES\"/>
    </mc:Choice>
  </mc:AlternateContent>
  <bookViews>
    <workbookView xWindow="0" yWindow="0" windowWidth="21570" windowHeight="8025" tabRatio="1000" activeTab="26"/>
  </bookViews>
  <sheets>
    <sheet name="Cuadro 1" sheetId="29" r:id="rId1"/>
    <sheet name="Gráfico 1" sheetId="30" r:id="rId2"/>
    <sheet name="Gráfico 2" sheetId="31" r:id="rId3"/>
    <sheet name="Cuadro 2" sheetId="32" r:id="rId4"/>
    <sheet name="Cuadro 3" sheetId="33" r:id="rId5"/>
    <sheet name="Gráfico 3" sheetId="34" r:id="rId6"/>
    <sheet name="Cuadro 4" sheetId="35" r:id="rId7"/>
    <sheet name="Cuadro 5" sheetId="36" r:id="rId8"/>
    <sheet name="Cuadro 6" sheetId="37" r:id="rId9"/>
    <sheet name="Cuadro 7" sheetId="38" r:id="rId10"/>
    <sheet name="Cuadro 8" sheetId="39" r:id="rId11"/>
    <sheet name="Gráfico 4" sheetId="40" r:id="rId12"/>
    <sheet name="Gráfico 5" sheetId="41" r:id="rId13"/>
    <sheet name="Gráfico 6" sheetId="42" r:id="rId14"/>
    <sheet name="Cuadro 9" sheetId="43" r:id="rId15"/>
    <sheet name="Cuadro 10" sheetId="44" r:id="rId16"/>
    <sheet name="Cuadro 11" sheetId="24" r:id="rId17"/>
    <sheet name="Gráfico 7" sheetId="25" r:id="rId18"/>
    <sheet name="Cuadro 12" sheetId="18" r:id="rId19"/>
    <sheet name="Cuadro 13" sheetId="21" r:id="rId20"/>
    <sheet name="Cuadro 14" sheetId="22" r:id="rId21"/>
    <sheet name="Cuadro 15" sheetId="23" r:id="rId22"/>
    <sheet name="Cuadro 16" sheetId="45" r:id="rId23"/>
    <sheet name="Cuadro 17" sheetId="46" r:id="rId24"/>
    <sheet name="Cuadro 18" sheetId="26" r:id="rId25"/>
    <sheet name="Cuadro 19" sheetId="27" r:id="rId26"/>
    <sheet name="Cuadro 20" sheetId="28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name="\0" localSheetId="22">#REF!</definedName>
    <definedName name="\0">#REF!</definedName>
    <definedName name="\A" localSheetId="22">#REF!</definedName>
    <definedName name="\A">#REF!</definedName>
    <definedName name="\B" localSheetId="22">#REF!</definedName>
    <definedName name="\B">#REF!</definedName>
    <definedName name="\C" localSheetId="22">#REF!</definedName>
    <definedName name="\C">#REF!</definedName>
    <definedName name="\D" localSheetId="22">#REF!</definedName>
    <definedName name="\D">#REF!</definedName>
    <definedName name="\E" localSheetId="22">#REF!</definedName>
    <definedName name="\E">#REF!</definedName>
    <definedName name="\F" localSheetId="22">#REF!</definedName>
    <definedName name="\F">#REF!</definedName>
    <definedName name="\G" localSheetId="22">#REF!</definedName>
    <definedName name="\G">#REF!</definedName>
    <definedName name="\H" localSheetId="22">#REF!</definedName>
    <definedName name="\H">#REF!</definedName>
    <definedName name="\I" localSheetId="22">#REF!</definedName>
    <definedName name="\I">#REF!</definedName>
    <definedName name="\J" localSheetId="22">#REF!</definedName>
    <definedName name="\J">#REF!</definedName>
    <definedName name="\K" localSheetId="22">#REF!</definedName>
    <definedName name="\K">#REF!</definedName>
    <definedName name="\L" localSheetId="22">#REF!</definedName>
    <definedName name="\L">#REF!</definedName>
    <definedName name="\M" localSheetId="22">#REF!</definedName>
    <definedName name="\M">#REF!</definedName>
    <definedName name="\N" localSheetId="22">#REF!</definedName>
    <definedName name="\N">#REF!</definedName>
    <definedName name="\O" localSheetId="22">#REF!</definedName>
    <definedName name="\O">#REF!</definedName>
    <definedName name="\P" localSheetId="22">#REF!</definedName>
    <definedName name="\P">#REF!</definedName>
    <definedName name="\Q" localSheetId="22">#REF!</definedName>
    <definedName name="\Q">#REF!</definedName>
    <definedName name="\R" localSheetId="22">#REF!</definedName>
    <definedName name="\R">#REF!</definedName>
    <definedName name="\S" localSheetId="22">#REF!</definedName>
    <definedName name="\S">#REF!</definedName>
    <definedName name="\T" localSheetId="22">#REF!</definedName>
    <definedName name="\T">#REF!</definedName>
    <definedName name="\U" localSheetId="22">#REF!</definedName>
    <definedName name="\U">#REF!</definedName>
    <definedName name="\V" localSheetId="22">#REF!</definedName>
    <definedName name="\V">#REF!</definedName>
    <definedName name="\W" localSheetId="22">#REF!</definedName>
    <definedName name="\W">#REF!</definedName>
    <definedName name="\X" localSheetId="22">#REF!</definedName>
    <definedName name="\X">#REF!</definedName>
    <definedName name="\Y" localSheetId="22">#REF!</definedName>
    <definedName name="\Y">#REF!</definedName>
    <definedName name="\Z" localSheetId="22">#REF!</definedName>
    <definedName name="\Z">#REF!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2">#REF!</definedName>
    <definedName name="_______FAL4">#REF!</definedName>
    <definedName name="_______FAL6" localSheetId="22">#REF!</definedName>
    <definedName name="_______FAL6">#REF!</definedName>
    <definedName name="_______FAL7" localSheetId="2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2">#REF!</definedName>
    <definedName name="______AUS1">#REF!</definedName>
    <definedName name="______DEG1" localSheetId="22">#REF!</definedName>
    <definedName name="______DEG1">#REF!</definedName>
    <definedName name="______DKR1" localSheetId="22">#REF!</definedName>
    <definedName name="______DKR1">#REF!</definedName>
    <definedName name="______ECU1" localSheetId="22">#REF!</definedName>
    <definedName name="______ECU1">#REF!</definedName>
    <definedName name="______ESC1" localSheetId="22">#REF!</definedName>
    <definedName name="______ESC1">#REF!</definedName>
    <definedName name="______FAL2" localSheetId="22">#REF!</definedName>
    <definedName name="______FAL2">#REF!</definedName>
    <definedName name="______FAL3" localSheetId="22">#REF!</definedName>
    <definedName name="______FAL3">#REF!</definedName>
    <definedName name="______FAL4" localSheetId="22">#REF!</definedName>
    <definedName name="______FAL4">#REF!</definedName>
    <definedName name="______FAL5" localSheetId="22">#REF!</definedName>
    <definedName name="______FAL5">#REF!</definedName>
    <definedName name="______FAL6" localSheetId="22">#REF!</definedName>
    <definedName name="______FAL6">#REF!</definedName>
    <definedName name="______FAL7" localSheetId="22">#REF!</definedName>
    <definedName name="______FAL7">#REF!</definedName>
    <definedName name="______FMK1" localSheetId="22">#REF!</definedName>
    <definedName name="______FMK1">#REF!</definedName>
    <definedName name="______IKR1" localSheetId="22">#REF!</definedName>
    <definedName name="______IKR1">#REF!</definedName>
    <definedName name="______IRP1" localSheetId="22">#REF!</definedName>
    <definedName name="______IRP1">#REF!</definedName>
    <definedName name="______LIT1" localSheetId="22">#REF!</definedName>
    <definedName name="______LIT1">#REF!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2">#REF!</definedName>
    <definedName name="______MEX1">#REF!</definedName>
    <definedName name="______PTA1" localSheetId="2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2">#REF!</definedName>
    <definedName name="______SAR1">#REF!</definedName>
    <definedName name="______SRT11" localSheetId="15" hidden="1">{"Minpmon",#N/A,FALSE,"Monthinput"}</definedName>
    <definedName name="______SRT11" localSheetId="22" hidden="1">{"Minpmon",#N/A,FALSE,"Monthinput"}</definedName>
    <definedName name="______SRT11" localSheetId="23" hidden="1">{"Minpmon",#N/A,FALSE,"Monthinput"}</definedName>
    <definedName name="______SRT11" localSheetId="14" hidden="1">{"Minpmon",#N/A,FALSE,"Monthinput"}</definedName>
    <definedName name="______SRT11" hidden="1">{"Minpmon",#N/A,FALSE,"Monthinput"}</definedName>
    <definedName name="_____AUS1" localSheetId="22">#REF!</definedName>
    <definedName name="_____AUS1">#REF!</definedName>
    <definedName name="_____DEG1" localSheetId="22">#REF!</definedName>
    <definedName name="_____DEG1">#REF!</definedName>
    <definedName name="_____DKR1" localSheetId="22">#REF!</definedName>
    <definedName name="_____DKR1">#REF!</definedName>
    <definedName name="_____ECU1" localSheetId="22">#REF!</definedName>
    <definedName name="_____ECU1">#REF!</definedName>
    <definedName name="_____ESC1" localSheetId="22">#REF!</definedName>
    <definedName name="_____ESC1">#REF!</definedName>
    <definedName name="_____FAL2" localSheetId="22">#REF!</definedName>
    <definedName name="_____FAL2">#REF!</definedName>
    <definedName name="_____FAL3" localSheetId="22">#REF!</definedName>
    <definedName name="_____FAL3">#REF!</definedName>
    <definedName name="_____FAL4" localSheetId="22">#REF!</definedName>
    <definedName name="_____FAL4">#REF!</definedName>
    <definedName name="_____FAL5" localSheetId="22">#REF!</definedName>
    <definedName name="_____FAL5">#REF!</definedName>
    <definedName name="_____FAL6" localSheetId="22">#REF!</definedName>
    <definedName name="_____FAL6">#REF!</definedName>
    <definedName name="_____FAL7" localSheetId="22">#REF!</definedName>
    <definedName name="_____FAL7">#REF!</definedName>
    <definedName name="_____FMK1" localSheetId="22">#REF!</definedName>
    <definedName name="_____FMK1">#REF!</definedName>
    <definedName name="_____IKR1" localSheetId="22">#REF!</definedName>
    <definedName name="_____IKR1">#REF!</definedName>
    <definedName name="_____IRP1" localSheetId="22">#REF!</definedName>
    <definedName name="_____IRP1">#REF!</definedName>
    <definedName name="_____LIT1" localSheetId="22">#REF!</definedName>
    <definedName name="_____LIT1">#REF!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2">#REF!</definedName>
    <definedName name="_____MEX1">#REF!</definedName>
    <definedName name="_____PTA1" localSheetId="2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2">#REF!</definedName>
    <definedName name="_____SAR1">#REF!</definedName>
    <definedName name="_____SRT11" localSheetId="15" hidden="1">{"Minpmon",#N/A,FALSE,"Monthinput"}</definedName>
    <definedName name="_____SRT11" localSheetId="22" hidden="1">{"Minpmon",#N/A,FALSE,"Monthinput"}</definedName>
    <definedName name="_____SRT11" localSheetId="23" hidden="1">{"Minpmon",#N/A,FALSE,"Monthinput"}</definedName>
    <definedName name="_____SRT11" localSheetId="14" hidden="1">{"Minpmon",#N/A,FALSE,"Monthinput"}</definedName>
    <definedName name="_____SRT11" hidden="1">{"Minpmon",#N/A,FALSE,"Monthinput"}</definedName>
    <definedName name="_____TOT58">[1]GROWTH!#REF!</definedName>
    <definedName name="____AUS1" localSheetId="22">#REF!</definedName>
    <definedName name="____AUS1">#REF!</definedName>
    <definedName name="____DEG1" localSheetId="22">#REF!</definedName>
    <definedName name="____DEG1">#REF!</definedName>
    <definedName name="____DKR1" localSheetId="22">#REF!</definedName>
    <definedName name="____DKR1">#REF!</definedName>
    <definedName name="____ECU1" localSheetId="22">#REF!</definedName>
    <definedName name="____ECU1">#REF!</definedName>
    <definedName name="____ESC1" localSheetId="22">#REF!</definedName>
    <definedName name="____ESC1">#REF!</definedName>
    <definedName name="____FAL2" localSheetId="22">#REF!</definedName>
    <definedName name="____FAL2">#REF!</definedName>
    <definedName name="____FAL3" localSheetId="22">#REF!</definedName>
    <definedName name="____FAL3">#REF!</definedName>
    <definedName name="____FAL4" localSheetId="22">#REF!</definedName>
    <definedName name="____FAL4">#REF!</definedName>
    <definedName name="____FAL5" localSheetId="22">#REF!</definedName>
    <definedName name="____FAL5">#REF!</definedName>
    <definedName name="____FAL6" localSheetId="22">#REF!</definedName>
    <definedName name="____FAL6">#REF!</definedName>
    <definedName name="____FAL7" localSheetId="22">#REF!</definedName>
    <definedName name="____FAL7">#REF!</definedName>
    <definedName name="____FMK1" localSheetId="22">#REF!</definedName>
    <definedName name="____FMK1">#REF!</definedName>
    <definedName name="____IKR1" localSheetId="22">#REF!</definedName>
    <definedName name="____IKR1">#REF!</definedName>
    <definedName name="____IRP1" localSheetId="22">#REF!</definedName>
    <definedName name="____IRP1">#REF!</definedName>
    <definedName name="____LIT1" localSheetId="22">#REF!</definedName>
    <definedName name="____LIT1">#REF!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2">#REF!</definedName>
    <definedName name="____MEX1">#REF!</definedName>
    <definedName name="____PTA1" localSheetId="2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2">#REF!</definedName>
    <definedName name="____SAR1">#REF!</definedName>
    <definedName name="____SRT11" localSheetId="15" hidden="1">{"Minpmon",#N/A,FALSE,"Monthinput"}</definedName>
    <definedName name="____SRT11" localSheetId="22" hidden="1">{"Minpmon",#N/A,FALSE,"Monthinput"}</definedName>
    <definedName name="____SRT11" localSheetId="23" hidden="1">{"Minpmon",#N/A,FALSE,"Monthinput"}</definedName>
    <definedName name="____SRT11" localSheetId="14" hidden="1">{"Minpmon",#N/A,FALSE,"Monthinput"}</definedName>
    <definedName name="____SRT11" hidden="1">{"Minpmon",#N/A,FALSE,"Monthinput"}</definedName>
    <definedName name="____TOT58">[1]GROWTH!#REF!</definedName>
    <definedName name="___AUS1" localSheetId="22">#REF!</definedName>
    <definedName name="___AUS1">#REF!</definedName>
    <definedName name="___DEG1" localSheetId="22">#REF!</definedName>
    <definedName name="___DEG1">#REF!</definedName>
    <definedName name="___DKR1" localSheetId="22">#REF!</definedName>
    <definedName name="___DKR1">#REF!</definedName>
    <definedName name="___ECU1" localSheetId="22">#REF!</definedName>
    <definedName name="___ECU1">#REF!</definedName>
    <definedName name="___ESC1" localSheetId="22">#REF!</definedName>
    <definedName name="___ESC1">#REF!</definedName>
    <definedName name="___F" hidden="1">'[2]Fax a enviar'!#REF!</definedName>
    <definedName name="___FAL2" localSheetId="22">#REF!</definedName>
    <definedName name="___FAL2">#REF!</definedName>
    <definedName name="___FAL3" localSheetId="22">#REF!</definedName>
    <definedName name="___FAL3">#REF!</definedName>
    <definedName name="___FAL4" localSheetId="22">#REF!</definedName>
    <definedName name="___FAL4">#REF!</definedName>
    <definedName name="___FAL5" localSheetId="22">#REF!</definedName>
    <definedName name="___FAL5">#REF!</definedName>
    <definedName name="___FAL6" localSheetId="22">#REF!</definedName>
    <definedName name="___FAL6">#REF!</definedName>
    <definedName name="___FAL7" localSheetId="22">#REF!</definedName>
    <definedName name="___FAL7">#REF!</definedName>
    <definedName name="___FMK1" localSheetId="22">#REF!</definedName>
    <definedName name="___FMK1">#REF!</definedName>
    <definedName name="___IKR1" localSheetId="22">#REF!</definedName>
    <definedName name="___IKR1">#REF!</definedName>
    <definedName name="___IRP1" localSheetId="22">#REF!</definedName>
    <definedName name="___IRP1">#REF!</definedName>
    <definedName name="___LIT1" localSheetId="22">#REF!</definedName>
    <definedName name="___LIT1">#REF!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2">#REF!</definedName>
    <definedName name="___MEX1">#REF!</definedName>
    <definedName name="___PTA1" localSheetId="2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2">#REF!</definedName>
    <definedName name="___SAR1">#REF!</definedName>
    <definedName name="___SRT11" localSheetId="15" hidden="1">{"Minpmon",#N/A,FALSE,"Monthinput"}</definedName>
    <definedName name="___SRT11" localSheetId="22" hidden="1">{"Minpmon",#N/A,FALSE,"Monthinput"}</definedName>
    <definedName name="___SRT11" localSheetId="23" hidden="1">{"Minpmon",#N/A,FALSE,"Monthinput"}</definedName>
    <definedName name="___SRT11" localSheetId="14" hidden="1">{"Minpmon",#N/A,FALSE,"Monthinput"}</definedName>
    <definedName name="___SRT11" hidden="1">{"Minpmon",#N/A,FALSE,"Monthinput"}</definedName>
    <definedName name="___TOT58">[1]GROWTH!#REF!</definedName>
    <definedName name="__123Graph_A" hidden="1">[3]C!#REF!</definedName>
    <definedName name="__123Graph_AChart1" hidden="1">[4]IN_Cable!#REF!</definedName>
    <definedName name="__123Graph_AChart2" hidden="1">[4]IN_Cable!#REF!</definedName>
    <definedName name="__123Graph_AChart3" hidden="1">[4]IN_Cable!#REF!</definedName>
    <definedName name="__123Graph_AChart4" hidden="1">[4]IN_Cable!#REF!</definedName>
    <definedName name="__123Graph_AChart5" hidden="1">[4]IN_Cable!#REF!</definedName>
    <definedName name="__123Graph_AChart6" hidden="1">[4]IN_Cable!#REF!</definedName>
    <definedName name="__123Graph_AChart7" hidden="1">[4]IN_Cable!#REF!</definedName>
    <definedName name="__123Graph_ACurrent" hidden="1">[4]IN_Cable!#REF!</definedName>
    <definedName name="__123Graph_ADEBT" localSheetId="22" hidden="1">#REF!</definedName>
    <definedName name="__123Graph_ADEBT" hidden="1">#REF!</definedName>
    <definedName name="__123Graph_ADIFFERENTIAL" hidden="1">[5]TAB25b!#REF!</definedName>
    <definedName name="__123Graph_AINTEREST" hidden="1">[5]TAB25b!#REF!</definedName>
    <definedName name="__123Graph_ASPREAD" hidden="1">[5]TAB25b!#REF!</definedName>
    <definedName name="__123Graph_B" hidden="1">[6]FLUJO!$B$7929:$C$7929</definedName>
    <definedName name="__123Graph_BCurrent" localSheetId="22" hidden="1">[52]G!#REF!</definedName>
    <definedName name="__123Graph_BCurrent" hidden="1">[7]G!#REF!</definedName>
    <definedName name="__123Graph_BDEBT" localSheetId="22" hidden="1">#REF!</definedName>
    <definedName name="__123Graph_BDEBT" hidden="1">#REF!</definedName>
    <definedName name="__123Graph_BINTEREST" localSheetId="22" hidden="1">[53]TAB25b!#REF!</definedName>
    <definedName name="__123Graph_BINTEREST" hidden="1">[5]TAB25b!#REF!</definedName>
    <definedName name="__123Graph_C" hidden="1">[6]FLUJO!$B$7936:$C$7936</definedName>
    <definedName name="__123Graph_CCurrent" localSheetId="22" hidden="1">'[54]Base Original'!#REF!</definedName>
    <definedName name="__123Graph_CCurrent" hidden="1">'[8]Base Original'!#REF!</definedName>
    <definedName name="__123Graph_D" hidden="1">[6]FLUJO!$B$7942:$C$7942</definedName>
    <definedName name="__123Graph_DCurrent" hidden="1">'[8]Base Original'!#REF!</definedName>
    <definedName name="__123Graph_E" localSheetId="22" hidden="1">[55]C!#REF!</definedName>
    <definedName name="__123Graph_E" hidden="1">[3]C!#REF!</definedName>
    <definedName name="__123Graph_ECurrent" localSheetId="22" hidden="1">'[54]Base Original'!#REF!</definedName>
    <definedName name="__123Graph_ECurrent" hidden="1">'[8]Base Original'!#REF!</definedName>
    <definedName name="__123Graph_F" localSheetId="22" hidden="1">[55]C!#REF!</definedName>
    <definedName name="__123Graph_F" hidden="1">[3]C!#REF!</definedName>
    <definedName name="__123Graph_FCurrent" localSheetId="22" hidden="1">[56]Base!#REF!</definedName>
    <definedName name="__123Graph_FCurrent" hidden="1">[9]Base!#REF!</definedName>
    <definedName name="__123Graph_X" hidden="1">[6]FLUJO!$B$7906:$C$7906</definedName>
    <definedName name="__123Graph_XDIFFERENTIAL" hidden="1">[5]TAB25b!#REF!</definedName>
    <definedName name="__123Graph_XSPREAD" hidden="1">[5]TAB25b!#REF!</definedName>
    <definedName name="__AUS1" localSheetId="22">#REF!</definedName>
    <definedName name="__AUS1">#REF!</definedName>
    <definedName name="__DEG1" localSheetId="22">#REF!</definedName>
    <definedName name="__DEG1">#REF!</definedName>
    <definedName name="__DKR1" localSheetId="22">#REF!</definedName>
    <definedName name="__DKR1">#REF!</definedName>
    <definedName name="__ECU1" localSheetId="22">#REF!</definedName>
    <definedName name="__ECU1">#REF!</definedName>
    <definedName name="__ESC1" localSheetId="22">#REF!</definedName>
    <definedName name="__ESC1">#REF!</definedName>
    <definedName name="__F" hidden="1">'[2]Fax a enviar'!#REF!</definedName>
    <definedName name="__FAL2" localSheetId="22">#REF!</definedName>
    <definedName name="__FAL2">#REF!</definedName>
    <definedName name="__FAL3" localSheetId="22">#REF!</definedName>
    <definedName name="__FAL3">#REF!</definedName>
    <definedName name="__FAL4" localSheetId="22">#REF!</definedName>
    <definedName name="__FAL4">#REF!</definedName>
    <definedName name="__FAL5" localSheetId="22">#REF!</definedName>
    <definedName name="__FAL5">#REF!</definedName>
    <definedName name="__FAL6" localSheetId="22">#REF!</definedName>
    <definedName name="__FAL6">#REF!</definedName>
    <definedName name="__FAL7" localSheetId="22">#REF!</definedName>
    <definedName name="__FAL7">#REF!</definedName>
    <definedName name="__FMK1" localSheetId="22">#REF!</definedName>
    <definedName name="__FMK1">#REF!</definedName>
    <definedName name="__IKR1" localSheetId="22">#REF!</definedName>
    <definedName name="__IKR1">#REF!</definedName>
    <definedName name="__IRP1" localSheetId="22">#REF!</definedName>
    <definedName name="__IRP1">#REF!</definedName>
    <definedName name="__LIT1" localSheetId="22">#REF!</definedName>
    <definedName name="__LIT1">#REF!</definedName>
    <definedName name="__MEX1" localSheetId="22">#REF!</definedName>
    <definedName name="__MEX1">#REF!</definedName>
    <definedName name="__PTA1" localSheetId="22">#REF!</definedName>
    <definedName name="__PTA1">#REF!</definedName>
    <definedName name="__ROS1">#N/A</definedName>
    <definedName name="__ROS2">#N/A</definedName>
    <definedName name="__ROS3">#N/A</definedName>
    <definedName name="__ROS4">#N/A</definedName>
    <definedName name="__SAR1" localSheetId="22">#REF!</definedName>
    <definedName name="__SAR1">#REF!</definedName>
    <definedName name="__TOT58">[1]GROWTH!#REF!</definedName>
    <definedName name="_1">#N/A</definedName>
    <definedName name="_11__123Graph_AFIG_D" localSheetId="22" hidden="1">#REF!</definedName>
    <definedName name="_11__123Graph_AFIG_D" hidden="1">#REF!</definedName>
    <definedName name="_12__123Graph_AIBA_IBRD" hidden="1">[10]WB!$Q$62:$AK$62</definedName>
    <definedName name="_16__123Graph_ATERMS_OF_TRADE" localSheetId="22" hidden="1">#REF!</definedName>
    <definedName name="_16__123Graph_ATERMS_OF_TRADE" hidden="1">#REF!</definedName>
    <definedName name="_17__123Graph_AWB_ADJ_PRJ" hidden="1">[10]WB!$Q$255:$AK$255</definedName>
    <definedName name="_19__123Graph_BCPI_ER_LOG" hidden="1">[10]ER!#REF!</definedName>
    <definedName name="_1987">#N/A</definedName>
    <definedName name="_20__123Graph_BIBA_IBRD" hidden="1">[10]WB!#REF!</definedName>
    <definedName name="_24__123Graph_BTERMS_OF_TRADE" localSheetId="22" hidden="1">#REF!</definedName>
    <definedName name="_24__123Graph_BTERMS_OF_TRADE" hidden="1">#REF!</definedName>
    <definedName name="_25__123Graph_BWB_ADJ_PRJ" hidden="1">[10]WB!$Q$257:$AK$257</definedName>
    <definedName name="_29__123Graph_XFIG_D" localSheetId="22" hidden="1">#REF!</definedName>
    <definedName name="_29__123Graph_XFIG_D" hidden="1">#REF!</definedName>
    <definedName name="_3.__No_club_de_París__Después_del_30_Jun_84" localSheetId="22">#REF!</definedName>
    <definedName name="_3.__No_club_de_París__Después_del_30_Jun_84">#REF!</definedName>
    <definedName name="_30__123Graph_XREALEX_WAGE" localSheetId="22" hidden="1">[57]PRIVATE!#REF!</definedName>
    <definedName name="_30__123Graph_XREALEX_WAGE" hidden="1">[11]PRIVATE!#REF!</definedName>
    <definedName name="_34__123Graph_XTERMS_OF_TRADE" localSheetId="22" hidden="1">#REF!</definedName>
    <definedName name="_34__123Graph_XTERMS_OF_TRADE" hidden="1">#REF!</definedName>
    <definedName name="_7__123Graph_ACPI_ER_LOG" localSheetId="22" hidden="1">[58]ER!#REF!</definedName>
    <definedName name="_7__123Graph_ACPI_ER_LOG" hidden="1">[10]ER!#REF!</definedName>
    <definedName name="_88" localSheetId="22">#REF!</definedName>
    <definedName name="_88">#REF!</definedName>
    <definedName name="_89" localSheetId="22">#REF!</definedName>
    <definedName name="_89">#REF!</definedName>
    <definedName name="_aaV110" localSheetId="22">[59]QNEWLOR!#REF!</definedName>
    <definedName name="_aaV110">[12]QNEWLOR!#REF!</definedName>
    <definedName name="_aIV114" localSheetId="22">[59]QNEWLOR!#REF!</definedName>
    <definedName name="_aIV114">[12]QNEWLOR!#REF!</definedName>
    <definedName name="_aIV190">[12]QNEWLOR!#REF!</definedName>
    <definedName name="_AUS1" localSheetId="22">#REF!</definedName>
    <definedName name="_AUS1">#REF!</definedName>
    <definedName name="_bla2" localSheetId="22" hidden="1">#REF!</definedName>
    <definedName name="_bla2" hidden="1">#REF!</definedName>
    <definedName name="_bla3" localSheetId="22" hidden="1">#REF!</definedName>
    <definedName name="_bla3" hidden="1">#REF!</definedName>
    <definedName name="_bla4" localSheetId="22" hidden="1">#REF!</definedName>
    <definedName name="_bla4" hidden="1">#REF!</definedName>
    <definedName name="_DEG1" localSheetId="22">#REF!</definedName>
    <definedName name="_DEG1">#REF!</definedName>
    <definedName name="_DKR1" localSheetId="22">#REF!</definedName>
    <definedName name="_DKR1">#REF!</definedName>
    <definedName name="_DLX1.EMA" localSheetId="22">#REF!</definedName>
    <definedName name="_DLX1.EMA">#REF!</definedName>
    <definedName name="_DLX1.EMG" localSheetId="22">#REF!</definedName>
    <definedName name="_DLX1.EMG">#REF!</definedName>
    <definedName name="_DLX10.EMA" localSheetId="22">#REF!</definedName>
    <definedName name="_DLX10.EMA">#REF!</definedName>
    <definedName name="_DLX11.EMA" localSheetId="22">#REF!</definedName>
    <definedName name="_DLX11.EMA">#REF!</definedName>
    <definedName name="_DLX12.EMA" localSheetId="22">#REF!</definedName>
    <definedName name="_DLX12.EMA">#REF!</definedName>
    <definedName name="_DLX13.EMA" localSheetId="22">#REF!</definedName>
    <definedName name="_DLX13.EMA">#REF!</definedName>
    <definedName name="_DLX14.EMA" localSheetId="22">#REF!</definedName>
    <definedName name="_DLX14.EMA">#REF!</definedName>
    <definedName name="_DLX16.EMA" localSheetId="22">#REF!</definedName>
    <definedName name="_DLX16.EMA">#REF!</definedName>
    <definedName name="_DLX2.EMA" localSheetId="22">#REF!,#REF!</definedName>
    <definedName name="_DLX2.EMA">#REF!,#REF!</definedName>
    <definedName name="_DLX2.EMG" localSheetId="22">#REF!</definedName>
    <definedName name="_DLX2.EMG">#REF!</definedName>
    <definedName name="_DLX4.EMA" localSheetId="22">#REF!</definedName>
    <definedName name="_DLX4.EMA">#REF!</definedName>
    <definedName name="_DLX4.EMG" localSheetId="22">#REF!</definedName>
    <definedName name="_DLX4.EMG">#REF!</definedName>
    <definedName name="_DLX5.EMA" localSheetId="22">#REF!</definedName>
    <definedName name="_DLX5.EMA">#REF!</definedName>
    <definedName name="_DLX6.EMA" localSheetId="22">#REF!</definedName>
    <definedName name="_DLX6.EMA">#REF!</definedName>
    <definedName name="_DLX7.EMA" localSheetId="22">#REF!</definedName>
    <definedName name="_DLX7.EMA">#REF!</definedName>
    <definedName name="_DLX8.EMA" localSheetId="22">#REF!</definedName>
    <definedName name="_DLX8.EMA">#REF!</definedName>
    <definedName name="_DLX9.EMA" localSheetId="22">#REF!</definedName>
    <definedName name="_DLX9.EMA">#REF!</definedName>
    <definedName name="_ECU1" localSheetId="22">#REF!</definedName>
    <definedName name="_ECU1">#REF!</definedName>
    <definedName name="_ESC1" localSheetId="22">#REF!</definedName>
    <definedName name="_ESC1">#REF!</definedName>
    <definedName name="_EX9596" localSheetId="22">#REF!</definedName>
    <definedName name="_EX9596">#REF!</definedName>
    <definedName name="_F" hidden="1">'[13]Fax a enviar'!#REF!</definedName>
    <definedName name="_FAL1" localSheetId="22">#REF!</definedName>
    <definedName name="_FAL1">#REF!</definedName>
    <definedName name="_FAL2" localSheetId="22">#REF!</definedName>
    <definedName name="_FAL2">#REF!</definedName>
    <definedName name="_FAL3" localSheetId="22">#REF!</definedName>
    <definedName name="_FAL3">#REF!</definedName>
    <definedName name="_FAL4" localSheetId="22">#REF!</definedName>
    <definedName name="_FAL4">#REF!</definedName>
    <definedName name="_FAL5" localSheetId="22">#REF!</definedName>
    <definedName name="_FAL5">#REF!</definedName>
    <definedName name="_FAL6" localSheetId="22">#REF!</definedName>
    <definedName name="_FAL6">#REF!</definedName>
    <definedName name="_FAL7" localSheetId="22">#REF!</definedName>
    <definedName name="_FAL7">#REF!</definedName>
    <definedName name="_FAL89" localSheetId="22">#REF!</definedName>
    <definedName name="_FAL89">#REF!</definedName>
    <definedName name="_Fill" localSheetId="22" hidden="1">#REF!</definedName>
    <definedName name="_Fill" hidden="1">#REF!</definedName>
    <definedName name="_Fill1" localSheetId="22" hidden="1">#REF!</definedName>
    <definedName name="_Fill1" hidden="1">#REF!</definedName>
    <definedName name="_xlnm._FilterDatabase" hidden="1">[14]C!$P$428:$T$428</definedName>
    <definedName name="_FMK1" localSheetId="22">#REF!</definedName>
    <definedName name="_FMK1">#REF!</definedName>
    <definedName name="_IKR1" localSheetId="22">#REF!</definedName>
    <definedName name="_IKR1">#REF!</definedName>
    <definedName name="_IRP1" localSheetId="22">#REF!</definedName>
    <definedName name="_IRP1">#REF!</definedName>
    <definedName name="_Key1" localSheetId="22" hidden="1">#REF!</definedName>
    <definedName name="_Key1" hidden="1">#REF!</definedName>
    <definedName name="_Key2" localSheetId="22" hidden="1">#REF!</definedName>
    <definedName name="_Key2" hidden="1">#REF!</definedName>
    <definedName name="_LIT1" localSheetId="22">#REF!</definedName>
    <definedName name="_LIT1">#REF!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'[15]Fax a enviar'!#REF!</definedName>
    <definedName name="_MatMult_AxB" hidden="1">'[15]Fax a enviar'!#REF!</definedName>
    <definedName name="_MatMult_B" hidden="1">'[15]Fax a enviar'!#REF!</definedName>
    <definedName name="_MEX1" localSheetId="22">#REF!</definedName>
    <definedName name="_MEX1">#REF!</definedName>
    <definedName name="_Order1" hidden="1">255</definedName>
    <definedName name="_Order2" hidden="1">255</definedName>
    <definedName name="_Parse_Out" localSheetId="22" hidden="1">#REF!</definedName>
    <definedName name="_Parse_Out" hidden="1">#REF!</definedName>
    <definedName name="_PTA1" localSheetId="22">#REF!</definedName>
    <definedName name="_PTA1">#REF!</definedName>
    <definedName name="_qV196" localSheetId="22">[59]QNEWLOR!#REF!</definedName>
    <definedName name="_qV196">[12]QNEWLOR!#REF!</definedName>
    <definedName name="_ref2" localSheetId="22">#REF!</definedName>
    <definedName name="_ref2">#REF!</definedName>
    <definedName name="_Regression_Int" hidden="1">1</definedName>
    <definedName name="_Regression_Out" localSheetId="22" hidden="1">#REF!</definedName>
    <definedName name="_Regression_Out" hidden="1">#REF!</definedName>
    <definedName name="_Regression_X" localSheetId="22" hidden="1">#REF!</definedName>
    <definedName name="_Regression_X" hidden="1">#REF!</definedName>
    <definedName name="_Regression_Y" localSheetId="22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SAR1" localSheetId="22">#REF!</definedName>
    <definedName name="_SAR1">#REF!</definedName>
    <definedName name="_Sort" localSheetId="22" hidden="1">#REF!</definedName>
    <definedName name="_Sort" hidden="1">#REF!</definedName>
    <definedName name="_SRT11" localSheetId="15" hidden="1">{"Minpmon",#N/A,FALSE,"Monthinput"}</definedName>
    <definedName name="_SRT11" localSheetId="22" hidden="1">{"Minpmon",#N/A,FALSE,"Monthinput"}</definedName>
    <definedName name="_SRT11" localSheetId="23" hidden="1">{"Minpmon",#N/A,FALSE,"Monthinput"}</definedName>
    <definedName name="_SRT11" localSheetId="14" hidden="1">{"Minpmon",#N/A,FALSE,"Monthinput"}</definedName>
    <definedName name="_SRT11" hidden="1">{"Minpmon",#N/A,FALSE,"Monthinput"}</definedName>
    <definedName name="_SRT111" localSheetId="15" hidden="1">{"Minpmon",#N/A,FALSE,"Monthinput"}</definedName>
    <definedName name="_SRT111" localSheetId="22" hidden="1">{"Minpmon",#N/A,FALSE,"Monthinput"}</definedName>
    <definedName name="_SRT111" localSheetId="23" hidden="1">{"Minpmon",#N/A,FALSE,"Monthinput"}</definedName>
    <definedName name="_SRT111" localSheetId="14" hidden="1">{"Minpmon",#N/A,FALSE,"Monthinput"}</definedName>
    <definedName name="_SRT111" hidden="1">{"Minpmon",#N/A,FALSE,"Monthinput"}</definedName>
    <definedName name="_TOT58" localSheetId="22">[60]GROWTH!#REF!</definedName>
    <definedName name="_TOT58">[1]GROWTH!#REF!</definedName>
    <definedName name="a" localSheetId="22" hidden="1">[58]WB!#REF!</definedName>
    <definedName name="a" hidden="1">[10]WB!#REF!</definedName>
    <definedName name="a\V104" localSheetId="22">[59]QNEWLOR!#REF!</definedName>
    <definedName name="a\V104">[12]QNEWLOR!#REF!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5" hidden="1">{"Riqfin97",#N/A,FALSE,"Tran";"Riqfinpro",#N/A,FALSE,"Tran"}</definedName>
    <definedName name="aaa" localSheetId="22" hidden="1">{"Riqfin97",#N/A,FALSE,"Tran";"Riqfinpro",#N/A,FALSE,"Tran"}</definedName>
    <definedName name="aaa" localSheetId="23" hidden="1">{"Riqfin97",#N/A,FALSE,"Tran";"Riqfinpro",#N/A,FALSE,"Tran"}</definedName>
    <definedName name="aaa" localSheetId="14" hidden="1">{"Riqfin97",#N/A,FALSE,"Tran";"Riqfinpro",#N/A,FALSE,"Tran"}</definedName>
    <definedName name="aaa" hidden="1">{"Riqfin97",#N/A,FALSE,"Tran";"Riqfinpro",#N/A,FALSE,"Tran"}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>#REF!</definedName>
    <definedName name="abx" localSheetId="22">#REF!</definedName>
    <definedName name="abx">#REF!</definedName>
    <definedName name="AccessDatabase" hidden="1">"\\De2kp-42538\BOLETIN\Claga\CLAGA2000.mdb"</definedName>
    <definedName name="Actual" localSheetId="22">#REF!</definedName>
    <definedName name="Actual">#REF!</definedName>
    <definedName name="ACUMULADO">#N/A</definedName>
    <definedName name="ACwvu.PLA1." localSheetId="22" hidden="1">'[61]COP FED'!#REF!</definedName>
    <definedName name="ACwvu.PLA1." hidden="1">'[16]COP FED'!#REF!</definedName>
    <definedName name="ACwvu.PLA2." hidden="1">'[16]COP FED'!$A$1:$N$49</definedName>
    <definedName name="ad" localSheetId="15" hidden="1">{"Riqfin97",#N/A,FALSE,"Tran";"Riqfinpro",#N/A,FALSE,"Tran"}</definedName>
    <definedName name="ad" localSheetId="22" hidden="1">{"Riqfin97",#N/A,FALSE,"Tran";"Riqfinpro",#N/A,FALSE,"Tran"}</definedName>
    <definedName name="ad" localSheetId="23" hidden="1">{"Riqfin97",#N/A,FALSE,"Tran";"Riqfinpro",#N/A,FALSE,"Tran"}</definedName>
    <definedName name="ad" localSheetId="14" hidden="1">{"Riqfin97",#N/A,FALSE,"Tran";"Riqfinpro",#N/A,FALSE,"Tran"}</definedName>
    <definedName name="ad" hidden="1">{"Riqfin97",#N/A,FALSE,"Tran";"Riqfinpro",#N/A,FALSE,"Tran"}</definedName>
    <definedName name="adaD" localSheetId="22">#REF!</definedName>
    <definedName name="adaD">#REF!</definedName>
    <definedName name="adrra" localSheetId="22">#REF!</definedName>
    <definedName name="adrra">#REF!</definedName>
    <definedName name="adsadrr" localSheetId="22" hidden="1">#REF!</definedName>
    <definedName name="adsadrr" hidden="1">#REF!</definedName>
    <definedName name="af" localSheetId="15" hidden="1">{"Tab1",#N/A,FALSE,"P";"Tab2",#N/A,FALSE,"P"}</definedName>
    <definedName name="af" localSheetId="22" hidden="1">{"Tab1",#N/A,FALSE,"P";"Tab2",#N/A,FALSE,"P"}</definedName>
    <definedName name="af" localSheetId="23" hidden="1">{"Tab1",#N/A,FALSE,"P";"Tab2",#N/A,FALSE,"P"}</definedName>
    <definedName name="af" localSheetId="14" hidden="1">{"Tab1",#N/A,FALSE,"P";"Tab2",#N/A,FALSE,"P"}</definedName>
    <definedName name="af" hidden="1">{"Tab1",#N/A,FALSE,"P";"Tab2",#N/A,FALSE,"P"}</definedName>
    <definedName name="aff" localSheetId="15" hidden="1">{"Tab1",#N/A,FALSE,"P";"Tab2",#N/A,FALSE,"P"}</definedName>
    <definedName name="aff" localSheetId="22" hidden="1">{"Tab1",#N/A,FALSE,"P";"Tab2",#N/A,FALSE,"P"}</definedName>
    <definedName name="aff" localSheetId="23" hidden="1">{"Tab1",#N/A,FALSE,"P";"Tab2",#N/A,FALSE,"P"}</definedName>
    <definedName name="aff" localSheetId="14" hidden="1">{"Tab1",#N/A,FALSE,"P";"Tab2",#N/A,FALSE,"P"}</definedName>
    <definedName name="aff" hidden="1">{"Tab1",#N/A,FALSE,"P";"Tab2",#N/A,FALSE,"P"}</definedName>
    <definedName name="ag" localSheetId="15" hidden="1">{"Tab1",#N/A,FALSE,"P";"Tab2",#N/A,FALSE,"P"}</definedName>
    <definedName name="ag" localSheetId="22" hidden="1">{"Tab1",#N/A,FALSE,"P";"Tab2",#N/A,FALSE,"P"}</definedName>
    <definedName name="ag" localSheetId="23" hidden="1">{"Tab1",#N/A,FALSE,"P";"Tab2",#N/A,FALSE,"P"}</definedName>
    <definedName name="ag" localSheetId="14" hidden="1">{"Tab1",#N/A,FALSE,"P";"Tab2",#N/A,FALSE,"P"}</definedName>
    <definedName name="ag" hidden="1">{"Tab1",#N/A,FALSE,"P";"Tab2",#N/A,FALSE,"P"}</definedName>
    <definedName name="ah" localSheetId="15" hidden="1">{"Riqfin97",#N/A,FALSE,"Tran";"Riqfinpro",#N/A,FALSE,"Tran"}</definedName>
    <definedName name="ah" localSheetId="22" hidden="1">{"Riqfin97",#N/A,FALSE,"Tran";"Riqfinpro",#N/A,FALSE,"Tran"}</definedName>
    <definedName name="ah" localSheetId="23" hidden="1">{"Riqfin97",#N/A,FALSE,"Tran";"Riqfinpro",#N/A,FALSE,"Tran"}</definedName>
    <definedName name="ah" localSheetId="14" hidden="1">{"Riqfin97",#N/A,FALSE,"Tran";"Riqfinpro",#N/A,FALSE,"Tran"}</definedName>
    <definedName name="ah" hidden="1">{"Riqfin97",#N/A,FALSE,"Tran";"Riqfinpro",#N/A,FALSE,"Tran"}</definedName>
    <definedName name="aj" localSheetId="15" hidden="1">{"Riqfin97",#N/A,FALSE,"Tran";"Riqfinpro",#N/A,FALSE,"Tran"}</definedName>
    <definedName name="aj" localSheetId="22" hidden="1">{"Riqfin97",#N/A,FALSE,"Tran";"Riqfinpro",#N/A,FALSE,"Tran"}</definedName>
    <definedName name="aj" localSheetId="23" hidden="1">{"Riqfin97",#N/A,FALSE,"Tran";"Riqfinpro",#N/A,FALSE,"Tran"}</definedName>
    <definedName name="aj" localSheetId="14" hidden="1">{"Riqfin97",#N/A,FALSE,"Tran";"Riqfinpro",#N/A,FALSE,"Tran"}</definedName>
    <definedName name="aj" hidden="1">{"Riqfin97",#N/A,FALSE,"Tran";"Riqfinpro",#N/A,FALSE,"Tran"}</definedName>
    <definedName name="al" localSheetId="15" hidden="1">{"Riqfin97",#N/A,FALSE,"Tran";"Riqfinpro",#N/A,FALSE,"Tran"}</definedName>
    <definedName name="al" localSheetId="22" hidden="1">{"Riqfin97",#N/A,FALSE,"Tran";"Riqfinpro",#N/A,FALSE,"Tran"}</definedName>
    <definedName name="al" localSheetId="23" hidden="1">{"Riqfin97",#N/A,FALSE,"Tran";"Riqfinpro",#N/A,FALSE,"Tran"}</definedName>
    <definedName name="al" localSheetId="14" hidden="1">{"Riqfin97",#N/A,FALSE,"Tran";"Riqfinpro",#N/A,FALSE,"Tran"}</definedName>
    <definedName name="al" hidden="1">{"Riqfin97",#N/A,FALSE,"Tran";"Riqfinpro",#N/A,FALSE,"Tran"}</definedName>
    <definedName name="alj" localSheetId="15" hidden="1">{"Riqfin97",#N/A,FALSE,"Tran";"Riqfinpro",#N/A,FALSE,"Tran"}</definedName>
    <definedName name="alj" localSheetId="22" hidden="1">{"Riqfin97",#N/A,FALSE,"Tran";"Riqfinpro",#N/A,FALSE,"Tran"}</definedName>
    <definedName name="alj" localSheetId="23" hidden="1">{"Riqfin97",#N/A,FALSE,"Tran";"Riqfinpro",#N/A,FALSE,"Tran"}</definedName>
    <definedName name="alj" localSheetId="14" hidden="1">{"Riqfin97",#N/A,FALSE,"Tran";"Riqfinpro",#N/A,FALSE,"Tran"}</definedName>
    <definedName name="alj" hidden="1">{"Riqfin97",#N/A,FALSE,"Tran";"Riqfinpro",#N/A,FALSE,"Tran"}</definedName>
    <definedName name="ALLBIRR" localSheetId="22">#REF!</definedName>
    <definedName name="ALLBIRR">#REF!</definedName>
    <definedName name="AllData" localSheetId="22">#REF!</definedName>
    <definedName name="AllData">#REF!</definedName>
    <definedName name="ALLSDR" localSheetId="22">#REF!</definedName>
    <definedName name="ALLSDR">#REF!</definedName>
    <definedName name="alpha">'[17]Int rate table spreads'!$C$7</definedName>
    <definedName name="AMORTI" localSheetId="22">#REF!</definedName>
    <definedName name="AMORTI">#REF!</definedName>
    <definedName name="apigraphs">#N/A</definedName>
    <definedName name="appendix">[12]QNEWLOR!$J$3:$AU$7,[12]QNEWLOR!$J$21:$AU$77,[12]QNEWLOR!$J$91:$AU$149</definedName>
    <definedName name="as" localSheetId="22" hidden="1">'[62]Fax a enviar'!#REF!</definedName>
    <definedName name="as" hidden="1">'[18]Fax a enviar'!#REF!</definedName>
    <definedName name="ASAU" localSheetId="22">#REF!</definedName>
    <definedName name="ASAU">#REF!</definedName>
    <definedName name="ASAU1" localSheetId="22">#REF!</definedName>
    <definedName name="ASAU1">#REF!</definedName>
    <definedName name="asd" localSheetId="22">#REF!</definedName>
    <definedName name="asd">#REF!</definedName>
    <definedName name="asdrae" localSheetId="22" hidden="1">#REF!</definedName>
    <definedName name="asdrae" hidden="1">#REF!</definedName>
    <definedName name="asdrra" localSheetId="22">#REF!</definedName>
    <definedName name="asdrra">#REF!</definedName>
    <definedName name="ase" localSheetId="22">#REF!</definedName>
    <definedName name="ase">#REF!</definedName>
    <definedName name="aser" localSheetId="22">#REF!</definedName>
    <definedName name="aser">#REF!</definedName>
    <definedName name="asraa" localSheetId="22">#REF!</definedName>
    <definedName name="asraa">#REF!</definedName>
    <definedName name="asrraa44" localSheetId="22">#REF!</definedName>
    <definedName name="asrraa44">#REF!</definedName>
    <definedName name="ass">#N/A</definedName>
    <definedName name="ASSUM" localSheetId="22">#REF!</definedName>
    <definedName name="ASSUM">#REF!</definedName>
    <definedName name="atlantic">[19]nonopec!$D$424:$D$433</definedName>
    <definedName name="AUS" localSheetId="22">#REF!</definedName>
    <definedName name="AUS">#REF!</definedName>
    <definedName name="Average_Daily_Depreciation">'[20]Inter-Bank'!$G$5</definedName>
    <definedName name="Average_Weekly_Depreciation">'[20]Inter-Bank'!$K$5</definedName>
    <definedName name="Average_Weekly_Inter_Bank_Exchange_Rate">'[20]Inter-Bank'!$H$5</definedName>
    <definedName name="AVISO" localSheetId="22">#REF!</definedName>
    <definedName name="AVISO">#REF!</definedName>
    <definedName name="B" localSheetId="22">#REF!</definedName>
    <definedName name="B">#REF!</definedName>
    <definedName name="bALANCE" localSheetId="15" hidden="1">{"Minpmon",#N/A,FALSE,"Monthinput"}</definedName>
    <definedName name="bALANCE" localSheetId="22" hidden="1">{"Minpmon",#N/A,FALSE,"Monthinput"}</definedName>
    <definedName name="bALANCE" localSheetId="23" hidden="1">{"Minpmon",#N/A,FALSE,"Monthinput"}</definedName>
    <definedName name="bALANCE" localSheetId="14" hidden="1">{"Minpmon",#N/A,FALSE,"Monthinput"}</definedName>
    <definedName name="bALANCE" hidden="1">{"Minpmon",#N/A,FALSE,"Monthinput"}</definedName>
    <definedName name="BANCOS" localSheetId="22">#REF!</definedName>
    <definedName name="BANCOS">#REF!</definedName>
    <definedName name="bb" localSheetId="15" hidden="1">{"Riqfin97",#N/A,FALSE,"Tran";"Riqfinpro",#N/A,FALSE,"Tran"}</definedName>
    <definedName name="bb" localSheetId="22" hidden="1">{"Riqfin97",#N/A,FALSE,"Tran";"Riqfinpro",#N/A,FALSE,"Tran"}</definedName>
    <definedName name="bb" localSheetId="23" hidden="1">{"Riqfin97",#N/A,FALSE,"Tran";"Riqfinpro",#N/A,FALSE,"Tran"}</definedName>
    <definedName name="bb" localSheetId="14" hidden="1">{"Riqfin97",#N/A,FALSE,"Tran";"Riqfinpro",#N/A,FALSE,"Tran"}</definedName>
    <definedName name="bb" hidden="1">{"Riqfin97",#N/A,FALSE,"Tran";"Riqfinpro",#N/A,FALSE,"Tran"}</definedName>
    <definedName name="bbbb" localSheetId="15" hidden="1">{"Minpmon",#N/A,FALSE,"Monthinput"}</definedName>
    <definedName name="bbbb" localSheetId="22" hidden="1">{"Minpmon",#N/A,FALSE,"Monthinput"}</definedName>
    <definedName name="bbbb" localSheetId="23" hidden="1">{"Minpmon",#N/A,FALSE,"Monthinput"}</definedName>
    <definedName name="bbbb" localSheetId="14" hidden="1">{"Minpmon",#N/A,FALSE,"Monthinput"}</definedName>
    <definedName name="bbbb" hidden="1">{"Minpmon",#N/A,FALSE,"Monthinput"}</definedName>
    <definedName name="bbbbbbbbbbbbb" localSheetId="15" hidden="1">{"Tab1",#N/A,FALSE,"P";"Tab2",#N/A,FALSE,"P"}</definedName>
    <definedName name="bbbbbbbbbbbbb" localSheetId="22" hidden="1">{"Tab1",#N/A,FALSE,"P";"Tab2",#N/A,FALSE,"P"}</definedName>
    <definedName name="bbbbbbbbbbbbb" localSheetId="23" hidden="1">{"Tab1",#N/A,FALSE,"P";"Tab2",#N/A,FALSE,"P"}</definedName>
    <definedName name="bbbbbbbbbbbbb" localSheetId="14" hidden="1">{"Tab1",#N/A,FALSE,"P";"Tab2",#N/A,FALSE,"P"}</definedName>
    <definedName name="bbbbbbbbbbbbb" hidden="1">{"Tab1",#N/A,FALSE,"P";"Tab2",#N/A,FALSE,"P"}</definedName>
    <definedName name="BC" localSheetId="22">#REF!</definedName>
    <definedName name="BC">#REF!</definedName>
    <definedName name="bla" localSheetId="22" hidden="1">#REF!</definedName>
    <definedName name="bla" hidden="1">#REF!</definedName>
    <definedName name="BLPH1" hidden="1">'[21]Ex rate bloom'!$A$4</definedName>
    <definedName name="BLPH2" hidden="1">'[21]Ex rate bloom'!$D$4</definedName>
    <definedName name="BLPH3" hidden="1">'[21]Ex rate bloom'!$G$4</definedName>
    <definedName name="BLPH4" hidden="1">'[21]Ex rate bloom'!$J$4</definedName>
    <definedName name="BLPH5" hidden="1">'[21]Ex rate bloom'!$M$4</definedName>
    <definedName name="BLPH6" hidden="1">'[21]Ex rate bloom'!$P$4</definedName>
    <definedName name="BLPH7" hidden="1">'[21]Ex rate bloom'!$S$4</definedName>
    <definedName name="BLPH8" hidden="1">'[21]Ex rate bloom'!$V$4</definedName>
    <definedName name="BOG" localSheetId="22">#REF!</definedName>
    <definedName name="BOG">#REF!</definedName>
    <definedName name="BS" localSheetId="22">#REF!</definedName>
    <definedName name="BS">#REF!</definedName>
    <definedName name="BS1A" localSheetId="22">#REF!</definedName>
    <definedName name="BS1A">#REF!</definedName>
    <definedName name="Budget" localSheetId="22">#REF!</definedName>
    <definedName name="Budget">#REF!</definedName>
    <definedName name="Button_13">"CLAGA2000_Consolidado_2001_List"</definedName>
    <definedName name="C_" localSheetId="22">#REF!</definedName>
    <definedName name="C_">#REF!</definedName>
    <definedName name="C_1" localSheetId="22">OFFSET(#REF!,0,0,COUNT(#REF!),1)</definedName>
    <definedName name="C_1">OFFSET(#REF!,0,0,COUNT(#REF!),1)</definedName>
    <definedName name="C_2" localSheetId="22">OFFSET(#REF!,0,0,COUNT(#REF!),1)</definedName>
    <definedName name="C_2">OFFSET(#REF!,0,0,COUNT(#REF!),1)</definedName>
    <definedName name="CAD" localSheetId="22">#REF!</definedName>
    <definedName name="CAD">#REF!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vg" localSheetId="22">OFFSET(#REF!,0,0,COUNT(#REF!),1)</definedName>
    <definedName name="Cavg">OFFSET(#REF!,0,0,COUNT(#REF!),1)</definedName>
    <definedName name="cc" localSheetId="15" hidden="1">{"Riqfin97",#N/A,FALSE,"Tran";"Riqfinpro",#N/A,FALSE,"Tran"}</definedName>
    <definedName name="cc" localSheetId="22" hidden="1">{"Riqfin97",#N/A,FALSE,"Tran";"Riqfinpro",#N/A,FALSE,"Tran"}</definedName>
    <definedName name="cc" localSheetId="23" hidden="1">{"Riqfin97",#N/A,FALSE,"Tran";"Riqfinpro",#N/A,FALSE,"Tran"}</definedName>
    <definedName name="cc" localSheetId="14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15" hidden="1">{"Minpmon",#N/A,FALSE,"Monthinput"}</definedName>
    <definedName name="ccccc" localSheetId="22" hidden="1">{"Minpmon",#N/A,FALSE,"Monthinput"}</definedName>
    <definedName name="ccccc" localSheetId="23" hidden="1">{"Minpmon",#N/A,FALSE,"Monthinput"}</definedName>
    <definedName name="ccccc" localSheetId="14" hidden="1">{"Minpmon",#N/A,FALSE,"Monthinput"}</definedName>
    <definedName name="ccccc" hidden="1">{"Minpmon",#N/A,FALSE,"Monthinput"}</definedName>
    <definedName name="cccccccccccccc" localSheetId="15" hidden="1">{"Tab1",#N/A,FALSE,"P";"Tab2",#N/A,FALSE,"P"}</definedName>
    <definedName name="cccccccccccccc" localSheetId="22" hidden="1">{"Tab1",#N/A,FALSE,"P";"Tab2",#N/A,FALSE,"P"}</definedName>
    <definedName name="cccccccccccccc" localSheetId="23" hidden="1">{"Tab1",#N/A,FALSE,"P";"Tab2",#N/A,FALSE,"P"}</definedName>
    <definedName name="cccccccccccccc" localSheetId="14" hidden="1">{"Tab1",#N/A,FALSE,"P";"Tab2",#N/A,FALSE,"P"}</definedName>
    <definedName name="cccccccccccccc" hidden="1">{"Tab1",#N/A,FALSE,"P";"Tab2",#N/A,FALSE,"P"}</definedName>
    <definedName name="cccm" localSheetId="15" hidden="1">{"Riqfin97",#N/A,FALSE,"Tran";"Riqfinpro",#N/A,FALSE,"Tran"}</definedName>
    <definedName name="cccm" localSheetId="22" hidden="1">{"Riqfin97",#N/A,FALSE,"Tran";"Riqfinpro",#N/A,FALSE,"Tran"}</definedName>
    <definedName name="cccm" localSheetId="23" hidden="1">{"Riqfin97",#N/A,FALSE,"Tran";"Riqfinpro",#N/A,FALSE,"Tran"}</definedName>
    <definedName name="cccm" localSheetId="14" hidden="1">{"Riqfin97",#N/A,FALSE,"Tran";"Riqfinpro",#N/A,FALSE,"Tran"}</definedName>
    <definedName name="cccm" hidden="1">{"Riqfin97",#N/A,FALSE,"Tran";"Riqfinpro",#N/A,FALSE,"Tran"}</definedName>
    <definedName name="CD" localSheetId="22">#REF!</definedName>
    <definedName name="CD">#REF!</definedName>
    <definedName name="CD1A" localSheetId="22">#REF!</definedName>
    <definedName name="CD1A">#REF!</definedName>
    <definedName name="cfdfdf" localSheetId="22" hidden="1">#REF!</definedName>
    <definedName name="cfdfdf" hidden="1">#REF!</definedName>
    <definedName name="chart" localSheetId="22">#REF!</definedName>
    <definedName name="chart">#REF!</definedName>
    <definedName name="CHF" localSheetId="22">#REF!</definedName>
    <definedName name="CHF">#REF!</definedName>
    <definedName name="CLUB91" localSheetId="22">#REF!</definedName>
    <definedName name="CLUB91">#REF!</definedName>
    <definedName name="cmethapp" localSheetId="22">#REF!,#REF!,#REF!</definedName>
    <definedName name="cmethapp">#REF!,#REF!,#REF!</definedName>
    <definedName name="cmethmain" localSheetId="22">#REF!</definedName>
    <definedName name="cmethmain">#REF!</definedName>
    <definedName name="Cmin" localSheetId="22">OFFSET(#REF!,0,0,COUNT(#REF!),1)</definedName>
    <definedName name="Cmin">OFFSET(#REF!,0,0,COUNT(#REF!),1)</definedName>
    <definedName name="CN" localSheetId="22">#REF!</definedName>
    <definedName name="CN">#REF!</definedName>
    <definedName name="CN1A" localSheetId="22">#REF!</definedName>
    <definedName name="CN1A">#REF!</definedName>
    <definedName name="CONS1">[22]MONTHLY!$BP$4:$CA$4</definedName>
    <definedName name="CONS2">[22]MONTHLY!$CB$4:$CM$4</definedName>
    <definedName name="cp" hidden="1">'[23]C Summary'!#REF!</definedName>
    <definedName name="Crng" localSheetId="22">OFFSET(#REF!,0,0,COUNT(#REF!),1)</definedName>
    <definedName name="Crng">OFFSET(#REF!,0,0,COUNT(#REF!),1)</definedName>
    <definedName name="Crt" localSheetId="22">#REF!</definedName>
    <definedName name="Crt">#REF!</definedName>
    <definedName name="CRUDE1">[22]MONTHLY!$B$437:$Z$444</definedName>
    <definedName name="CRUDE2">[22]MONTHLY!$B$451:$Z$458</definedName>
    <definedName name="CRUDE3">[22]MONTHLY!$B$465:$Z$472</definedName>
    <definedName name="CRUZ" localSheetId="22">#REF!</definedName>
    <definedName name="CRUZ">#REF!</definedName>
    <definedName name="CRUZ1" localSheetId="22">#REF!</definedName>
    <definedName name="CRUZ1">#REF!</definedName>
    <definedName name="CS" localSheetId="22">#REF!</definedName>
    <definedName name="CS">#REF!</definedName>
    <definedName name="CS1A" localSheetId="22">#REF!</definedName>
    <definedName name="CS1A">#REF!</definedName>
    <definedName name="CurMonth" localSheetId="22">#REF!</definedName>
    <definedName name="CurMonth">#REF!</definedName>
    <definedName name="Currency" localSheetId="22">#REF!</definedName>
    <definedName name="Currency">#REF!</definedName>
    <definedName name="cutoff">'[24]LIC cutoff'!$A$2:$B$15</definedName>
    <definedName name="d" hidden="1">'[25]Fax a enviar'!#REF!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'[20]Inter-Bank'!$E$5</definedName>
    <definedName name="data" localSheetId="22">#REF!</definedName>
    <definedName name="data">#REF!</definedName>
    <definedName name="data1" localSheetId="22">#REF!</definedName>
    <definedName name="data1">#REF!</definedName>
    <definedName name="Data2" localSheetId="22">#REF!</definedName>
    <definedName name="Data2">#REF!</definedName>
    <definedName name="Dataset" localSheetId="22">#REF!</definedName>
    <definedName name="Dataset">#REF!</definedName>
    <definedName name="date">[26]Tablas!$IV$1:$IV$2</definedName>
    <definedName name="dbo" localSheetId="22">#REF!</definedName>
    <definedName name="dbo">#REF!</definedName>
    <definedName name="dd" localSheetId="15" hidden="1">{"Riqfin97",#N/A,FALSE,"Tran";"Riqfinpro",#N/A,FALSE,"Tran"}</definedName>
    <definedName name="dd" localSheetId="22" hidden="1">{"Riqfin97",#N/A,FALSE,"Tran";"Riqfinpro",#N/A,FALSE,"Tran"}</definedName>
    <definedName name="dd" localSheetId="23" hidden="1">{"Riqfin97",#N/A,FALSE,"Tran";"Riqfinpro",#N/A,FALSE,"Tran"}</definedName>
    <definedName name="dd" localSheetId="14" hidden="1">{"Riqfin97",#N/A,FALSE,"Tran";"Riqfinpro",#N/A,FALSE,"Tran"}</definedName>
    <definedName name="dd" hidden="1">{"Riqfin97",#N/A,FALSE,"Tran";"Riqfinpro",#N/A,FALSE,"Tran"}</definedName>
    <definedName name="DDD" localSheetId="22">#REF!</definedName>
    <definedName name="DDD">#REF!</definedName>
    <definedName name="dddd" localSheetId="15" hidden="1">{"Minpmon",#N/A,FALSE,"Monthinput"}</definedName>
    <definedName name="dddd" localSheetId="22" hidden="1">{"Minpmon",#N/A,FALSE,"Monthinput"}</definedName>
    <definedName name="dddd" localSheetId="23" hidden="1">{"Minpmon",#N/A,FALSE,"Monthinput"}</definedName>
    <definedName name="dddd" localSheetId="14" hidden="1">{"Minpmon",#N/A,FALSE,"Monthinput"}</definedName>
    <definedName name="dddd" hidden="1">{"Minpmon",#N/A,FALSE,"Monthinput"}</definedName>
    <definedName name="dddddd" localSheetId="15" hidden="1">{"Tab1",#N/A,FALSE,"P";"Tab2",#N/A,FALSE,"P"}</definedName>
    <definedName name="dddddd" localSheetId="22" hidden="1">{"Tab1",#N/A,FALSE,"P";"Tab2",#N/A,FALSE,"P"}</definedName>
    <definedName name="dddddd" localSheetId="23" hidden="1">{"Tab1",#N/A,FALSE,"P";"Tab2",#N/A,FALSE,"P"}</definedName>
    <definedName name="dddddd" localSheetId="14" hidden="1">{"Tab1",#N/A,FALSE,"P";"Tab2",#N/A,FALSE,"P"}</definedName>
    <definedName name="dddddd" hidden="1">{"Tab1",#N/A,FALSE,"P";"Tab2",#N/A,FALSE,"P"}</definedName>
    <definedName name="ddgdg" localSheetId="22" hidden="1">#REF!</definedName>
    <definedName name="ddgdg" hidden="1">#REF!</definedName>
    <definedName name="Deal_Date">'[20]Inter-Bank'!$B$5</definedName>
    <definedName name="DEBT" localSheetId="22">#REF!</definedName>
    <definedName name="DEBT">#REF!</definedName>
    <definedName name="DEG" localSheetId="22">#REF!</definedName>
    <definedName name="DEG">#REF!</definedName>
    <definedName name="DEMEURO" localSheetId="22">#REF!</definedName>
    <definedName name="DEMEURO">#REF!</definedName>
    <definedName name="der" localSheetId="15" hidden="1">{"Tab1",#N/A,FALSE,"P";"Tab2",#N/A,FALSE,"P"}</definedName>
    <definedName name="der" localSheetId="22" hidden="1">{"Tab1",#N/A,FALSE,"P";"Tab2",#N/A,FALSE,"P"}</definedName>
    <definedName name="der" localSheetId="23" hidden="1">{"Tab1",#N/A,FALSE,"P";"Tab2",#N/A,FALSE,"P"}</definedName>
    <definedName name="der" localSheetId="14" hidden="1">{"Tab1",#N/A,FALSE,"P";"Tab2",#N/A,FALSE,"P"}</definedName>
    <definedName name="der" hidden="1">{"Tab1",#N/A,FALSE,"P";"Tab2",#N/A,FALSE,"P"}</definedName>
    <definedName name="dfdf" hidden="1">'[25]Fax a enviar'!#REF!</definedName>
    <definedName name="dfdfsd" hidden="1">'[27]Fax a enviar'!#REF!</definedName>
    <definedName name="dfdgfdfd" hidden="1">'[28]Fax a enviar'!#REF!</definedName>
    <definedName name="dfdgfdsfsd" localSheetId="22" hidden="1">#REF!</definedName>
    <definedName name="dfdgfdsfsd" hidden="1">#REF!</definedName>
    <definedName name="dfgd" localSheetId="22">#REF!</definedName>
    <definedName name="dfgd">#REF!</definedName>
    <definedName name="dgdgd" localSheetId="22" hidden="1">#REF!</definedName>
    <definedName name="dgdgd" hidden="1">#REF!</definedName>
    <definedName name="DIVISOR" localSheetId="22">#REF!</definedName>
    <definedName name="DIVISOR">#REF!</definedName>
    <definedName name="DIVISOR1" localSheetId="22">#REF!</definedName>
    <definedName name="DIVISOR1">#REF!</definedName>
    <definedName name="DKK" localSheetId="22">#REF!</definedName>
    <definedName name="DKK">#REF!</definedName>
    <definedName name="DKR" localSheetId="22">#REF!</definedName>
    <definedName name="DKR">#REF!</definedName>
    <definedName name="DM" localSheetId="22">#REF!</definedName>
    <definedName name="DM">#REF!</definedName>
    <definedName name="DM1A" localSheetId="22">#REF!</definedName>
    <definedName name="DM1A">#REF!</definedName>
    <definedName name="DR" localSheetId="22">#REF!</definedName>
    <definedName name="DR">#REF!</definedName>
    <definedName name="DR1A" localSheetId="22">#REF!</definedName>
    <definedName name="DR1A">#REF!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'[25]Fax a enviar'!#REF!</definedName>
    <definedName name="dsds" hidden="1">'[25]Fax a enviar'!#REF!</definedName>
    <definedName name="DY" localSheetId="22">#REF!</definedName>
    <definedName name="DY">#REF!</definedName>
    <definedName name="DY1A" localSheetId="22">#REF!</definedName>
    <definedName name="DY1A">#REF!</definedName>
    <definedName name="E" localSheetId="22">#REF!</definedName>
    <definedName name="E">#REF!</definedName>
    <definedName name="ECU" localSheetId="22">#REF!</definedName>
    <definedName name="ECU">#REF!</definedName>
    <definedName name="edr" localSheetId="15" hidden="1">{"Riqfin97",#N/A,FALSE,"Tran";"Riqfinpro",#N/A,FALSE,"Tran"}</definedName>
    <definedName name="edr" localSheetId="22" hidden="1">{"Riqfin97",#N/A,FALSE,"Tran";"Riqfinpro",#N/A,FALSE,"Tran"}</definedName>
    <definedName name="edr" localSheetId="23" hidden="1">{"Riqfin97",#N/A,FALSE,"Tran";"Riqfinpro",#N/A,FALSE,"Tran"}</definedName>
    <definedName name="edr" localSheetId="14" hidden="1">{"Riqfin97",#N/A,FALSE,"Tran";"Riqfinpro",#N/A,FALSE,"Tran"}</definedName>
    <definedName name="edr" hidden="1">{"Riqfin97",#N/A,FALSE,"Tran";"Riqfinpro",#N/A,FALSE,"Tran"}</definedName>
    <definedName name="ee" localSheetId="15" hidden="1">{"Tab1",#N/A,FALSE,"P";"Tab2",#N/A,FALSE,"P"}</definedName>
    <definedName name="ee" localSheetId="22" hidden="1">{"Tab1",#N/A,FALSE,"P";"Tab2",#N/A,FALSE,"P"}</definedName>
    <definedName name="ee" localSheetId="23" hidden="1">{"Tab1",#N/A,FALSE,"P";"Tab2",#N/A,FALSE,"P"}</definedName>
    <definedName name="ee" localSheetId="14" hidden="1">{"Tab1",#N/A,FALSE,"P";"Tab2",#N/A,FALSE,"P"}</definedName>
    <definedName name="ee" hidden="1">{"Tab1",#N/A,FALSE,"P";"Tab2",#N/A,FALSE,"P"}</definedName>
    <definedName name="eee" localSheetId="15" hidden="1">{"Tab1",#N/A,FALSE,"P";"Tab2",#N/A,FALSE,"P"}</definedName>
    <definedName name="eee" localSheetId="22" hidden="1">{"Tab1",#N/A,FALSE,"P";"Tab2",#N/A,FALSE,"P"}</definedName>
    <definedName name="eee" localSheetId="23" hidden="1">{"Tab1",#N/A,FALSE,"P";"Tab2",#N/A,FALSE,"P"}</definedName>
    <definedName name="eee" localSheetId="14" hidden="1">{"Tab1",#N/A,FALSE,"P";"Tab2",#N/A,FALSE,"P"}</definedName>
    <definedName name="eee" hidden="1">{"Tab1",#N/A,FALSE,"P";"Tab2",#N/A,FALSE,"P"}</definedName>
    <definedName name="eeee" localSheetId="15" hidden="1">{"Riqfin97",#N/A,FALSE,"Tran";"Riqfinpro",#N/A,FALSE,"Tran"}</definedName>
    <definedName name="eeee" localSheetId="22" hidden="1">{"Riqfin97",#N/A,FALSE,"Tran";"Riqfinpro",#N/A,FALSE,"Tran"}</definedName>
    <definedName name="eeee" localSheetId="23" hidden="1">{"Riqfin97",#N/A,FALSE,"Tran";"Riqfinpro",#N/A,FALSE,"Tran"}</definedName>
    <definedName name="eeee" localSheetId="14" hidden="1">{"Riqfin97",#N/A,FALSE,"Tran";"Riqfinpro",#N/A,FALSE,"Tran"}</definedName>
    <definedName name="eeee" hidden="1">{"Riqfin97",#N/A,FALSE,"Tran";"Riqfinpro",#N/A,FALSE,"Tran"}</definedName>
    <definedName name="eeeee" localSheetId="15" hidden="1">{"Riqfin97",#N/A,FALSE,"Tran";"Riqfinpro",#N/A,FALSE,"Tran"}</definedName>
    <definedName name="eeeee" localSheetId="22" hidden="1">{"Riqfin97",#N/A,FALSE,"Tran";"Riqfinpro",#N/A,FALSE,"Tran"}</definedName>
    <definedName name="eeeee" localSheetId="23" hidden="1">{"Riqfin97",#N/A,FALSE,"Tran";"Riqfinpro",#N/A,FALSE,"Tran"}</definedName>
    <definedName name="eeeee" localSheetId="14" hidden="1">{"Riqfin97",#N/A,FALSE,"Tran";"Riqfinpro",#N/A,FALSE,"Tran"}</definedName>
    <definedName name="eeeee" hidden="1">{"Riqfin97",#N/A,FALSE,"Tran";"Riqfinpro",#N/A,FALSE,"Tran"}</definedName>
    <definedName name="eeeeeee" localSheetId="15" hidden="1">{"Riqfin97",#N/A,FALSE,"Tran";"Riqfinpro",#N/A,FALSE,"Tran"}</definedName>
    <definedName name="eeeeeee" localSheetId="22" hidden="1">{"Riqfin97",#N/A,FALSE,"Tran";"Riqfinpro",#N/A,FALSE,"Tran"}</definedName>
    <definedName name="eeeeeee" localSheetId="23" hidden="1">{"Riqfin97",#N/A,FALSE,"Tran";"Riqfinpro",#N/A,FALSE,"Tran"}</definedName>
    <definedName name="eeeeeee" localSheetId="14" hidden="1">{"Riqfin97",#N/A,FALSE,"Tran";"Riqfinpro",#N/A,FALSE,"Tran"}</definedName>
    <definedName name="eeeeeee" hidden="1">{"Riqfin97",#N/A,FALSE,"Tran";"Riqfinpro",#N/A,FALSE,"Tran"}</definedName>
    <definedName name="eeeeeeeeee" localSheetId="22" hidden="1">#REF!</definedName>
    <definedName name="eeeeeeeeee" hidden="1">#REF!</definedName>
    <definedName name="efdgd" localSheetId="22" hidden="1">'[63]Fax a enviar'!#REF!</definedName>
    <definedName name="efdgd" hidden="1">'[29]Fax a enviar'!#REF!</definedName>
    <definedName name="efefte" localSheetId="22" hidden="1">'[63]Fax a enviar'!#REF!</definedName>
    <definedName name="efefte" hidden="1">'[29]Fax a enviar'!#REF!</definedName>
    <definedName name="efsdfsd" localSheetId="22" hidden="1">#REF!</definedName>
    <definedName name="efsdfsd" hidden="1">#REF!</definedName>
    <definedName name="eka" localSheetId="22">#REF!</definedName>
    <definedName name="eka">#REF!</definedName>
    <definedName name="erererer" localSheetId="22" hidden="1">'[64]Fax a enviar'!#REF!</definedName>
    <definedName name="erererer" hidden="1">'[25]Fax a enviar'!#REF!</definedName>
    <definedName name="ererwrw" localSheetId="22" hidden="1">'[65]Fax a enviar'!#REF!</definedName>
    <definedName name="ererwrw" hidden="1">'[28]Fax a enviar'!#REF!</definedName>
    <definedName name="ergferger" localSheetId="15" hidden="1">{"Main Economic Indicators",#N/A,FALSE,"C"}</definedName>
    <definedName name="ergferger" localSheetId="22" hidden="1">{"Main Economic Indicators",#N/A,FALSE,"C"}</definedName>
    <definedName name="ergferger" localSheetId="23" hidden="1">{"Main Economic Indicators",#N/A,FALSE,"C"}</definedName>
    <definedName name="ergferger" localSheetId="14" hidden="1">{"Main Economic Indicators",#N/A,FALSE,"C"}</definedName>
    <definedName name="ergferger" hidden="1">{"Main Economic Indicators",#N/A,FALSE,"C"}</definedName>
    <definedName name="ergferger1" localSheetId="15" hidden="1">{"Main Economic Indicators",#N/A,FALSE,"C"}</definedName>
    <definedName name="ergferger1" localSheetId="22" hidden="1">{"Main Economic Indicators",#N/A,FALSE,"C"}</definedName>
    <definedName name="ergferger1" localSheetId="23" hidden="1">{"Main Economic Indicators",#N/A,FALSE,"C"}</definedName>
    <definedName name="ergferger1" localSheetId="14" hidden="1">{"Main Economic Indicators",#N/A,FALSE,"C"}</definedName>
    <definedName name="ergferger1" hidden="1">{"Main Economic Indicators",#N/A,FALSE,"C"}</definedName>
    <definedName name="ert" localSheetId="15" hidden="1">{"Minpmon",#N/A,FALSE,"Monthinput"}</definedName>
    <definedName name="ert" localSheetId="22" hidden="1">{"Minpmon",#N/A,FALSE,"Monthinput"}</definedName>
    <definedName name="ert" localSheetId="23" hidden="1">{"Minpmon",#N/A,FALSE,"Monthinput"}</definedName>
    <definedName name="ert" localSheetId="14" hidden="1">{"Minpmon",#N/A,FALSE,"Monthinput"}</definedName>
    <definedName name="ert" hidden="1">{"Minpmon",#N/A,FALSE,"Monthinput"}</definedName>
    <definedName name="ESC" localSheetId="22">#REF!</definedName>
    <definedName name="ESC">#REF!</definedName>
    <definedName name="ESTRUCTURA" hidden="1">[3]C!#REF!</definedName>
    <definedName name="etewte" localSheetId="22" hidden="1">#REF!</definedName>
    <definedName name="etewte" hidden="1">#REF!</definedName>
    <definedName name="etwt" localSheetId="22" hidden="1">#REF!</definedName>
    <definedName name="etwt" hidden="1">#REF!</definedName>
    <definedName name="EURCRUDE87" localSheetId="22">#REF!</definedName>
    <definedName name="EURCRUDE87">#REF!</definedName>
    <definedName name="EURCRUDE88" localSheetId="22">#REF!</definedName>
    <definedName name="EURCRUDE88">#REF!</definedName>
    <definedName name="EURO" localSheetId="22">#REF!</definedName>
    <definedName name="EURO">#REF!</definedName>
    <definedName name="EURO1" localSheetId="22">#REF!</definedName>
    <definedName name="EURO1">#REF!</definedName>
    <definedName name="EURPROD87" localSheetId="22">#REF!</definedName>
    <definedName name="EURPROD87">#REF!</definedName>
    <definedName name="EURPROD88" localSheetId="22">#REF!</definedName>
    <definedName name="EURPROD88">#REF!</definedName>
    <definedName name="EURTOT87" localSheetId="22">#REF!</definedName>
    <definedName name="EURTOT87">#REF!</definedName>
    <definedName name="EURTOT88" localSheetId="22">#REF!</definedName>
    <definedName name="EURTOT88">#REF!</definedName>
    <definedName name="eustocks">#N/A</definedName>
    <definedName name="ex">[30]Sheet1!$N$2:$Q$26</definedName>
    <definedName name="FAL" localSheetId="22">#REF!</definedName>
    <definedName name="FAL">#REF!</definedName>
    <definedName name="FB" localSheetId="22">#REF!</definedName>
    <definedName name="FB">#REF!</definedName>
    <definedName name="FB1A" localSheetId="22">#REF!</definedName>
    <definedName name="FB1A">#REF!</definedName>
    <definedName name="fdfd" localSheetId="22" hidden="1">'[66]Fax a enviar'!#REF!</definedName>
    <definedName name="fdfd" hidden="1">'[13]Fax a enviar'!#REF!</definedName>
    <definedName name="fdfdd" localSheetId="22" hidden="1">#REF!</definedName>
    <definedName name="fdfdd" hidden="1">#REF!</definedName>
    <definedName name="fdfddf" localSheetId="22" hidden="1">#REF!</definedName>
    <definedName name="fdfddf" hidden="1">#REF!</definedName>
    <definedName name="fdfdf" hidden="1">'[13]Fax a enviar'!#REF!</definedName>
    <definedName name="fdfds" localSheetId="22" hidden="1">#REF!</definedName>
    <definedName name="fdfds" hidden="1">#REF!</definedName>
    <definedName name="fdfdsafsdf" hidden="1">'[27]Fax a enviar'!#REF!</definedName>
    <definedName name="fdfdsf" localSheetId="22" hidden="1">#REF!</definedName>
    <definedName name="fdfdsf" hidden="1">#REF!</definedName>
    <definedName name="fdfsd" hidden="1">'[18]Fax a enviar'!#REF!</definedName>
    <definedName name="fed" localSheetId="15" hidden="1">{"Riqfin97",#N/A,FALSE,"Tran";"Riqfinpro",#N/A,FALSE,"Tran"}</definedName>
    <definedName name="fed" localSheetId="22" hidden="1">{"Riqfin97",#N/A,FALSE,"Tran";"Riqfinpro",#N/A,FALSE,"Tran"}</definedName>
    <definedName name="fed" localSheetId="23" hidden="1">{"Riqfin97",#N/A,FALSE,"Tran";"Riqfinpro",#N/A,FALSE,"Tran"}</definedName>
    <definedName name="fed" localSheetId="14" hidden="1">{"Riqfin97",#N/A,FALSE,"Tran";"Riqfinpro",#N/A,FALSE,"Tran"}</definedName>
    <definedName name="fed" hidden="1">{"Riqfin97",#N/A,FALSE,"Tran";"Riqfinpro",#N/A,FALSE,"Tran"}</definedName>
    <definedName name="feere" hidden="1">'[25]Fax a enviar'!#REF!</definedName>
    <definedName name="fef" hidden="1">'[25]Fax a enviar'!#REF!</definedName>
    <definedName name="fer" localSheetId="15" hidden="1">{"Riqfin97",#N/A,FALSE,"Tran";"Riqfinpro",#N/A,FALSE,"Tran"}</definedName>
    <definedName name="fer" localSheetId="22" hidden="1">{"Riqfin97",#N/A,FALSE,"Tran";"Riqfinpro",#N/A,FALSE,"Tran"}</definedName>
    <definedName name="fer" localSheetId="23" hidden="1">{"Riqfin97",#N/A,FALSE,"Tran";"Riqfinpro",#N/A,FALSE,"Tran"}</definedName>
    <definedName name="fer" localSheetId="14" hidden="1">{"Riqfin97",#N/A,FALSE,"Tran";"Riqfinpro",#N/A,FALSE,"Tran"}</definedName>
    <definedName name="fer" hidden="1">{"Riqfin97",#N/A,FALSE,"Tran";"Riqfinpro",#N/A,FALSE,"Tran"}</definedName>
    <definedName name="FF" localSheetId="22">#REF!</definedName>
    <definedName name="FF">#REF!</definedName>
    <definedName name="FF1A" localSheetId="22">#REF!</definedName>
    <definedName name="FF1A">#REF!</definedName>
    <definedName name="fff" localSheetId="22" hidden="1">#REF!</definedName>
    <definedName name="fff" hidden="1">#REF!</definedName>
    <definedName name="ffff" localSheetId="15" hidden="1">{"Riqfin97",#N/A,FALSE,"Tran";"Riqfinpro",#N/A,FALSE,"Tran"}</definedName>
    <definedName name="ffff" localSheetId="22" hidden="1">{"Riqfin97",#N/A,FALSE,"Tran";"Riqfinpro",#N/A,FALSE,"Tran"}</definedName>
    <definedName name="ffff" localSheetId="23" hidden="1">{"Riqfin97",#N/A,FALSE,"Tran";"Riqfinpro",#N/A,FALSE,"Tran"}</definedName>
    <definedName name="ffff" localSheetId="14" hidden="1">{"Riqfin97",#N/A,FALSE,"Tran";"Riqfinpro",#N/A,FALSE,"Tran"}</definedName>
    <definedName name="ffff" hidden="1">{"Riqfin97",#N/A,FALSE,"Tran";"Riqfinpro",#N/A,FALSE,"Tran"}</definedName>
    <definedName name="fffff" localSheetId="22">#REF!</definedName>
    <definedName name="fffff">#REF!</definedName>
    <definedName name="ffffff" localSheetId="22" hidden="1">#REF!</definedName>
    <definedName name="ffffff" hidden="1">#REF!</definedName>
    <definedName name="fffffff" localSheetId="15" hidden="1">{"Minpmon",#N/A,FALSE,"Monthinput"}</definedName>
    <definedName name="fffffff" localSheetId="22" hidden="1">{"Minpmon",#N/A,FALSE,"Monthinput"}</definedName>
    <definedName name="fffffff" localSheetId="23" hidden="1">{"Minpmon",#N/A,FALSE,"Monthinput"}</definedName>
    <definedName name="fffffff" localSheetId="14" hidden="1">{"Minpmon",#N/A,FALSE,"Monthinput"}</definedName>
    <definedName name="fffffff" hidden="1">{"Minpmon",#N/A,FALSE,"Monthinput"}</definedName>
    <definedName name="fffffffff" hidden="1">'[25]Fax a enviar'!#REF!</definedName>
    <definedName name="ffffffffffffff" localSheetId="15" hidden="1">{"Riqfin97",#N/A,FALSE,"Tran";"Riqfinpro",#N/A,FALSE,"Tran"}</definedName>
    <definedName name="ffffffffffffff" localSheetId="22" hidden="1">{"Riqfin97",#N/A,FALSE,"Tran";"Riqfinpro",#N/A,FALSE,"Tran"}</definedName>
    <definedName name="ffffffffffffff" localSheetId="23" hidden="1">{"Riqfin97",#N/A,FALSE,"Tran";"Riqfinpro",#N/A,FALSE,"Tran"}</definedName>
    <definedName name="ffffffffffffff" localSheetId="14" hidden="1">{"Riqfin97",#N/A,FALSE,"Tran";"Riqfinpro",#N/A,FALSE,"Tran"}</definedName>
    <definedName name="ffffffffffffff" hidden="1">{"Riqfin97",#N/A,FALSE,"Tran";"Riqfinpro",#N/A,FALSE,"Tran"}</definedName>
    <definedName name="fgf" localSheetId="15" hidden="1">{"Riqfin97",#N/A,FALSE,"Tran";"Riqfinpro",#N/A,FALSE,"Tran"}</definedName>
    <definedName name="fgf" localSheetId="22" hidden="1">{"Riqfin97",#N/A,FALSE,"Tran";"Riqfinpro",#N/A,FALSE,"Tran"}</definedName>
    <definedName name="fgf" localSheetId="23" hidden="1">{"Riqfin97",#N/A,FALSE,"Tran";"Riqfinpro",#N/A,FALSE,"Tran"}</definedName>
    <definedName name="fgf" localSheetId="14" hidden="1">{"Riqfin97",#N/A,FALSE,"Tran";"Riqfinpro",#N/A,FALSE,"Tran"}</definedName>
    <definedName name="fgf" hidden="1">{"Riqfin97",#N/A,FALSE,"Tran";"Riqfinpro",#N/A,FALSE,"Tran"}</definedName>
    <definedName name="fgfg" hidden="1">'[28]Fax a enviar'!#REF!</definedName>
    <definedName name="fghfghf" hidden="1">'[31]Fax a enviar'!#REF!</definedName>
    <definedName name="fhnfdj" hidden="1">'[25]Fax a enviar'!#REF!</definedName>
    <definedName name="Fig.1" localSheetId="22">#REF!</definedName>
    <definedName name="Fig.1">#REF!</definedName>
    <definedName name="FigTitle" localSheetId="22">#REF!</definedName>
    <definedName name="FigTitle">#REF!</definedName>
    <definedName name="Figure.3" localSheetId="22">#REF!</definedName>
    <definedName name="Figure.3">#REF!</definedName>
    <definedName name="Financing" localSheetId="15" hidden="1">{"Tab1",#N/A,FALSE,"P";"Tab2",#N/A,FALSE,"P"}</definedName>
    <definedName name="Financing" localSheetId="22" hidden="1">{"Tab1",#N/A,FALSE,"P";"Tab2",#N/A,FALSE,"P"}</definedName>
    <definedName name="Financing" localSheetId="23" hidden="1">{"Tab1",#N/A,FALSE,"P";"Tab2",#N/A,FALSE,"P"}</definedName>
    <definedName name="Financing" localSheetId="14" hidden="1">{"Tab1",#N/A,FALSE,"P";"Tab2",#N/A,FALSE,"P"}</definedName>
    <definedName name="Financing" hidden="1">{"Tab1",#N/A,FALSE,"P";"Tab2",#N/A,FALSE,"P"}</definedName>
    <definedName name="Fisca" localSheetId="22">#REF!</definedName>
    <definedName name="Fisca">#REF!</definedName>
    <definedName name="FMK" localSheetId="22">#REF!</definedName>
    <definedName name="FMK">#REF!</definedName>
    <definedName name="FORMATO">#N/A</definedName>
    <definedName name="fre" localSheetId="15" hidden="1">{"Tab1",#N/A,FALSE,"P";"Tab2",#N/A,FALSE,"P"}</definedName>
    <definedName name="fre" localSheetId="22" hidden="1">{"Tab1",#N/A,FALSE,"P";"Tab2",#N/A,FALSE,"P"}</definedName>
    <definedName name="fre" localSheetId="23" hidden="1">{"Tab1",#N/A,FALSE,"P";"Tab2",#N/A,FALSE,"P"}</definedName>
    <definedName name="fre" localSheetId="14" hidden="1">{"Tab1",#N/A,FALSE,"P";"Tab2",#N/A,FALSE,"P"}</definedName>
    <definedName name="fre" hidden="1">{"Tab1",#N/A,FALSE,"P";"Tab2",#N/A,FALSE,"P"}</definedName>
    <definedName name="FRFEURO" localSheetId="22">#REF!</definedName>
    <definedName name="FRFEURO">#REF!</definedName>
    <definedName name="FS" localSheetId="22">#REF!</definedName>
    <definedName name="FS">#REF!</definedName>
    <definedName name="FS1A" localSheetId="22">#REF!</definedName>
    <definedName name="FS1A">#REF!</definedName>
    <definedName name="fsdfsd" localSheetId="22" hidden="1">[67]C!#REF!</definedName>
    <definedName name="fsdfsd" hidden="1">[32]C!#REF!</definedName>
    <definedName name="fsdsdfa" localSheetId="22" hidden="1">'[68]Fax a enviar'!#REF!</definedName>
    <definedName name="fsdsdfa" hidden="1">'[27]Fax a enviar'!#REF!</definedName>
    <definedName name="FT" localSheetId="22">#REF!</definedName>
    <definedName name="FT">#REF!</definedName>
    <definedName name="FT1A" localSheetId="22">#REF!</definedName>
    <definedName name="FT1A">#REF!</definedName>
    <definedName name="ftr" localSheetId="15" hidden="1">{"Riqfin97",#N/A,FALSE,"Tran";"Riqfinpro",#N/A,FALSE,"Tran"}</definedName>
    <definedName name="ftr" localSheetId="22" hidden="1">{"Riqfin97",#N/A,FALSE,"Tran";"Riqfinpro",#N/A,FALSE,"Tran"}</definedName>
    <definedName name="ftr" localSheetId="23" hidden="1">{"Riqfin97",#N/A,FALSE,"Tran";"Riqfinpro",#N/A,FALSE,"Tran"}</definedName>
    <definedName name="ftr" localSheetId="14" hidden="1">{"Riqfin97",#N/A,FALSE,"Tran";"Riqfinpro",#N/A,FALSE,"Tran"}</definedName>
    <definedName name="ftr" hidden="1">{"Riqfin97",#N/A,FALSE,"Tran";"Riqfinpro",#N/A,FALSE,"Tran"}</definedName>
    <definedName name="fty" localSheetId="15" hidden="1">{"Riqfin97",#N/A,FALSE,"Tran";"Riqfinpro",#N/A,FALSE,"Tran"}</definedName>
    <definedName name="fty" localSheetId="22" hidden="1">{"Riqfin97",#N/A,FALSE,"Tran";"Riqfinpro",#N/A,FALSE,"Tran"}</definedName>
    <definedName name="fty" localSheetId="23" hidden="1">{"Riqfin97",#N/A,FALSE,"Tran";"Riqfinpro",#N/A,FALSE,"Tran"}</definedName>
    <definedName name="fty" localSheetId="14" hidden="1">{"Riqfin97",#N/A,FALSE,"Tran";"Riqfinpro",#N/A,FALSE,"Tran"}</definedName>
    <definedName name="fty" hidden="1">{"Riqfin97",#N/A,FALSE,"Tran";"Riqfinpro",#N/A,FALSE,"Tran"}</definedName>
    <definedName name="FUENTE" localSheetId="22">#REF!</definedName>
    <definedName name="FUENTE">#REF!</definedName>
    <definedName name="fuente1" localSheetId="22">#REF!</definedName>
    <definedName name="fuente1">#REF!</definedName>
    <definedName name="fx" localSheetId="22">#REF!</definedName>
    <definedName name="fx">#REF!</definedName>
    <definedName name="G" localSheetId="15" hidden="1">{"Main Economic Indicators",#N/A,FALSE,"C"}</definedName>
    <definedName name="G" localSheetId="22" hidden="1">{"Main Economic Indicators",#N/A,FALSE,"C"}</definedName>
    <definedName name="G" localSheetId="23" hidden="1">{"Main Economic Indicators",#N/A,FALSE,"C"}</definedName>
    <definedName name="G" localSheetId="14" hidden="1">{"Main Economic Indicators",#N/A,FALSE,"C"}</definedName>
    <definedName name="G" hidden="1">{"Main Economic Indicators",#N/A,FALSE,"C"}</definedName>
    <definedName name="GBP" localSheetId="22">#REF!</definedName>
    <definedName name="GBP">#REF!</definedName>
    <definedName name="gdg" hidden="1">'[25]Fax a enviar'!#REF!</definedName>
    <definedName name="gdgd" hidden="1">'[29]Fax a enviar'!#REF!</definedName>
    <definedName name="gdp">[33]GDP_WEO!$A$3:$AB$188</definedName>
    <definedName name="gdpall">[33]GDP!$B$2:$AD$134</definedName>
    <definedName name="gdppc">[33]GDPpc_WEO!$A$3:$AC$188</definedName>
    <definedName name="ggfrfff" localSheetId="22" hidden="1">#REF!</definedName>
    <definedName name="ggfrfff" hidden="1">#REF!</definedName>
    <definedName name="ggg" localSheetId="15" hidden="1">{"Riqfin97",#N/A,FALSE,"Tran";"Riqfinpro",#N/A,FALSE,"Tran"}</definedName>
    <definedName name="ggg" localSheetId="22" hidden="1">{"Riqfin97",#N/A,FALSE,"Tran";"Riqfinpro",#N/A,FALSE,"Tran"}</definedName>
    <definedName name="ggg" localSheetId="23" hidden="1">{"Riqfin97",#N/A,FALSE,"Tran";"Riqfinpro",#N/A,FALSE,"Tran"}</definedName>
    <definedName name="ggg" localSheetId="14" hidden="1">{"Riqfin97",#N/A,FALSE,"Tran";"Riqfinpro",#N/A,FALSE,"Tran"}</definedName>
    <definedName name="ggg" hidden="1">{"Riqfin97",#N/A,FALSE,"Tran";"Riqfinpro",#N/A,FALSE,"Tran"}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'[34]J(Priv.Cap)'!#REF!</definedName>
    <definedName name="ggggggggggggggg" localSheetId="22" hidden="1">#REF!</definedName>
    <definedName name="ggggggggggggggg" hidden="1">#REF!</definedName>
    <definedName name="ght" localSheetId="15" hidden="1">{"Tab1",#N/A,FALSE,"P";"Tab2",#N/A,FALSE,"P"}</definedName>
    <definedName name="ght" localSheetId="22" hidden="1">{"Tab1",#N/A,FALSE,"P";"Tab2",#N/A,FALSE,"P"}</definedName>
    <definedName name="ght" localSheetId="23" hidden="1">{"Tab1",#N/A,FALSE,"P";"Tab2",#N/A,FALSE,"P"}</definedName>
    <definedName name="ght" localSheetId="14" hidden="1">{"Tab1",#N/A,FALSE,"P";"Tab2",#N/A,FALSE,"P"}</definedName>
    <definedName name="ght" hidden="1">{"Tab1",#N/A,FALSE,"P";"Tab2",#N/A,FALSE,"P"}</definedName>
    <definedName name="gni">[24]GNIpc!$A$1:$R$235</definedName>
    <definedName name="goafrica" localSheetId="22">[69]!goafrica</definedName>
    <definedName name="goafrica">[35]!goafrica</definedName>
    <definedName name="goasia" localSheetId="22">[69]!goasia</definedName>
    <definedName name="goasia">[35]!goasia</definedName>
    <definedName name="GOB" localSheetId="22">#REF!</definedName>
    <definedName name="GOB">#REF!</definedName>
    <definedName name="goeeup" localSheetId="22">[69]!goeeup</definedName>
    <definedName name="goeeup">[35]!goeeup</definedName>
    <definedName name="goeurope" localSheetId="22">[69]!goeurope</definedName>
    <definedName name="goeurope">[35]!goeurope</definedName>
    <definedName name="golamerica" localSheetId="22">[69]!golamerica</definedName>
    <definedName name="golamerica">[35]!golamerica</definedName>
    <definedName name="gomeast" localSheetId="22">[69]!gomeast</definedName>
    <definedName name="gomeast">[35]!gomeast</definedName>
    <definedName name="gooecd" localSheetId="22">[69]!gooecd</definedName>
    <definedName name="gooecd">[35]!gooecd</definedName>
    <definedName name="goopec" localSheetId="22">[69]!goopec</definedName>
    <definedName name="goopec">[35]!goopec</definedName>
    <definedName name="gosummary" localSheetId="22">[69]!gosummary</definedName>
    <definedName name="gosummary">[35]!gosummary</definedName>
    <definedName name="gre" localSheetId="15" hidden="1">{"Riqfin97",#N/A,FALSE,"Tran";"Riqfinpro",#N/A,FALSE,"Tran"}</definedName>
    <definedName name="gre" localSheetId="22" hidden="1">{"Riqfin97",#N/A,FALSE,"Tran";"Riqfinpro",#N/A,FALSE,"Tran"}</definedName>
    <definedName name="gre" localSheetId="23" hidden="1">{"Riqfin97",#N/A,FALSE,"Tran";"Riqfinpro",#N/A,FALSE,"Tran"}</definedName>
    <definedName name="gre" localSheetId="14" hidden="1">{"Riqfin97",#N/A,FALSE,"Tran";"Riqfinpro",#N/A,FALSE,"Tran"}</definedName>
    <definedName name="gre" hidden="1">{"Riqfin97",#N/A,FALSE,"Tran";"Riqfinpro",#N/A,FALSE,"Tran"}</definedName>
    <definedName name="grtrt" hidden="1">'[28]Fax a enviar'!#REF!</definedName>
    <definedName name="gtryrtyr" localSheetId="22" hidden="1">#REF!</definedName>
    <definedName name="gtryrtyr" hidden="1">#REF!</definedName>
    <definedName name="GUIL" localSheetId="22">#REF!</definedName>
    <definedName name="GUIL">#REF!</definedName>
    <definedName name="GUIL1" localSheetId="22">#REF!</definedName>
    <definedName name="GUIL1">#REF!</definedName>
    <definedName name="gyu" localSheetId="15" hidden="1">{"Tab1",#N/A,FALSE,"P";"Tab2",#N/A,FALSE,"P"}</definedName>
    <definedName name="gyu" localSheetId="22" hidden="1">{"Tab1",#N/A,FALSE,"P";"Tab2",#N/A,FALSE,"P"}</definedName>
    <definedName name="gyu" localSheetId="23" hidden="1">{"Tab1",#N/A,FALSE,"P";"Tab2",#N/A,FALSE,"P"}</definedName>
    <definedName name="gyu" localSheetId="14" hidden="1">{"Tab1",#N/A,FALSE,"P";"Tab2",#N/A,FALSE,"P"}</definedName>
    <definedName name="gyu" hidden="1">{"Tab1",#N/A,FALSE,"P";"Tab2",#N/A,FALSE,"P"}</definedName>
    <definedName name="h" localSheetId="22" hidden="1">#REF!</definedName>
    <definedName name="h" hidden="1">#REF!</definedName>
    <definedName name="hfhfhf" localSheetId="22" hidden="1">'[64]Fax a enviar'!#REF!</definedName>
    <definedName name="hfhfhf" hidden="1">'[25]Fax a enviar'!#REF!</definedName>
    <definedName name="hhh" localSheetId="22" hidden="1">'[70]J(Priv.Cap)'!#REF!</definedName>
    <definedName name="hhh" hidden="1">'[36]J(Priv.Cap)'!#REF!</definedName>
    <definedName name="HHHH" localSheetId="22" hidden="1">#REF!</definedName>
    <definedName name="HHHH" hidden="1">#REF!</definedName>
    <definedName name="hhhhh" localSheetId="15" hidden="1">{"Tab1",#N/A,FALSE,"P";"Tab2",#N/A,FALSE,"P"}</definedName>
    <definedName name="hhhhh" localSheetId="22" hidden="1">{"Tab1",#N/A,FALSE,"P";"Tab2",#N/A,FALSE,"P"}</definedName>
    <definedName name="hhhhh" localSheetId="23" hidden="1">{"Tab1",#N/A,FALSE,"P";"Tab2",#N/A,FALSE,"P"}</definedName>
    <definedName name="hhhhh" localSheetId="14" hidden="1">{"Tab1",#N/A,FALSE,"P";"Tab2",#N/A,FALSE,"P"}</definedName>
    <definedName name="hhhhh" hidden="1">{"Tab1",#N/A,FALSE,"P";"Tab2",#N/A,FALSE,"P"}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'[20]Inter-Bank'!$L$5</definedName>
    <definedName name="hio" localSheetId="15" hidden="1">{"Tab1",#N/A,FALSE,"P";"Tab2",#N/A,FALSE,"P"}</definedName>
    <definedName name="hio" localSheetId="22" hidden="1">{"Tab1",#N/A,FALSE,"P";"Tab2",#N/A,FALSE,"P"}</definedName>
    <definedName name="hio" localSheetId="23" hidden="1">{"Tab1",#N/A,FALSE,"P";"Tab2",#N/A,FALSE,"P"}</definedName>
    <definedName name="hio" localSheetId="14" hidden="1">{"Tab1",#N/A,FALSE,"P";"Tab2",#N/A,FALSE,"P"}</definedName>
    <definedName name="hio" hidden="1">{"Tab1",#N/A,FALSE,"P";"Tab2",#N/A,FALSE,"P"}</definedName>
    <definedName name="hjkhgkky" hidden="1">'[28]Fax a enviar'!#REF!</definedName>
    <definedName name="hkh" localSheetId="22" hidden="1">#REF!</definedName>
    <definedName name="hkh" hidden="1">#REF!</definedName>
    <definedName name="hkhkh" localSheetId="22" hidden="1">#REF!</definedName>
    <definedName name="hkhkh" hidden="1">#REF!</definedName>
    <definedName name="hola" localSheetId="22">#REF!</definedName>
    <definedName name="hola">#REF!</definedName>
    <definedName name="holalalala" localSheetId="22" hidden="1">'[66]Fax a enviar'!#REF!</definedName>
    <definedName name="holalalala" hidden="1">'[13]Fax a enviar'!#REF!</definedName>
    <definedName name="holallll" localSheetId="22">#REF!</definedName>
    <definedName name="holallll">#REF!</definedName>
    <definedName name="hpu" localSheetId="15" hidden="1">{"Tab1",#N/A,FALSE,"P";"Tab2",#N/A,FALSE,"P"}</definedName>
    <definedName name="hpu" localSheetId="22" hidden="1">{"Tab1",#N/A,FALSE,"P";"Tab2",#N/A,FALSE,"P"}</definedName>
    <definedName name="hpu" localSheetId="23" hidden="1">{"Tab1",#N/A,FALSE,"P";"Tab2",#N/A,FALSE,"P"}</definedName>
    <definedName name="hpu" localSheetId="14" hidden="1">{"Tab1",#N/A,FALSE,"P";"Tab2",#N/A,FALSE,"P"}</definedName>
    <definedName name="hpu" hidden="1">{"Tab1",#N/A,FALSE,"P";"Tab2",#N/A,FALSE,"P"}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5" hidden="1">{"Tab1",#N/A,FALSE,"P";"Tab2",#N/A,FALSE,"P"}</definedName>
    <definedName name="hui" localSheetId="22" hidden="1">{"Tab1",#N/A,FALSE,"P";"Tab2",#N/A,FALSE,"P"}</definedName>
    <definedName name="hui" localSheetId="23" hidden="1">{"Tab1",#N/A,FALSE,"P";"Tab2",#N/A,FALSE,"P"}</definedName>
    <definedName name="hui" localSheetId="14" hidden="1">{"Tab1",#N/A,FALSE,"P";"Tab2",#N/A,FALSE,"P"}</definedName>
    <definedName name="hui" hidden="1">{"Tab1",#N/A,FALSE,"P";"Tab2",#N/A,FALSE,"P"}</definedName>
    <definedName name="huo" localSheetId="15" hidden="1">{"Tab1",#N/A,FALSE,"P";"Tab2",#N/A,FALSE,"P"}</definedName>
    <definedName name="huo" localSheetId="22" hidden="1">{"Tab1",#N/A,FALSE,"P";"Tab2",#N/A,FALSE,"P"}</definedName>
    <definedName name="huo" localSheetId="23" hidden="1">{"Tab1",#N/A,FALSE,"P";"Tab2",#N/A,FALSE,"P"}</definedName>
    <definedName name="huo" localSheetId="14" hidden="1">{"Tab1",#N/A,FALSE,"P";"Tab2",#N/A,FALSE,"P"}</definedName>
    <definedName name="huo" hidden="1">{"Tab1",#N/A,FALSE,"P";"Tab2",#N/A,FALSE,"P"}</definedName>
    <definedName name="hutyu7" localSheetId="22" hidden="1">#REF!</definedName>
    <definedName name="hutyu7" hidden="1">#REF!</definedName>
    <definedName name="HVYNONO1" localSheetId="22">[71]nonopec!#REF!</definedName>
    <definedName name="HVYNONO1">[19]nonopec!#REF!</definedName>
    <definedName name="HVYNONO2" localSheetId="22">[71]nonopec!#REF!</definedName>
    <definedName name="HVYNONO2">[19]nonopec!#REF!</definedName>
    <definedName name="HVYNONOPEC">[19]nonopec!#REF!</definedName>
    <definedName name="HVYOECD">[19]nonopec!#REF!</definedName>
    <definedName name="HVYOPEC">[19]nonopec!#REF!</definedName>
    <definedName name="HVYSUMM">[19]nonopec!#REF!</definedName>
    <definedName name="IDB" localSheetId="22">#REF!</definedName>
    <definedName name="IDB">#REF!</definedName>
    <definedName name="ii" localSheetId="15" hidden="1">{"Tab1",#N/A,FALSE,"P";"Tab2",#N/A,FALSE,"P"}</definedName>
    <definedName name="ii" localSheetId="22" hidden="1">{"Tab1",#N/A,FALSE,"P";"Tab2",#N/A,FALSE,"P"}</definedName>
    <definedName name="ii" localSheetId="23" hidden="1">{"Tab1",#N/A,FALSE,"P";"Tab2",#N/A,FALSE,"P"}</definedName>
    <definedName name="ii" localSheetId="14" hidden="1">{"Tab1",#N/A,FALSE,"P";"Tab2",#N/A,FALSE,"P"}</definedName>
    <definedName name="ii" hidden="1">{"Tab1",#N/A,FALSE,"P";"Tab2",#N/A,FALSE,"P"}</definedName>
    <definedName name="iii" localSheetId="15" hidden="1">{"Riqfin97",#N/A,FALSE,"Tran";"Riqfinpro",#N/A,FALSE,"Tran"}</definedName>
    <definedName name="iii" localSheetId="22" hidden="1">{"Riqfin97",#N/A,FALSE,"Tran";"Riqfinpro",#N/A,FALSE,"Tran"}</definedName>
    <definedName name="iii" localSheetId="23" hidden="1">{"Riqfin97",#N/A,FALSE,"Tran";"Riqfinpro",#N/A,FALSE,"Tran"}</definedName>
    <definedName name="iii" localSheetId="14" hidden="1">{"Riqfin97",#N/A,FALSE,"Tran";"Riqfinpro",#N/A,FALSE,"Tran"}</definedName>
    <definedName name="iii" hidden="1">{"Riqfin97",#N/A,FALSE,"Tran";"Riqfinpro",#N/A,FALSE,"Tran"}</definedName>
    <definedName name="iiiiiiiiiii" localSheetId="22" hidden="1">#REF!</definedName>
    <definedName name="iiiiiiiiiii" hidden="1">#REF!</definedName>
    <definedName name="iiiiiiiiiiii" localSheetId="22" hidden="1">'[64]Fax a enviar'!#REF!</definedName>
    <definedName name="iiiiiiiiiiii" hidden="1">'[25]Fax a enviar'!#REF!</definedName>
    <definedName name="iiiiiiiiiiiiiiiii" localSheetId="22" hidden="1">'[64]Fax a enviar'!#REF!</definedName>
    <definedName name="iiiiiiiiiiiiiiiii" hidden="1">'[25]Fax a enviar'!#REF!</definedName>
    <definedName name="iiiiiiiiiiiiiiiiiiiiiiiiii" localSheetId="22" hidden="1">#REF!</definedName>
    <definedName name="iiiiiiiiiiiiiiiiiiiiiiiiii" hidden="1">#REF!</definedName>
    <definedName name="iiiooo" localSheetId="22">#REF!</definedName>
    <definedName name="iiiooo">#REF!</definedName>
    <definedName name="IKR" localSheetId="22">#REF!</definedName>
    <definedName name="IKR">#REF!</definedName>
    <definedName name="ilo" localSheetId="15" hidden="1">{"Riqfin97",#N/A,FALSE,"Tran";"Riqfinpro",#N/A,FALSE,"Tran"}</definedName>
    <definedName name="ilo" localSheetId="22" hidden="1">{"Riqfin97",#N/A,FALSE,"Tran";"Riqfinpro",#N/A,FALSE,"Tran"}</definedName>
    <definedName name="ilo" localSheetId="23" hidden="1">{"Riqfin97",#N/A,FALSE,"Tran";"Riqfinpro",#N/A,FALSE,"Tran"}</definedName>
    <definedName name="ilo" localSheetId="14" hidden="1">{"Riqfin97",#N/A,FALSE,"Tran";"Riqfinpro",#N/A,FALSE,"Tran"}</definedName>
    <definedName name="ilo" hidden="1">{"Riqfin97",#N/A,FALSE,"Tran";"Riqfinpro",#N/A,FALSE,"Tran"}</definedName>
    <definedName name="ilu" localSheetId="15" hidden="1">{"Riqfin97",#N/A,FALSE,"Tran";"Riqfinpro",#N/A,FALSE,"Tran"}</definedName>
    <definedName name="ilu" localSheetId="22" hidden="1">{"Riqfin97",#N/A,FALSE,"Tran";"Riqfinpro",#N/A,FALSE,"Tran"}</definedName>
    <definedName name="ilu" localSheetId="23" hidden="1">{"Riqfin97",#N/A,FALSE,"Tran";"Riqfinpro",#N/A,FALSE,"Tran"}</definedName>
    <definedName name="ilu" localSheetId="14" hidden="1">{"Riqfin97",#N/A,FALSE,"Tran";"Riqfinpro",#N/A,FALSE,"Tran"}</definedName>
    <definedName name="ilu" hidden="1">{"Riqfin97",#N/A,FALSE,"Tran";"Riqfinpro",#N/A,FALSE,"Tran"}</definedName>
    <definedName name="Importaciones" hidden="1">'[8]Base Original'!#REF!</definedName>
    <definedName name="INIT" localSheetId="22">#REF!</definedName>
    <definedName name="INIT">#REF!</definedName>
    <definedName name="INTERES" localSheetId="22">#REF!</definedName>
    <definedName name="INTERES">#REF!</definedName>
    <definedName name="INTEREST" localSheetId="22">#REF!</definedName>
    <definedName name="INTEREST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2">#REF!</definedName>
    <definedName name="IRLS">#REF!</definedName>
    <definedName name="IRLS1" localSheetId="22">#REF!</definedName>
    <definedName name="IRLS1">#REF!</definedName>
    <definedName name="IRP" localSheetId="22">#REF!</definedName>
    <definedName name="IRP">#REF!</definedName>
    <definedName name="iuf.kugj">#N/A</definedName>
    <definedName name="iyiyiy" localSheetId="22" hidden="1">#REF!</definedName>
    <definedName name="iyiyiy" hidden="1">#REF!</definedName>
    <definedName name="JA" localSheetId="22">#REF!</definedName>
    <definedName name="JA">#REF!</definedName>
    <definedName name="jagu4" localSheetId="22">#REF!</definedName>
    <definedName name="jagu4">#REF!</definedName>
    <definedName name="JAPCRUDE87" localSheetId="22">#REF!</definedName>
    <definedName name="JAPCRUDE87">#REF!</definedName>
    <definedName name="JAPCRUDE88" localSheetId="22">#REF!</definedName>
    <definedName name="JAPCRUDE88">#REF!</definedName>
    <definedName name="JAPPROD87" localSheetId="22">#REF!</definedName>
    <definedName name="JAPPROD87">#REF!</definedName>
    <definedName name="JAPPROD88" localSheetId="22">#REF!</definedName>
    <definedName name="JAPPROD88">#REF!</definedName>
    <definedName name="JAPTOT87" localSheetId="22">#REF!</definedName>
    <definedName name="JAPTOT87">#REF!</definedName>
    <definedName name="JAPTOT88" localSheetId="22">#REF!</definedName>
    <definedName name="JAPTOT88">#REF!</definedName>
    <definedName name="JJ" localSheetId="22">#REF!</definedName>
    <definedName name="JJ">#REF!</definedName>
    <definedName name="jjj" localSheetId="22" hidden="1">'[62]Fax a enviar'!#REF!</definedName>
    <definedName name="jjj" hidden="1">'[18]Fax a enviar'!#REF!</definedName>
    <definedName name="jjjj" localSheetId="15" hidden="1">{"Tab1",#N/A,FALSE,"P";"Tab2",#N/A,FALSE,"P"}</definedName>
    <definedName name="jjjj" localSheetId="22" hidden="1">{"Tab1",#N/A,FALSE,"P";"Tab2",#N/A,FALSE,"P"}</definedName>
    <definedName name="jjjj" localSheetId="23" hidden="1">{"Tab1",#N/A,FALSE,"P";"Tab2",#N/A,FALSE,"P"}</definedName>
    <definedName name="jjjj" localSheetId="14" hidden="1">{"Tab1",#N/A,FALSE,"P";"Tab2",#N/A,FALSE,"P"}</definedName>
    <definedName name="jjjj" hidden="1">{"Tab1",#N/A,FALSE,"P";"Tab2",#N/A,FALSE,"P"}</definedName>
    <definedName name="jjjjjj" hidden="1">'[34]J(Priv.Cap)'!#REF!</definedName>
    <definedName name="JJJJJJJJJJ" localSheetId="22" hidden="1">#REF!</definedName>
    <definedName name="JJJJJJJJJJ" hidden="1">#REF!</definedName>
    <definedName name="jjjjjjjjjjjjjjjjjj" localSheetId="15" hidden="1">{"Tab1",#N/A,FALSE,"P";"Tab2",#N/A,FALSE,"P"}</definedName>
    <definedName name="jjjjjjjjjjjjjjjjjj" localSheetId="22" hidden="1">{"Tab1",#N/A,FALSE,"P";"Tab2",#N/A,FALSE,"P"}</definedName>
    <definedName name="jjjjjjjjjjjjjjjjjj" localSheetId="23" hidden="1">{"Tab1",#N/A,FALSE,"P";"Tab2",#N/A,FALSE,"P"}</definedName>
    <definedName name="jjjjjjjjjjjjjjjjjj" localSheetId="14" hidden="1">{"Tab1",#N/A,FALSE,"P";"Tab2",#N/A,FALSE,"P"}</definedName>
    <definedName name="jjjjjjjjjjjjjjjjjj" hidden="1">{"Tab1",#N/A,FALSE,"P";"Tab2",#N/A,FALSE,"P"}</definedName>
    <definedName name="jkk" localSheetId="15" hidden="1">{#N/A,#N/A,FALSE,"NFPS GDP"}</definedName>
    <definedName name="jkk" localSheetId="22" hidden="1">{#N/A,#N/A,FALSE,"NFPS GDP"}</definedName>
    <definedName name="jkk" localSheetId="23" hidden="1">{#N/A,#N/A,FALSE,"NFPS GDP"}</definedName>
    <definedName name="jkk" localSheetId="14" hidden="1">{#N/A,#N/A,FALSE,"NFPS GDP"}</definedName>
    <definedName name="jkk" hidden="1">{#N/A,#N/A,FALSE,"NFPS GDP"}</definedName>
    <definedName name="JPY" localSheetId="22">#REF!</definedName>
    <definedName name="JPY">#REF!</definedName>
    <definedName name="jui" localSheetId="15" hidden="1">{"Riqfin97",#N/A,FALSE,"Tran";"Riqfinpro",#N/A,FALSE,"Tran"}</definedName>
    <definedName name="jui" localSheetId="22" hidden="1">{"Riqfin97",#N/A,FALSE,"Tran";"Riqfinpro",#N/A,FALSE,"Tran"}</definedName>
    <definedName name="jui" localSheetId="23" hidden="1">{"Riqfin97",#N/A,FALSE,"Tran";"Riqfinpro",#N/A,FALSE,"Tran"}</definedName>
    <definedName name="jui" localSheetId="14" hidden="1">{"Riqfin97",#N/A,FALSE,"Tran";"Riqfinpro",#N/A,FALSE,"Tran"}</definedName>
    <definedName name="jui" hidden="1">{"Riqfin97",#N/A,FALSE,"Tran";"Riqfinpro",#N/A,FALSE,"Tran"}</definedName>
    <definedName name="jutjugyj" localSheetId="22" hidden="1">#REF!</definedName>
    <definedName name="jutjugyj" hidden="1">#REF!</definedName>
    <definedName name="juy" localSheetId="15" hidden="1">{"Tab1",#N/A,FALSE,"P";"Tab2",#N/A,FALSE,"P"}</definedName>
    <definedName name="juy" localSheetId="22" hidden="1">{"Tab1",#N/A,FALSE,"P";"Tab2",#N/A,FALSE,"P"}</definedName>
    <definedName name="juy" localSheetId="23" hidden="1">{"Tab1",#N/A,FALSE,"P";"Tab2",#N/A,FALSE,"P"}</definedName>
    <definedName name="juy" localSheetId="14" hidden="1">{"Tab1",#N/A,FALSE,"P";"Tab2",#N/A,FALSE,"P"}</definedName>
    <definedName name="juy" hidden="1">{"Tab1",#N/A,FALSE,"P";"Tab2",#N/A,FALSE,"P"}</definedName>
    <definedName name="k" localSheetId="15" hidden="1">{"Main Economic Indicators",#N/A,FALSE,"C"}</definedName>
    <definedName name="k" localSheetId="22" hidden="1">{"Main Economic Indicators",#N/A,FALSE,"C"}</definedName>
    <definedName name="k" localSheetId="23" hidden="1">{"Main Economic Indicators",#N/A,FALSE,"C"}</definedName>
    <definedName name="k" localSheetId="14" hidden="1">{"Main Economic Indicators",#N/A,FALSE,"C"}</definedName>
    <definedName name="k" hidden="1">{"Main Economic Indicators",#N/A,FALSE,"C"}</definedName>
    <definedName name="KD" localSheetId="22">#REF!</definedName>
    <definedName name="KD">#REF!</definedName>
    <definedName name="KD1A" localSheetId="22">#REF!</definedName>
    <definedName name="KD1A">#REF!</definedName>
    <definedName name="khkh" localSheetId="22" hidden="1">'[64]Fax a enviar'!#REF!</definedName>
    <definedName name="khkh" hidden="1">'[25]Fax a enviar'!#REF!</definedName>
    <definedName name="kiiiiii" localSheetId="22" hidden="1">#REF!</definedName>
    <definedName name="kiiiiii" hidden="1">#REF!</definedName>
    <definedName name="kim" localSheetId="22">#REF!</definedName>
    <definedName name="kim">#REF!</definedName>
    <definedName name="kio" localSheetId="15" hidden="1">{"Tab1",#N/A,FALSE,"P";"Tab2",#N/A,FALSE,"P"}</definedName>
    <definedName name="kio" localSheetId="22" hidden="1">{"Tab1",#N/A,FALSE,"P";"Tab2",#N/A,FALSE,"P"}</definedName>
    <definedName name="kio" localSheetId="23" hidden="1">{"Tab1",#N/A,FALSE,"P";"Tab2",#N/A,FALSE,"P"}</definedName>
    <definedName name="kio" localSheetId="14" hidden="1">{"Tab1",#N/A,FALSE,"P";"Tab2",#N/A,FALSE,"P"}</definedName>
    <definedName name="kio" hidden="1">{"Tab1",#N/A,FALSE,"P";"Tab2",#N/A,FALSE,"P"}</definedName>
    <definedName name="kiu" localSheetId="15" hidden="1">{"Riqfin97",#N/A,FALSE,"Tran";"Riqfinpro",#N/A,FALSE,"Tran"}</definedName>
    <definedName name="kiu" localSheetId="22" hidden="1">{"Riqfin97",#N/A,FALSE,"Tran";"Riqfinpro",#N/A,FALSE,"Tran"}</definedName>
    <definedName name="kiu" localSheetId="23" hidden="1">{"Riqfin97",#N/A,FALSE,"Tran";"Riqfinpro",#N/A,FALSE,"Tran"}</definedName>
    <definedName name="kiu" localSheetId="14" hidden="1">{"Riqfin97",#N/A,FALSE,"Tran";"Riqfinpro",#N/A,FALSE,"Tran"}</definedName>
    <definedName name="kiu" hidden="1">{"Riqfin97",#N/A,FALSE,"Tran";"Riqfinpro",#N/A,FALSE,"Tran"}</definedName>
    <definedName name="kjkj" hidden="1">'[25]Fax a enviar'!#REF!</definedName>
    <definedName name="kk" localSheetId="15" hidden="1">{"Tab1",#N/A,FALSE,"P";"Tab2",#N/A,FALSE,"P"}</definedName>
    <definedName name="kk" localSheetId="22" hidden="1">{"Tab1",#N/A,FALSE,"P";"Tab2",#N/A,FALSE,"P"}</definedName>
    <definedName name="kk" localSheetId="23" hidden="1">{"Tab1",#N/A,FALSE,"P";"Tab2",#N/A,FALSE,"P"}</definedName>
    <definedName name="kk" localSheetId="14" hidden="1">{"Tab1",#N/A,FALSE,"P";"Tab2",#N/A,FALSE,"P"}</definedName>
    <definedName name="kk" hidden="1">{"Tab1",#N/A,FALSE,"P";"Tab2",#N/A,FALSE,"P"}</definedName>
    <definedName name="kkk" localSheetId="15" hidden="1">{"Tab1",#N/A,FALSE,"P";"Tab2",#N/A,FALSE,"P"}</definedName>
    <definedName name="kkk" localSheetId="22" hidden="1">{"Tab1",#N/A,FALSE,"P";"Tab2",#N/A,FALSE,"P"}</definedName>
    <definedName name="kkk" localSheetId="23" hidden="1">{"Tab1",#N/A,FALSE,"P";"Tab2",#N/A,FALSE,"P"}</definedName>
    <definedName name="kkk" localSheetId="14" hidden="1">{"Tab1",#N/A,FALSE,"P";"Tab2",#N/A,FALSE,"P"}</definedName>
    <definedName name="kkk" hidden="1">{"Tab1",#N/A,FALSE,"P";"Tab2",#N/A,FALSE,"P"}</definedName>
    <definedName name="kkkk" hidden="1">[37]M!#REF!</definedName>
    <definedName name="kkkkk" hidden="1">'[38]J(Priv.Cap)'!#REF!</definedName>
    <definedName name="kkkkkkkk" localSheetId="15" hidden="1">{"Riqfin97",#N/A,FALSE,"Tran";"Riqfinpro",#N/A,FALSE,"Tran"}</definedName>
    <definedName name="kkkkkkkk" localSheetId="22" hidden="1">{"Riqfin97",#N/A,FALSE,"Tran";"Riqfinpro",#N/A,FALSE,"Tran"}</definedName>
    <definedName name="kkkkkkkk" localSheetId="23" hidden="1">{"Riqfin97",#N/A,FALSE,"Tran";"Riqfinpro",#N/A,FALSE,"Tran"}</definedName>
    <definedName name="kkkkkkkk" localSheetId="14" hidden="1">{"Riqfin97",#N/A,FALSE,"Tran";"Riqfinpro",#N/A,FALSE,"Tran"}</definedName>
    <definedName name="kkkkkkkk" hidden="1">{"Riqfin97",#N/A,FALSE,"Tran";"Riqfinpro",#N/A,FALSE,"Tran"}</definedName>
    <definedName name="kykiyu" hidden="1">'[25]Fax a enviar'!#REF!</definedName>
    <definedName name="LastOpenedWorkSheet" localSheetId="22">#REF!</definedName>
    <definedName name="LastOpenedWorkSheet">#REF!</definedName>
    <definedName name="LastRefreshed" localSheetId="22">#REF!</definedName>
    <definedName name="LastRefreshed">#REF!</definedName>
    <definedName name="LD" localSheetId="22">#REF!</definedName>
    <definedName name="LD">#REF!</definedName>
    <definedName name="LD1A" localSheetId="22">#REF!</definedName>
    <definedName name="LD1A">#REF!</definedName>
    <definedName name="LE" localSheetId="22">#REF!</definedName>
    <definedName name="LE">#REF!</definedName>
    <definedName name="LE1A" localSheetId="22">#REF!</definedName>
    <definedName name="LE1A">#REF!</definedName>
    <definedName name="LEAP" localSheetId="22">#REF!</definedName>
    <definedName name="LEAP">#REF!</definedName>
    <definedName name="LGTNONO1">[19]nonopec!#REF!</definedName>
    <definedName name="LGTNONO2">[19]nonopec!#REF!</definedName>
    <definedName name="LGTNONOPEC">[19]nonopec!#REF!</definedName>
    <definedName name="LGTNSUMM">[19]nonopec!#REF!</definedName>
    <definedName name="LGTOECD">[19]nonopec!#REF!</definedName>
    <definedName name="LGTOPEC">[19]nonopec!#REF!</definedName>
    <definedName name="LGTPCNT">[19]nonopec!#REF!</definedName>
    <definedName name="LIT" localSheetId="22">#REF!</definedName>
    <definedName name="LIT">#REF!</definedName>
    <definedName name="LITEURO" localSheetId="22">#REF!</definedName>
    <definedName name="LITEURO">#REF!</definedName>
    <definedName name="ll" localSheetId="15" hidden="1">{"Tab1",#N/A,FALSE,"P";"Tab2",#N/A,FALSE,"P"}</definedName>
    <definedName name="ll" localSheetId="22" hidden="1">{"Tab1",#N/A,FALSE,"P";"Tab2",#N/A,FALSE,"P"}</definedName>
    <definedName name="ll" localSheetId="23" hidden="1">{"Tab1",#N/A,FALSE,"P";"Tab2",#N/A,FALSE,"P"}</definedName>
    <definedName name="ll" localSheetId="14" hidden="1">{"Tab1",#N/A,FALSE,"P";"Tab2",#N/A,FALSE,"P"}</definedName>
    <definedName name="ll" hidden="1">{"Tab1",#N/A,FALSE,"P";"Tab2",#N/A,FALSE,"P"}</definedName>
    <definedName name="lll" localSheetId="15" hidden="1">{"Riqfin97",#N/A,FALSE,"Tran";"Riqfinpro",#N/A,FALSE,"Tran"}</definedName>
    <definedName name="lll" localSheetId="22" hidden="1">{"Riqfin97",#N/A,FALSE,"Tran";"Riqfinpro",#N/A,FALSE,"Tran"}</definedName>
    <definedName name="lll" localSheetId="23" hidden="1">{"Riqfin97",#N/A,FALSE,"Tran";"Riqfinpro",#N/A,FALSE,"Tran"}</definedName>
    <definedName name="lll" localSheetId="14" hidden="1">{"Riqfin97",#N/A,FALSE,"Tran";"Riqfinpro",#N/A,FALSE,"Tran"}</definedName>
    <definedName name="lll" hidden="1">{"Riqfin97",#N/A,FALSE,"Tran";"Riqfinpro",#N/A,FALSE,"Tran"}</definedName>
    <definedName name="llll" hidden="1">[39]M!#REF!</definedName>
    <definedName name="lllll" localSheetId="15" hidden="1">{"Tab1",#N/A,FALSE,"P";"Tab2",#N/A,FALSE,"P"}</definedName>
    <definedName name="lllll" localSheetId="22" hidden="1">{"Tab1",#N/A,FALSE,"P";"Tab2",#N/A,FALSE,"P"}</definedName>
    <definedName name="lllll" localSheetId="23" hidden="1">{"Tab1",#N/A,FALSE,"P";"Tab2",#N/A,FALSE,"P"}</definedName>
    <definedName name="lllll" localSheetId="14" hidden="1">{"Tab1",#N/A,FALSE,"P";"Tab2",#N/A,FALSE,"P"}</definedName>
    <definedName name="lllll" hidden="1">{"Tab1",#N/A,FALSE,"P";"Tab2",#N/A,FALSE,"P"}</definedName>
    <definedName name="llllll" localSheetId="15" hidden="1">{"Minpmon",#N/A,FALSE,"Monthinput"}</definedName>
    <definedName name="llllll" localSheetId="22" hidden="1">{"Minpmon",#N/A,FALSE,"Monthinput"}</definedName>
    <definedName name="llllll" localSheetId="23" hidden="1">{"Minpmon",#N/A,FALSE,"Monthinput"}</definedName>
    <definedName name="llllll" localSheetId="14" hidden="1">{"Minpmon",#N/A,FALSE,"Monthinput"}</definedName>
    <definedName name="llllll" hidden="1">{"Minpmon",#N/A,FALSE,"Monthinput"}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5" hidden="1">{"Minpmon",#N/A,FALSE,"Monthinput"}</definedName>
    <definedName name="lllllllllllllllll" localSheetId="22" hidden="1">{"Minpmon",#N/A,FALSE,"Monthinput"}</definedName>
    <definedName name="lllllllllllllllll" localSheetId="23" hidden="1">{"Minpmon",#N/A,FALSE,"Monthinput"}</definedName>
    <definedName name="lllllllllllllllll" localSheetId="14" hidden="1">{"Minpmon",#N/A,FALSE,"Monthinput"}</definedName>
    <definedName name="lllllllllllllllll" hidden="1">{"Minpmon",#N/A,FALSE,"Monthinput"}</definedName>
    <definedName name="lloo" localSheetId="22" hidden="1">#REF!</definedName>
    <definedName name="lloo" hidden="1">#REF!</definedName>
    <definedName name="lodnjkhdnbdv" localSheetId="22">#REF!</definedName>
    <definedName name="lodnjkhdnbdv">#REF!</definedName>
    <definedName name="lolololo" localSheetId="22">#REF!</definedName>
    <definedName name="lolololo">#REF!</definedName>
    <definedName name="Lowest_Inter_Bank_Rate">'[20]Inter-Bank'!$M$5</definedName>
    <definedName name="LP" localSheetId="22">#REF!</definedName>
    <definedName name="LP">#REF!</definedName>
    <definedName name="LP1A" localSheetId="22">#REF!</definedName>
    <definedName name="LP1A">#REF!</definedName>
    <definedName name="LUXF" localSheetId="22">#REF!</definedName>
    <definedName name="LUXF">#REF!</definedName>
    <definedName name="LUXF1" localSheetId="22">#REF!</definedName>
    <definedName name="LUXF1">#REF!</definedName>
    <definedName name="m">#N/A</definedName>
    <definedName name="maintabs">[12]QNEWLOR!$B$3:$G$17,[12]QNEWLOR!$B$20:$G$87,[12]QNEWLOR!$B$90:$G$159</definedName>
    <definedName name="MALAX" localSheetId="22">#REF!</definedName>
    <definedName name="MALAX">#REF!</definedName>
    <definedName name="MALAX1" localSheetId="22">#REF!</definedName>
    <definedName name="MALAX1">#REF!</definedName>
    <definedName name="MEDTERM" localSheetId="22">#REF!</definedName>
    <definedName name="MEDTERM">#REF!</definedName>
    <definedName name="Meses">[40]Codigos!$A$14:$B$25</definedName>
    <definedName name="MEX" localSheetId="22">#REF!</definedName>
    <definedName name="MEX">#REF!</definedName>
    <definedName name="Million_b_d">[19]nonopec!$D$426:$D$426</definedName>
    <definedName name="mmm" localSheetId="15" hidden="1">{"Riqfin97",#N/A,FALSE,"Tran";"Riqfinpro",#N/A,FALSE,"Tran"}</definedName>
    <definedName name="mmm" localSheetId="22" hidden="1">{"Riqfin97",#N/A,FALSE,"Tran";"Riqfinpro",#N/A,FALSE,"Tran"}</definedName>
    <definedName name="mmm" localSheetId="23" hidden="1">{"Riqfin97",#N/A,FALSE,"Tran";"Riqfinpro",#N/A,FALSE,"Tran"}</definedName>
    <definedName name="mmm" localSheetId="14" hidden="1">{"Riqfin97",#N/A,FALSE,"Tran";"Riqfinpro",#N/A,FALSE,"Tran"}</definedName>
    <definedName name="mmm" hidden="1">{"Riqfin97",#N/A,FALSE,"Tran";"Riqfinpro",#N/A,FALSE,"Tran"}</definedName>
    <definedName name="mmmm" localSheetId="15" hidden="1">{"Tab1",#N/A,FALSE,"P";"Tab2",#N/A,FALSE,"P"}</definedName>
    <definedName name="mmmm" localSheetId="22" hidden="1">{"Tab1",#N/A,FALSE,"P";"Tab2",#N/A,FALSE,"P"}</definedName>
    <definedName name="mmmm" localSheetId="23" hidden="1">{"Tab1",#N/A,FALSE,"P";"Tab2",#N/A,FALSE,"P"}</definedName>
    <definedName name="mmmm" localSheetId="14" hidden="1">{"Tab1",#N/A,FALSE,"P";"Tab2",#N/A,FALSE,"P"}</definedName>
    <definedName name="mmmm" hidden="1">{"Tab1",#N/A,FALSE,"P";"Tab2",#N/A,FALSE,"P"}</definedName>
    <definedName name="mmmmm" localSheetId="15" hidden="1">{"Riqfin97",#N/A,FALSE,"Tran";"Riqfinpro",#N/A,FALSE,"Tran"}</definedName>
    <definedName name="mmmmm" localSheetId="22" hidden="1">{"Riqfin97",#N/A,FALSE,"Tran";"Riqfinpro",#N/A,FALSE,"Tran"}</definedName>
    <definedName name="mmmmm" localSheetId="23" hidden="1">{"Riqfin97",#N/A,FALSE,"Tran";"Riqfinpro",#N/A,FALSE,"Tran"}</definedName>
    <definedName name="mmmmm" localSheetId="14" hidden="1">{"Riqfin97",#N/A,FALSE,"Tran";"Riqfinpro",#N/A,FALSE,"Tran"}</definedName>
    <definedName name="mmmmm" hidden="1">{"Riqfin97",#N/A,FALSE,"Tran";"Riqfinpro",#N/A,FALSE,"Tran"}</definedName>
    <definedName name="mmmmmmmmm" localSheetId="15" hidden="1">{"Riqfin97",#N/A,FALSE,"Tran";"Riqfinpro",#N/A,FALSE,"Tran"}</definedName>
    <definedName name="mmmmmmmmm" localSheetId="22" hidden="1">{"Riqfin97",#N/A,FALSE,"Tran";"Riqfinpro",#N/A,FALSE,"Tran"}</definedName>
    <definedName name="mmmmmmmmm" localSheetId="23" hidden="1">{"Riqfin97",#N/A,FALSE,"Tran";"Riqfinpro",#N/A,FALSE,"Tran"}</definedName>
    <definedName name="mmmmmmmmm" localSheetId="14" hidden="1">{"Riqfin97",#N/A,FALSE,"Tran";"Riqfinpro",#N/A,FALSE,"Tran"}</definedName>
    <definedName name="mmmmmmmmm" hidden="1">{"Riqfin97",#N/A,FALSE,"Tran";"Riqfinpro",#N/A,FALSE,"Tran"}</definedName>
    <definedName name="Month" localSheetId="22">#REF!</definedName>
    <definedName name="Month">#REF!</definedName>
    <definedName name="MonthIndex" localSheetId="22">#REF!</definedName>
    <definedName name="MonthIndex">#REF!</definedName>
    <definedName name="MONTHS">[22]MONTHLY!$BV$3:$CG$3</definedName>
    <definedName name="moodys">'[41]Credit ratings on 1st issues'!#REF!</definedName>
    <definedName name="msci">[30]Sheet1!$H$2:$K$24</definedName>
    <definedName name="mscid">[30]Sheet1!$B$2:$E$24</definedName>
    <definedName name="mscil">[30]Sheet1!$H$2:$K$24</definedName>
    <definedName name="mte" localSheetId="15" hidden="1">{"Riqfin97",#N/A,FALSE,"Tran";"Riqfinpro",#N/A,FALSE,"Tran"}</definedName>
    <definedName name="mte" localSheetId="22" hidden="1">{"Riqfin97",#N/A,FALSE,"Tran";"Riqfinpro",#N/A,FALSE,"Tran"}</definedName>
    <definedName name="mte" localSheetId="23" hidden="1">{"Riqfin97",#N/A,FALSE,"Tran";"Riqfinpro",#N/A,FALSE,"Tran"}</definedName>
    <definedName name="mte" localSheetId="14" hidden="1">{"Riqfin97",#N/A,FALSE,"Tran";"Riqfinpro",#N/A,FALSE,"Tran"}</definedName>
    <definedName name="mte" hidden="1">{"Riqfin97",#N/A,FALSE,"Tran";"Riqfinpro",#N/A,FALSE,"Tran"}</definedName>
    <definedName name="n" localSheetId="15" hidden="1">{"Minpmon",#N/A,FALSE,"Monthinput"}</definedName>
    <definedName name="n" localSheetId="22" hidden="1">{"Minpmon",#N/A,FALSE,"Monthinput"}</definedName>
    <definedName name="n" localSheetId="23" hidden="1">{"Minpmon",#N/A,FALSE,"Monthinput"}</definedName>
    <definedName name="n" localSheetId="14" hidden="1">{"Minpmon",#N/A,FALSE,"Monthinput"}</definedName>
    <definedName name="n" hidden="1">{"Minpmon",#N/A,FALSE,"Monthinput"}</definedName>
    <definedName name="new" localSheetId="22">#REF!</definedName>
    <definedName name="new">#REF!</definedName>
    <definedName name="nmBlankCell">'[42]Table 2.1 from DDP program'!$A$2:$A$2</definedName>
    <definedName name="nmBlankRow">[43]EDT!#REF!</definedName>
    <definedName name="nmColumnHeader">[43]EDT!$3:$3</definedName>
    <definedName name="nmData">[43]EDT!$B$4:$AA$36</definedName>
    <definedName name="nmIndexTable">[43]EDT!#REF!</definedName>
    <definedName name="nmReportFooter">'[44]Table 1'!$29:$29</definedName>
    <definedName name="nmReportHeader">#N/A</definedName>
    <definedName name="nmReportNotes">'[44]Table 1'!$30:$30</definedName>
    <definedName name="nmRowHeader">[43]EDT!$A$4:$A$36</definedName>
    <definedName name="nmScale">[43]EDT!#REF!</definedName>
    <definedName name="nn" localSheetId="15" hidden="1">{"Riqfin97",#N/A,FALSE,"Tran";"Riqfinpro",#N/A,FALSE,"Tran"}</definedName>
    <definedName name="nn" localSheetId="22" hidden="1">{"Riqfin97",#N/A,FALSE,"Tran";"Riqfinpro",#N/A,FALSE,"Tran"}</definedName>
    <definedName name="nn" localSheetId="23" hidden="1">{"Riqfin97",#N/A,FALSE,"Tran";"Riqfinpro",#N/A,FALSE,"Tran"}</definedName>
    <definedName name="nn" localSheetId="14" hidden="1">{"Riqfin97",#N/A,FALSE,"Tran";"Riqfinpro",#N/A,FALSE,"Tran"}</definedName>
    <definedName name="nn" hidden="1">{"Riqfin97",#N/A,FALSE,"Tran";"Riqfinpro",#N/A,FALSE,"Tran"}</definedName>
    <definedName name="nnn" localSheetId="15" hidden="1">{"Tab1",#N/A,FALSE,"P";"Tab2",#N/A,FALSE,"P"}</definedName>
    <definedName name="nnn" localSheetId="22" hidden="1">{"Tab1",#N/A,FALSE,"P";"Tab2",#N/A,FALSE,"P"}</definedName>
    <definedName name="nnn" localSheetId="23" hidden="1">{"Tab1",#N/A,FALSE,"P";"Tab2",#N/A,FALSE,"P"}</definedName>
    <definedName name="nnn" localSheetId="14" hidden="1">{"Tab1",#N/A,FALSE,"P";"Tab2",#N/A,FALSE,"P"}</definedName>
    <definedName name="nnn" hidden="1">{"Tab1",#N/A,FALSE,"P";"Tab2",#N/A,FALSE,"P"}</definedName>
    <definedName name="nnnnnnnnnn" localSheetId="15" hidden="1">{"Minpmon",#N/A,FALSE,"Monthinput"}</definedName>
    <definedName name="nnnnnnnnnn" localSheetId="22" hidden="1">{"Minpmon",#N/A,FALSE,"Monthinput"}</definedName>
    <definedName name="nnnnnnnnnn" localSheetId="23" hidden="1">{"Minpmon",#N/A,FALSE,"Monthinput"}</definedName>
    <definedName name="nnnnnnnnnn" localSheetId="14" hidden="1">{"Minpmon",#N/A,FALSE,"Monthinput"}</definedName>
    <definedName name="nnnnnnnnnn" hidden="1">{"Minpmon",#N/A,FALSE,"Monthinput"}</definedName>
    <definedName name="nnnnnnnnnnnn" localSheetId="15" hidden="1">{"Riqfin97",#N/A,FALSE,"Tran";"Riqfinpro",#N/A,FALSE,"Tran"}</definedName>
    <definedName name="nnnnnnnnnnnn" localSheetId="22" hidden="1">{"Riqfin97",#N/A,FALSE,"Tran";"Riqfinpro",#N/A,FALSE,"Tran"}</definedName>
    <definedName name="nnnnnnnnnnnn" localSheetId="23" hidden="1">{"Riqfin97",#N/A,FALSE,"Tran";"Riqfinpro",#N/A,FALSE,"Tran"}</definedName>
    <definedName name="nnnnnnnnnnnn" localSheetId="14" hidden="1">{"Riqfin97",#N/A,FALSE,"Tran";"Riqfinpro",#N/A,FALSE,"Tran"}</definedName>
    <definedName name="nnnnnnnnnnnn" hidden="1">{"Riqfin97",#N/A,FALSE,"Tran";"Riqfinpro",#N/A,FALSE,"Tran"}</definedName>
    <definedName name="Noah" localSheetId="22">#REF!</definedName>
    <definedName name="Noah">#REF!</definedName>
    <definedName name="NOCLUB" localSheetId="22">#REF!</definedName>
    <definedName name="NOCLUB">#REF!</definedName>
    <definedName name="NOK" localSheetId="22">#REF!</definedName>
    <definedName name="NOK">#REF!</definedName>
    <definedName name="NONLEAP" localSheetId="22">#REF!</definedName>
    <definedName name="NONLEAP">#REF!</definedName>
    <definedName name="NONOECD1">[19]nonopec!$D$29:$AD$70</definedName>
    <definedName name="NONOECD2">[19]nonopec!$D$71:$AD$135</definedName>
    <definedName name="NONOPEC">[19]nonopec!$D$136:$AD$155</definedName>
    <definedName name="NOPEC1">[22]MONTHLY!$BP$19:$CA$19</definedName>
    <definedName name="NOPEC2">[22]MONTHLY!$CB$19:$CM$19</definedName>
    <definedName name="NORM1">[22]MONTHLY!$A$5:$O$117</definedName>
    <definedName name="NORM2">[22]MONTHLY!$A$422:$Z$491</definedName>
    <definedName name="NORM3">[22]MONTHLY!$A$334:$Z$380</definedName>
    <definedName name="NSUMMARY">[19]nonopec!$D$157:$AD$204</definedName>
    <definedName name="OCTUBRE">#N/A</definedName>
    <definedName name="OECD">[19]nonopec!$D$1:$AD$28</definedName>
    <definedName name="oipio" localSheetId="22" hidden="1">#REF!</definedName>
    <definedName name="oipio" hidden="1">#REF!</definedName>
    <definedName name="oiulfdgdgh" hidden="1">'[25]Fax a enviar'!#REF!</definedName>
    <definedName name="oo" localSheetId="15" hidden="1">{"Riqfin97",#N/A,FALSE,"Tran";"Riqfinpro",#N/A,FALSE,"Tran"}</definedName>
    <definedName name="oo" localSheetId="22" hidden="1">{"Riqfin97",#N/A,FALSE,"Tran";"Riqfinpro",#N/A,FALSE,"Tran"}</definedName>
    <definedName name="oo" localSheetId="23" hidden="1">{"Riqfin97",#N/A,FALSE,"Tran";"Riqfinpro",#N/A,FALSE,"Tran"}</definedName>
    <definedName name="oo" localSheetId="14" hidden="1">{"Riqfin97",#N/A,FALSE,"Tran";"Riqfinpro",#N/A,FALSE,"Tran"}</definedName>
    <definedName name="oo" hidden="1">{"Riqfin97",#N/A,FALSE,"Tran";"Riqfinpro",#N/A,FALSE,"Tran"}</definedName>
    <definedName name="ooo" localSheetId="15" hidden="1">{"Tab1",#N/A,FALSE,"P";"Tab2",#N/A,FALSE,"P"}</definedName>
    <definedName name="ooo" localSheetId="22" hidden="1">{"Tab1",#N/A,FALSE,"P";"Tab2",#N/A,FALSE,"P"}</definedName>
    <definedName name="ooo" localSheetId="23" hidden="1">{"Tab1",#N/A,FALSE,"P";"Tab2",#N/A,FALSE,"P"}</definedName>
    <definedName name="ooo" localSheetId="14" hidden="1">{"Tab1",#N/A,FALSE,"P";"Tab2",#N/A,FALSE,"P"}</definedName>
    <definedName name="ooo" hidden="1">{"Tab1",#N/A,FALSE,"P";"Tab2",#N/A,FALSE,"P"}</definedName>
    <definedName name="OOOKOKOKO" localSheetId="22">#REF!</definedName>
    <definedName name="OOOKOKOKO">#REF!</definedName>
    <definedName name="oooo" localSheetId="15" hidden="1">{"Tab1",#N/A,FALSE,"P";"Tab2",#N/A,FALSE,"P"}</definedName>
    <definedName name="oooo" localSheetId="22" hidden="1">{"Tab1",#N/A,FALSE,"P";"Tab2",#N/A,FALSE,"P"}</definedName>
    <definedName name="oooo" localSheetId="23" hidden="1">{"Tab1",#N/A,FALSE,"P";"Tab2",#N/A,FALSE,"P"}</definedName>
    <definedName name="oooo" localSheetId="14" hidden="1">{"Tab1",#N/A,FALSE,"P";"Tab2",#N/A,FALSE,"P"}</definedName>
    <definedName name="oooo" hidden="1">{"Tab1",#N/A,FALSE,"P";"Tab2",#N/A,FALSE,"P"}</definedName>
    <definedName name="ooooooooo" localSheetId="22" hidden="1">#REF!</definedName>
    <definedName name="ooooooooo" hidden="1">#REF!</definedName>
    <definedName name="OPEC">[19]nonopec!$D$204:$AD$251</definedName>
    <definedName name="OPEC1">[22]MONTHLY!$BP$12:$CA$12</definedName>
    <definedName name="OPEC2">[22]MONTHLY!$CB$12:$CM$12</definedName>
    <definedName name="OPOPOPOPO" localSheetId="22">#REF!</definedName>
    <definedName name="OPOPOPOPO">#REF!</definedName>
    <definedName name="opu" localSheetId="15" hidden="1">{"Riqfin97",#N/A,FALSE,"Tran";"Riqfinpro",#N/A,FALSE,"Tran"}</definedName>
    <definedName name="opu" localSheetId="22" hidden="1">{"Riqfin97",#N/A,FALSE,"Tran";"Riqfinpro",#N/A,FALSE,"Tran"}</definedName>
    <definedName name="opu" localSheetId="23" hidden="1">{"Riqfin97",#N/A,FALSE,"Tran";"Riqfinpro",#N/A,FALSE,"Tran"}</definedName>
    <definedName name="opu" localSheetId="14" hidden="1">{"Riqfin97",#N/A,FALSE,"Tran";"Riqfinpro",#N/A,FALSE,"Tran"}</definedName>
    <definedName name="opu" hidden="1">{"Riqfin97",#N/A,FALSE,"Tran";"Riqfinpro",#N/A,FALSE,"Tran"}</definedName>
    <definedName name="otra" localSheetId="22" hidden="1">#REF!</definedName>
    <definedName name="otra" hidden="1">#REF!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15" hidden="1">{"Riqfin97",#N/A,FALSE,"Tran";"Riqfinpro",#N/A,FALSE,"Tran"}</definedName>
    <definedName name="p" localSheetId="22" hidden="1">{"Riqfin97",#N/A,FALSE,"Tran";"Riqfinpro",#N/A,FALSE,"Tran"}</definedName>
    <definedName name="p" localSheetId="23" hidden="1">{"Riqfin97",#N/A,FALSE,"Tran";"Riqfinpro",#N/A,FALSE,"Tran"}</definedName>
    <definedName name="p" localSheetId="14" hidden="1">{"Riqfin97",#N/A,FALSE,"Tran";"Riqfinpro",#N/A,FALSE,"Tran"}</definedName>
    <definedName name="p" hidden="1">{"Riqfin97",#N/A,FALSE,"Tran";"Riqfinpro",#N/A,FALSE,"Tran"}</definedName>
    <definedName name="P1_1" localSheetId="22">OFFSET(#REF!,0,0,COUNT(#REF!),1)</definedName>
    <definedName name="P1_1">OFFSET(#REF!,0,0,COUNT(#REF!),1)</definedName>
    <definedName name="P1_2" localSheetId="22">OFFSET(#REF!,0,0,COUNT(#REF!),1)</definedName>
    <definedName name="P1_2">OFFSET(#REF!,0,0,COUNT(#REF!),1)</definedName>
    <definedName name="P1avg" localSheetId="22">OFFSET(#REF!,0,0,COUNT(#REF!),1)</definedName>
    <definedName name="P1avg">OFFSET(#REF!,0,0,COUNT(#REF!),1)</definedName>
    <definedName name="P1min" localSheetId="22">OFFSET(#REF!,0,0,COUNT(#REF!),1)</definedName>
    <definedName name="P1min">OFFSET(#REF!,0,0,COUNT(#REF!),1)</definedName>
    <definedName name="P1rng" localSheetId="22">OFFSET(#REF!,0,0,COUNT(#REF!),1)</definedName>
    <definedName name="P1rng">OFFSET(#REF!,0,0,COUNT(#REF!),1)</definedName>
    <definedName name="P2_1" localSheetId="22">OFFSET(#REF!,0,0,COUNT(#REF!),1)</definedName>
    <definedName name="P2_1">OFFSET(#REF!,0,0,COUNT(#REF!),1)</definedName>
    <definedName name="P2_2" localSheetId="22">OFFSET(#REF!,0,0,COUNT(#REF!),1)</definedName>
    <definedName name="P2_2">OFFSET(#REF!,0,0,COUNT(#REF!),1)</definedName>
    <definedName name="P2avg" localSheetId="22">OFFSET(#REF!,0,0,COUNT(#REF!),1)</definedName>
    <definedName name="P2avg">OFFSET(#REF!,0,0,COUNT(#REF!),1)</definedName>
    <definedName name="P2min" localSheetId="22">OFFSET(#REF!,0,0,COUNT(#REF!),1)</definedName>
    <definedName name="P2min">OFFSET(#REF!,0,0,COUNT(#REF!),1)</definedName>
    <definedName name="P2rng" localSheetId="22">OFFSET(#REF!,0,0,COUNT(#REF!),1)</definedName>
    <definedName name="P2rng">OFFSET(#REF!,0,0,COUNT(#REF!),1)</definedName>
    <definedName name="P3_1" localSheetId="22">OFFSET(#REF!,0,0,COUNT(#REF!),1)</definedName>
    <definedName name="P3_1">OFFSET(#REF!,0,0,COUNT(#REF!),1)</definedName>
    <definedName name="P3_2" localSheetId="22">OFFSET(#REF!,0,0,COUNT(#REF!),1)</definedName>
    <definedName name="P3_2">OFFSET(#REF!,0,0,COUNT(#REF!),1)</definedName>
    <definedName name="P3avg" localSheetId="22">OFFSET(#REF!,0,0,COUNT(#REF!),1)</definedName>
    <definedName name="P3avg">OFFSET(#REF!,0,0,COUNT(#REF!),1)</definedName>
    <definedName name="P3min" localSheetId="22">OFFSET(#REF!,0,0,COUNT(#REF!),1)</definedName>
    <definedName name="P3min">OFFSET(#REF!,0,0,COUNT(#REF!),1)</definedName>
    <definedName name="P3rng" localSheetId="22">OFFSET(#REF!,0,0,COUNT(#REF!),1)</definedName>
    <definedName name="P3rng">OFFSET(#REF!,0,0,COUNT(#REF!),1)</definedName>
    <definedName name="P4_1" localSheetId="22">OFFSET(#REF!,0,0,COUNT(#REF!),1)</definedName>
    <definedName name="P4_1">OFFSET(#REF!,0,0,COUNT(#REF!),1)</definedName>
    <definedName name="P4_2" localSheetId="22">OFFSET(#REF!,0,0,COUNT(#REF!),1)</definedName>
    <definedName name="P4_2">OFFSET(#REF!,0,0,COUNT(#REF!),1)</definedName>
    <definedName name="P4avg" localSheetId="22">OFFSET(#REF!,0,0,COUNT(#REF!),1)</definedName>
    <definedName name="P4avg">OFFSET(#REF!,0,0,COUNT(#REF!),1)</definedName>
    <definedName name="P4min" localSheetId="22">OFFSET(#REF!,0,0,COUNT(#REF!),1)</definedName>
    <definedName name="P4min">OFFSET(#REF!,0,0,COUNT(#REF!),1)</definedName>
    <definedName name="P4rng" localSheetId="22">OFFSET(#REF!,0,0,COUNT(#REF!),1)</definedName>
    <definedName name="P4rng">OFFSET(#REF!,0,0,COUNT(#REF!),1)</definedName>
    <definedName name="P5_1" localSheetId="22">OFFSET(#REF!,0,0,COUNT(#REF!),1)</definedName>
    <definedName name="P5_1">OFFSET(#REF!,0,0,COUNT(#REF!),1)</definedName>
    <definedName name="P5_2" localSheetId="22">OFFSET(#REF!,0,0,COUNT(#REF!),1)</definedName>
    <definedName name="P5_2">OFFSET(#REF!,0,0,COUNT(#REF!),1)</definedName>
    <definedName name="P5avg" localSheetId="22">OFFSET(#REF!,0,0,COUNT(#REF!),1)</definedName>
    <definedName name="P5avg">OFFSET(#REF!,0,0,COUNT(#REF!),1)</definedName>
    <definedName name="P5min" localSheetId="22">OFFSET(#REF!,0,0,COUNT(#REF!),1)</definedName>
    <definedName name="P5min">OFFSET(#REF!,0,0,COUNT(#REF!),1)</definedName>
    <definedName name="P5rng" localSheetId="22">OFFSET(#REF!,0,0,COUNT(#REF!),1)</definedName>
    <definedName name="P5rng">OFFSET(#REF!,0,0,COUNT(#REF!),1)</definedName>
    <definedName name="PCNTLGT" localSheetId="22">[71]nonopec!#REF!</definedName>
    <definedName name="PCNTLGT">[19]nonopec!#REF!</definedName>
    <definedName name="PII" localSheetId="15" hidden="1">{"Main Economic Indicators",#N/A,FALSE,"C"}</definedName>
    <definedName name="PII" localSheetId="22" hidden="1">{"Main Economic Indicators",#N/A,FALSE,"C"}</definedName>
    <definedName name="PII" localSheetId="23" hidden="1">{"Main Economic Indicators",#N/A,FALSE,"C"}</definedName>
    <definedName name="PII" localSheetId="14" hidden="1">{"Main Economic Indicators",#N/A,FALSE,"C"}</definedName>
    <definedName name="PII" hidden="1">{"Main Economic Indicators",#N/A,FALSE,"C"}</definedName>
    <definedName name="pit" localSheetId="15" hidden="1">{"Riqfin97",#N/A,FALSE,"Tran";"Riqfinpro",#N/A,FALSE,"Tran"}</definedName>
    <definedName name="pit" localSheetId="22" hidden="1">{"Riqfin97",#N/A,FALSE,"Tran";"Riqfinpro",#N/A,FALSE,"Tran"}</definedName>
    <definedName name="pit" localSheetId="23" hidden="1">{"Riqfin97",#N/A,FALSE,"Tran";"Riqfinpro",#N/A,FALSE,"Tran"}</definedName>
    <definedName name="pit" localSheetId="14" hidden="1">{"Riqfin97",#N/A,FALSE,"Tran";"Riqfinpro",#N/A,FALSE,"Tran"}</definedName>
    <definedName name="pit" hidden="1">{"Riqfin97",#N/A,FALSE,"Tran";"Riqfinpro",#N/A,FALSE,"Tran"}</definedName>
    <definedName name="poooooooooo" hidden="1">'[25]Fax a enviar'!#REF!</definedName>
    <definedName name="POTENCIAL" localSheetId="22">#REF!</definedName>
    <definedName name="POTENCIAL">#REF!</definedName>
    <definedName name="PP" localSheetId="22">#REF!</definedName>
    <definedName name="PP">#REF!</definedName>
    <definedName name="ppoooooooooo" localSheetId="22" hidden="1">#REF!</definedName>
    <definedName name="ppoooooooooo" hidden="1">#REF!</definedName>
    <definedName name="ppp" localSheetId="15" hidden="1">{"Riqfin97",#N/A,FALSE,"Tran";"Riqfinpro",#N/A,FALSE,"Tran"}</definedName>
    <definedName name="ppp" localSheetId="22" hidden="1">{"Riqfin97",#N/A,FALSE,"Tran";"Riqfinpro",#N/A,FALSE,"Tran"}</definedName>
    <definedName name="ppp" localSheetId="23" hidden="1">{"Riqfin97",#N/A,FALSE,"Tran";"Riqfinpro",#N/A,FALSE,"Tran"}</definedName>
    <definedName name="ppp" localSheetId="14" hidden="1">{"Riqfin97",#N/A,FALSE,"Tran";"Riqfinpro",#N/A,FALSE,"Tran"}</definedName>
    <definedName name="ppp" hidden="1">{"Riqfin97",#N/A,FALSE,"Tran";"Riqfinpro",#N/A,FALSE,"Tran"}</definedName>
    <definedName name="pppppp" localSheetId="15" hidden="1">{"Riqfin97",#N/A,FALSE,"Tran";"Riqfinpro",#N/A,FALSE,"Tran"}</definedName>
    <definedName name="pppppp" localSheetId="22" hidden="1">{"Riqfin97",#N/A,FALSE,"Tran";"Riqfinpro",#N/A,FALSE,"Tran"}</definedName>
    <definedName name="pppppp" localSheetId="23" hidden="1">{"Riqfin97",#N/A,FALSE,"Tran";"Riqfinpro",#N/A,FALSE,"Tran"}</definedName>
    <definedName name="pppppp" localSheetId="14" hidden="1">{"Riqfin97",#N/A,FALSE,"Tran";"Riqfinpro",#N/A,FALSE,"Tran"}</definedName>
    <definedName name="pppppp" hidden="1">{"Riqfin97",#N/A,FALSE,"Tran";"Riqfinpro",#N/A,FALSE,"Tran"}</definedName>
    <definedName name="pppppppppp" localSheetId="22" hidden="1">#REF!</definedName>
    <definedName name="pppppppppp" hidden="1">#REF!</definedName>
    <definedName name="ppppppppppppp" localSheetId="22" hidden="1">#REF!</definedName>
    <definedName name="ppppppppppppp" hidden="1">#REF!</definedName>
    <definedName name="PRES1" localSheetId="22">[71]nonopec!#REF!</definedName>
    <definedName name="PRES1">[19]nonopec!#REF!</definedName>
    <definedName name="PRES2" localSheetId="22">[71]nonopec!#REF!</definedName>
    <definedName name="PRES2">[19]nonopec!#REF!</definedName>
    <definedName name="PRES3" localSheetId="22">[71]nonopec!#REF!</definedName>
    <definedName name="PRES3">[19]nonopec!#REF!</definedName>
    <definedName name="_xlnm.Print_Area">[45]MONTHLY!$A$2:$U$25,[45]MONTHLY!$A$29:$U$66,[45]MONTHLY!$A$71:$U$124,[45]MONTHLY!$A$127:$U$180,[45]MONTHLY!$A$183:$U$238,[45]MONTHLY!$A$244:$U$287,[45]MONTHLY!$A$291:$U$330</definedName>
    <definedName name="Print_Area_MI" localSheetId="22">#REF!</definedName>
    <definedName name="Print_Area_MI">#REF!</definedName>
    <definedName name="_xlnm.Print_Titles" localSheetId="22">#REF!</definedName>
    <definedName name="_xlnm.Print_Titles">#REF!</definedName>
    <definedName name="Print1" localSheetId="22">#REF!</definedName>
    <definedName name="Print1">#REF!</definedName>
    <definedName name="Product" localSheetId="22">#REF!</definedName>
    <definedName name="Product">#REF!</definedName>
    <definedName name="PTA" localSheetId="22">#REF!</definedName>
    <definedName name="PTA">#REF!</definedName>
    <definedName name="PTAEURO" localSheetId="22">#REF!</definedName>
    <definedName name="PTAEURO">#REF!</definedName>
    <definedName name="qawde" localSheetId="22">#REF!</definedName>
    <definedName name="qawde">#REF!</definedName>
    <definedName name="qaz" localSheetId="15" hidden="1">{"Tab1",#N/A,FALSE,"P";"Tab2",#N/A,FALSE,"P"}</definedName>
    <definedName name="qaz" localSheetId="22" hidden="1">{"Tab1",#N/A,FALSE,"P";"Tab2",#N/A,FALSE,"P"}</definedName>
    <definedName name="qaz" localSheetId="23" hidden="1">{"Tab1",#N/A,FALSE,"P";"Tab2",#N/A,FALSE,"P"}</definedName>
    <definedName name="qaz" localSheetId="14" hidden="1">{"Tab1",#N/A,FALSE,"P";"Tab2",#N/A,FALSE,"P"}</definedName>
    <definedName name="qaz" hidden="1">{"Tab1",#N/A,FALSE,"P";"Tab2",#N/A,FALSE,"P"}</definedName>
    <definedName name="qer" localSheetId="15" hidden="1">{"Tab1",#N/A,FALSE,"P";"Tab2",#N/A,FALSE,"P"}</definedName>
    <definedName name="qer" localSheetId="22" hidden="1">{"Tab1",#N/A,FALSE,"P";"Tab2",#N/A,FALSE,"P"}</definedName>
    <definedName name="qer" localSheetId="23" hidden="1">{"Tab1",#N/A,FALSE,"P";"Tab2",#N/A,FALSE,"P"}</definedName>
    <definedName name="qer" localSheetId="14" hidden="1">{"Tab1",#N/A,FALSE,"P";"Tab2",#N/A,FALSE,"P"}</definedName>
    <definedName name="qer" hidden="1">{"Tab1",#N/A,FALSE,"P";"Tab2",#N/A,FALSE,"P"}</definedName>
    <definedName name="qq" hidden="1">'[36]J(Priv.Cap)'!#REF!</definedName>
    <definedName name="qqqqq" localSheetId="15" hidden="1">{"Minpmon",#N/A,FALSE,"Monthinput"}</definedName>
    <definedName name="qqqqq" localSheetId="22" hidden="1">{"Minpmon",#N/A,FALSE,"Monthinput"}</definedName>
    <definedName name="qqqqq" localSheetId="23" hidden="1">{"Minpmon",#N/A,FALSE,"Monthinput"}</definedName>
    <definedName name="qqqqq" localSheetId="14" hidden="1">{"Minpmon",#N/A,FALSE,"Monthinput"}</definedName>
    <definedName name="qqqqq" hidden="1">{"Minpmon",#N/A,FALSE,"Monthinput"}</definedName>
    <definedName name="qqqqqqqqqqqqq" localSheetId="15" hidden="1">{"Tab1",#N/A,FALSE,"P";"Tab2",#N/A,FALSE,"P"}</definedName>
    <definedName name="qqqqqqqqqqqqq" localSheetId="22" hidden="1">{"Tab1",#N/A,FALSE,"P";"Tab2",#N/A,FALSE,"P"}</definedName>
    <definedName name="qqqqqqqqqqqqq" localSheetId="23" hidden="1">{"Tab1",#N/A,FALSE,"P";"Tab2",#N/A,FALSE,"P"}</definedName>
    <definedName name="qqqqqqqqqqqqq" localSheetId="14" hidden="1">{"Tab1",#N/A,FALSE,"P";"Tab2",#N/A,FALSE,"P"}</definedName>
    <definedName name="qqqqqqqqqqqqq" hidden="1">{"Tab1",#N/A,FALSE,"P";"Tab2",#N/A,FALSE,"P"}</definedName>
    <definedName name="qrtdata2">'[46]Authnot Prelim'!#REF!</definedName>
    <definedName name="QtrData">'[46]Authnot Prelim'!#REF!</definedName>
    <definedName name="quality">[19]nonopec!$D$400:$AD$423</definedName>
    <definedName name="qw" localSheetId="15" hidden="1">{"Riqfin97",#N/A,FALSE,"Tran";"Riqfinpro",#N/A,FALSE,"Tran"}</definedName>
    <definedName name="qw" localSheetId="22" hidden="1">{"Riqfin97",#N/A,FALSE,"Tran";"Riqfinpro",#N/A,FALSE,"Tran"}</definedName>
    <definedName name="qw" localSheetId="23" hidden="1">{"Riqfin97",#N/A,FALSE,"Tran";"Riqfinpro",#N/A,FALSE,"Tran"}</definedName>
    <definedName name="qw" localSheetId="14" hidden="1">{"Riqfin97",#N/A,FALSE,"Tran";"Riqfinpro",#N/A,FALSE,"Tran"}</definedName>
    <definedName name="qw" hidden="1">{"Riqfin97",#N/A,FALSE,"Tran";"Riqfinpro",#N/A,FALSE,"Tran"}</definedName>
    <definedName name="R_" localSheetId="22">#REF!</definedName>
    <definedName name="R_">#REF!</definedName>
    <definedName name="RA" localSheetId="22">#REF!</definedName>
    <definedName name="RA">#REF!</definedName>
    <definedName name="raaesrr" localSheetId="22">#REF!</definedName>
    <definedName name="raaesrr">#REF!</definedName>
    <definedName name="raas" localSheetId="22">#REF!</definedName>
    <definedName name="raas">#REF!</definedName>
    <definedName name="RD" localSheetId="22">#REF!</definedName>
    <definedName name="RD">#REF!</definedName>
    <definedName name="RD1A" localSheetId="22">#REF!</definedName>
    <definedName name="RD1A">#REF!</definedName>
    <definedName name="RE" localSheetId="22">#REF!</definedName>
    <definedName name="RE">#REF!</definedName>
    <definedName name="REF" localSheetId="22">#REF!</definedName>
    <definedName name="REF">#REF!</definedName>
    <definedName name="REGREOUT" localSheetId="22" hidden="1">#REF!</definedName>
    <definedName name="REGREOUT" hidden="1">#REF!</definedName>
    <definedName name="REGREX" localSheetId="22" hidden="1">#REF!</definedName>
    <definedName name="REGREX" hidden="1">#REF!</definedName>
    <definedName name="REGREY" localSheetId="22" hidden="1">#REF!</definedName>
    <definedName name="REGREY" hidden="1">#REF!</definedName>
    <definedName name="rerer" localSheetId="22" hidden="1">#REF!</definedName>
    <definedName name="rerer" hidden="1">#REF!</definedName>
    <definedName name="RESUMEN">'[47]Evolución Deuda Ene-jun 2004'!#REF!</definedName>
    <definedName name="RESUMEN2" localSheetId="22">#REF!</definedName>
    <definedName name="RESUMEN2">#REF!</definedName>
    <definedName name="RESUMEN3" localSheetId="22">#REF!</definedName>
    <definedName name="RESUMEN3">#REF!</definedName>
    <definedName name="RESUMEN4" localSheetId="22">#REF!</definedName>
    <definedName name="RESUMEN4">#REF!</definedName>
    <definedName name="RESUMEN5" localSheetId="22">#REF!</definedName>
    <definedName name="RESUMEN5">#REF!</definedName>
    <definedName name="retre" hidden="1">'[25]Fax a enviar'!#REF!</definedName>
    <definedName name="rft" localSheetId="15" hidden="1">{"Riqfin97",#N/A,FALSE,"Tran";"Riqfinpro",#N/A,FALSE,"Tran"}</definedName>
    <definedName name="rft" localSheetId="22" hidden="1">{"Riqfin97",#N/A,FALSE,"Tran";"Riqfinpro",#N/A,FALSE,"Tran"}</definedName>
    <definedName name="rft" localSheetId="23" hidden="1">{"Riqfin97",#N/A,FALSE,"Tran";"Riqfinpro",#N/A,FALSE,"Tran"}</definedName>
    <definedName name="rft" localSheetId="14" hidden="1">{"Riqfin97",#N/A,FALSE,"Tran";"Riqfinpro",#N/A,FALSE,"Tran"}</definedName>
    <definedName name="rft" hidden="1">{"Riqfin97",#N/A,FALSE,"Tran";"Riqfinpro",#N/A,FALSE,"Tran"}</definedName>
    <definedName name="rfv" localSheetId="15" hidden="1">{"Tab1",#N/A,FALSE,"P";"Tab2",#N/A,FALSE,"P"}</definedName>
    <definedName name="rfv" localSheetId="22" hidden="1">{"Tab1",#N/A,FALSE,"P";"Tab2",#N/A,FALSE,"P"}</definedName>
    <definedName name="rfv" localSheetId="23" hidden="1">{"Tab1",#N/A,FALSE,"P";"Tab2",#N/A,FALSE,"P"}</definedName>
    <definedName name="rfv" localSheetId="14" hidden="1">{"Tab1",#N/A,FALSE,"P";"Tab2",#N/A,FALSE,"P"}</definedName>
    <definedName name="rfv" hidden="1">{"Tab1",#N/A,FALSE,"P";"Tab2",#N/A,FALSE,"P"}</definedName>
    <definedName name="rgdfgd" localSheetId="22" hidden="1">#REF!</definedName>
    <definedName name="rgdfgd" hidden="1">#REF!</definedName>
    <definedName name="rgz\dsf">#N/A</definedName>
    <definedName name="ri" localSheetId="22" hidden="1">#REF!</definedName>
    <definedName name="ri" hidden="1">#REF!</definedName>
    <definedName name="ROS">#N/A</definedName>
    <definedName name="RR" localSheetId="22">#REF!</definedName>
    <definedName name="RR">#REF!</definedName>
    <definedName name="rrasrra" localSheetId="22">#REF!</definedName>
    <definedName name="rrasrra">#REF!</definedName>
    <definedName name="rrr" localSheetId="15" hidden="1">{"Riqfin97",#N/A,FALSE,"Tran";"Riqfinpro",#N/A,FALSE,"Tran"}</definedName>
    <definedName name="rrr" localSheetId="22" hidden="1">{"Riqfin97",#N/A,FALSE,"Tran";"Riqfinpro",#N/A,FALSE,"Tran"}</definedName>
    <definedName name="rrr" localSheetId="23" hidden="1">{"Riqfin97",#N/A,FALSE,"Tran";"Riqfinpro",#N/A,FALSE,"Tran"}</definedName>
    <definedName name="rrr" localSheetId="14" hidden="1">{"Riqfin97",#N/A,FALSE,"Tran";"Riqfinpro",#N/A,FALSE,"Tran"}</definedName>
    <definedName name="rrr" hidden="1">{"Riqfin97",#N/A,FALSE,"Tran";"Riqfinpro",#N/A,FALSE,"Tran"}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5" hidden="1">{"Tab1",#N/A,FALSE,"P";"Tab2",#N/A,FALSE,"P"}</definedName>
    <definedName name="rrrrrr" localSheetId="22" hidden="1">{"Tab1",#N/A,FALSE,"P";"Tab2",#N/A,FALSE,"P"}</definedName>
    <definedName name="rrrrrr" localSheetId="23" hidden="1">{"Tab1",#N/A,FALSE,"P";"Tab2",#N/A,FALSE,"P"}</definedName>
    <definedName name="rrrrrr" localSheetId="14" hidden="1">{"Tab1",#N/A,FALSE,"P";"Tab2",#N/A,FALSE,"P"}</definedName>
    <definedName name="rrrrrr" hidden="1">{"Tab1",#N/A,FALSE,"P";"Tab2",#N/A,FALSE,"P"}</definedName>
    <definedName name="rrrrrrr" localSheetId="15" hidden="1">{"Tab1",#N/A,FALSE,"P";"Tab2",#N/A,FALSE,"P"}</definedName>
    <definedName name="rrrrrrr" localSheetId="22" hidden="1">{"Tab1",#N/A,FALSE,"P";"Tab2",#N/A,FALSE,"P"}</definedName>
    <definedName name="rrrrrrr" localSheetId="23" hidden="1">{"Tab1",#N/A,FALSE,"P";"Tab2",#N/A,FALSE,"P"}</definedName>
    <definedName name="rrrrrrr" localSheetId="14" hidden="1">{"Tab1",#N/A,FALSE,"P";"Tab2",#N/A,FALSE,"P"}</definedName>
    <definedName name="rrrrrrr" hidden="1">{"Tab1",#N/A,FALSE,"P";"Tab2",#N/A,FALSE,"P"}</definedName>
    <definedName name="rrrrrrrrrrrrr" localSheetId="15" hidden="1">{"Tab1",#N/A,FALSE,"P";"Tab2",#N/A,FALSE,"P"}</definedName>
    <definedName name="rrrrrrrrrrrrr" localSheetId="22" hidden="1">{"Tab1",#N/A,FALSE,"P";"Tab2",#N/A,FALSE,"P"}</definedName>
    <definedName name="rrrrrrrrrrrrr" localSheetId="23" hidden="1">{"Tab1",#N/A,FALSE,"P";"Tab2",#N/A,FALSE,"P"}</definedName>
    <definedName name="rrrrrrrrrrrrr" localSheetId="14" hidden="1">{"Tab1",#N/A,FALSE,"P";"Tab2",#N/A,FALSE,"P"}</definedName>
    <definedName name="rrrrrrrrrrrrr" hidden="1">{"Tab1",#N/A,FALSE,"P";"Tab2",#N/A,FALSE,"P"}</definedName>
    <definedName name="RS" localSheetId="22">#REF!</definedName>
    <definedName name="RS">#REF!</definedName>
    <definedName name="RS1A" localSheetId="22">#REF!</definedName>
    <definedName name="RS1A">#REF!</definedName>
    <definedName name="rt" localSheetId="15" hidden="1">{"Minpmon",#N/A,FALSE,"Monthinput"}</definedName>
    <definedName name="rt" localSheetId="22" hidden="1">{"Minpmon",#N/A,FALSE,"Monthinput"}</definedName>
    <definedName name="rt" localSheetId="23" hidden="1">{"Minpmon",#N/A,FALSE,"Monthinput"}</definedName>
    <definedName name="rt" localSheetId="14" hidden="1">{"Minpmon",#N/A,FALSE,"Monthinput"}</definedName>
    <definedName name="rt" hidden="1">{"Minpmon",#N/A,FALSE,"Monthinput"}</definedName>
    <definedName name="rte" localSheetId="15" hidden="1">{"Riqfin97",#N/A,FALSE,"Tran";"Riqfinpro",#N/A,FALSE,"Tran"}</definedName>
    <definedName name="rte" localSheetId="22" hidden="1">{"Riqfin97",#N/A,FALSE,"Tran";"Riqfinpro",#N/A,FALSE,"Tran"}</definedName>
    <definedName name="rte" localSheetId="23" hidden="1">{"Riqfin97",#N/A,FALSE,"Tran";"Riqfinpro",#N/A,FALSE,"Tran"}</definedName>
    <definedName name="rte" localSheetId="14" hidden="1">{"Riqfin97",#N/A,FALSE,"Tran";"Riqfinpro",#N/A,FALSE,"Tran"}</definedName>
    <definedName name="rte" hidden="1">{"Riqfin97",#N/A,FALSE,"Tran";"Riqfinpro",#N/A,FALSE,"Tran"}</definedName>
    <definedName name="rtre" localSheetId="15" hidden="1">{"Main Economic Indicators",#N/A,FALSE,"C"}</definedName>
    <definedName name="rtre" localSheetId="22" hidden="1">{"Main Economic Indicators",#N/A,FALSE,"C"}</definedName>
    <definedName name="rtre" localSheetId="23" hidden="1">{"Main Economic Indicators",#N/A,FALSE,"C"}</definedName>
    <definedName name="rtre" localSheetId="14" hidden="1">{"Main Economic Indicators",#N/A,FALSE,"C"}</definedName>
    <definedName name="rtre" hidden="1">{"Main Economic Indicators",#N/A,FALSE,"C"}</definedName>
    <definedName name="rtre1" localSheetId="15" hidden="1">{"Main Economic Indicators",#N/A,FALSE,"C"}</definedName>
    <definedName name="rtre1" localSheetId="22" hidden="1">{"Main Economic Indicators",#N/A,FALSE,"C"}</definedName>
    <definedName name="rtre1" localSheetId="23" hidden="1">{"Main Economic Indicators",#N/A,FALSE,"C"}</definedName>
    <definedName name="rtre1" localSheetId="14" hidden="1">{"Main Economic Indicators",#N/A,FALSE,"C"}</definedName>
    <definedName name="rtre1" hidden="1">{"Main Economic Indicators",#N/A,FALSE,"C"}</definedName>
    <definedName name="rty" localSheetId="15" hidden="1">{"Riqfin97",#N/A,FALSE,"Tran";"Riqfinpro",#N/A,FALSE,"Tran"}</definedName>
    <definedName name="rty" localSheetId="22" hidden="1">{"Riqfin97",#N/A,FALSE,"Tran";"Riqfinpro",#N/A,FALSE,"Tran"}</definedName>
    <definedName name="rty" localSheetId="23" hidden="1">{"Riqfin97",#N/A,FALSE,"Tran";"Riqfinpro",#N/A,FALSE,"Tran"}</definedName>
    <definedName name="rty" localSheetId="14" hidden="1">{"Riqfin97",#N/A,FALSE,"Tran";"Riqfinpro",#N/A,FALSE,"Tran"}</definedName>
    <definedName name="rty" hidden="1">{"Riqfin97",#N/A,FALSE,"Tran";"Riqfinpro",#N/A,FALSE,"Tran"}</definedName>
    <definedName name="RUIZ" localSheetId="22">#REF!</definedName>
    <definedName name="RUIZ">#REF!</definedName>
    <definedName name="Rwvu.PLA2." localSheetId="22" hidden="1">'[61]COP FED'!#REF!</definedName>
    <definedName name="Rwvu.PLA2." hidden="1">'[16]COP FED'!#REF!</definedName>
    <definedName name="rx" localSheetId="22" hidden="1">#REF!</definedName>
    <definedName name="rx" hidden="1">#REF!</definedName>
    <definedName name="s" localSheetId="15" hidden="1">{"Tab1",#N/A,FALSE,"P";"Tab2",#N/A,FALSE,"P"}</definedName>
    <definedName name="s" localSheetId="22" hidden="1">{"Tab1",#N/A,FALSE,"P";"Tab2",#N/A,FALSE,"P"}</definedName>
    <definedName name="s" localSheetId="23" hidden="1">{"Tab1",#N/A,FALSE,"P";"Tab2",#N/A,FALSE,"P"}</definedName>
    <definedName name="s" localSheetId="14" hidden="1">{"Tab1",#N/A,FALSE,"P";"Tab2",#N/A,FALSE,"P"}</definedName>
    <definedName name="s" hidden="1">{"Tab1",#N/A,FALSE,"P";"Tab2",#N/A,FALSE,"P"}</definedName>
    <definedName name="S_" localSheetId="22">#REF!</definedName>
    <definedName name="S_">#REF!</definedName>
    <definedName name="S_1A" localSheetId="22">#REF!</definedName>
    <definedName name="S_1A">#REF!</definedName>
    <definedName name="sad" localSheetId="15" hidden="1">{"Riqfin97",#N/A,FALSE,"Tran";"Riqfinpro",#N/A,FALSE,"Tran"}</definedName>
    <definedName name="sad" localSheetId="22" hidden="1">{"Riqfin97",#N/A,FALSE,"Tran";"Riqfinpro",#N/A,FALSE,"Tran"}</definedName>
    <definedName name="sad" localSheetId="23" hidden="1">{"Riqfin97",#N/A,FALSE,"Tran";"Riqfinpro",#N/A,FALSE,"Tran"}</definedName>
    <definedName name="sad" localSheetId="14" hidden="1">{"Riqfin97",#N/A,FALSE,"Tran";"Riqfinpro",#N/A,FALSE,"Tran"}</definedName>
    <definedName name="sad" hidden="1">{"Riqfin97",#N/A,FALSE,"Tran";"Riqfinpro",#N/A,FALSE,"Tran"}</definedName>
    <definedName name="SAR" localSheetId="22">#REF!</definedName>
    <definedName name="SAR">#REF!</definedName>
    <definedName name="Scale" localSheetId="22">#REF!</definedName>
    <definedName name="Scale">#REF!</definedName>
    <definedName name="ScaleLabel" localSheetId="22">#REF!</definedName>
    <definedName name="ScaleLabel">#REF!</definedName>
    <definedName name="ScaleMultiplier" localSheetId="22">#REF!</definedName>
    <definedName name="ScaleMultiplier">#REF!</definedName>
    <definedName name="ScaleType" localSheetId="22">#REF!</definedName>
    <definedName name="ScaleType">#REF!</definedName>
    <definedName name="SCHILL" localSheetId="22">#REF!</definedName>
    <definedName name="SCHILL">#REF!</definedName>
    <definedName name="SCHILL1" localSheetId="22">#REF!</definedName>
    <definedName name="SCHILL1">#REF!</definedName>
    <definedName name="SCOTT1" localSheetId="22">#REF!</definedName>
    <definedName name="SCOTT1">#REF!</definedName>
    <definedName name="sd" localSheetId="22">#REF!</definedName>
    <definedName name="sd">#REF!</definedName>
    <definedName name="sdfsdfsdfsd" localSheetId="15" hidden="1">{"Riqfin97",#N/A,FALSE,"Tran";"Riqfinpro",#N/A,FALSE,"Tran"}</definedName>
    <definedName name="sdfsdfsdfsd" localSheetId="22" hidden="1">{"Riqfin97",#N/A,FALSE,"Tran";"Riqfinpro",#N/A,FALSE,"Tran"}</definedName>
    <definedName name="sdfsdfsdfsd" localSheetId="23" hidden="1">{"Riqfin97",#N/A,FALSE,"Tran";"Riqfinpro",#N/A,FALSE,"Tran"}</definedName>
    <definedName name="sdfsdfsdfsd" localSheetId="14" hidden="1">{"Riqfin97",#N/A,FALSE,"Tran";"Riqfinpro",#N/A,FALSE,"Tran"}</definedName>
    <definedName name="sdfsdfsdfsd" hidden="1">{"Riqfin97",#N/A,FALSE,"Tran";"Riqfinpro",#N/A,FALSE,"Tran"}</definedName>
    <definedName name="sdsd" hidden="1">'[25]Fax a enviar'!#REF!</definedName>
    <definedName name="sdsds" localSheetId="22" hidden="1">#REF!</definedName>
    <definedName name="sdsds" hidden="1">#REF!</definedName>
    <definedName name="SEK" localSheetId="22">#REF!</definedName>
    <definedName name="SEK">#REF!</definedName>
    <definedName name="ser" localSheetId="15" hidden="1">{"Riqfin97",#N/A,FALSE,"Tran";"Riqfinpro",#N/A,FALSE,"Tran"}</definedName>
    <definedName name="ser" localSheetId="22" hidden="1">{"Riqfin97",#N/A,FALSE,"Tran";"Riqfinpro",#N/A,FALSE,"Tran"}</definedName>
    <definedName name="ser" localSheetId="23" hidden="1">{"Riqfin97",#N/A,FALSE,"Tran";"Riqfinpro",#N/A,FALSE,"Tran"}</definedName>
    <definedName name="ser" localSheetId="14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2">#REF!</definedName>
    <definedName name="SID">#REF!</definedName>
    <definedName name="SING" localSheetId="22">#REF!</definedName>
    <definedName name="SING">#REF!</definedName>
    <definedName name="SING1" localSheetId="22">#REF!</definedName>
    <definedName name="SING1">#REF!</definedName>
    <definedName name="snp" localSheetId="22">'[72]Credit ratings on 1st issues'!#REF!</definedName>
    <definedName name="snp">'[41]Credit ratings on 1st issues'!#REF!</definedName>
    <definedName name="SortRange" localSheetId="22">#REF!</definedName>
    <definedName name="SortRange">#REF!</definedName>
    <definedName name="Spread_Between_Highest_and_Lowest_Rates">'[20]Inter-Bank'!$N$5</definedName>
    <definedName name="ssss" localSheetId="15" hidden="1">{"Riqfin97",#N/A,FALSE,"Tran";"Riqfinpro",#N/A,FALSE,"Tran"}</definedName>
    <definedName name="ssss" localSheetId="22" hidden="1">{"Riqfin97",#N/A,FALSE,"Tran";"Riqfinpro",#N/A,FALSE,"Tran"}</definedName>
    <definedName name="ssss" localSheetId="23" hidden="1">{"Riqfin97",#N/A,FALSE,"Tran";"Riqfinpro",#N/A,FALSE,"Tran"}</definedName>
    <definedName name="ssss" localSheetId="14" hidden="1">{"Riqfin97",#N/A,FALSE,"Tran";"Riqfinpro",#N/A,FALSE,"Tran"}</definedName>
    <definedName name="ssss" hidden="1">{"Riqfin97",#N/A,FALSE,"Tran";"Riqfinpro",#N/A,FALSE,"Tran"}</definedName>
    <definedName name="StartPosition" localSheetId="22">#REF!</definedName>
    <definedName name="StartPosition">#REF!</definedName>
    <definedName name="SUPLI" localSheetId="22">#REF!</definedName>
    <definedName name="SUPLI">#REF!</definedName>
    <definedName name="SUPLIDORES" localSheetId="22">#REF!</definedName>
    <definedName name="SUPLIDORES">#REF!</definedName>
    <definedName name="SUPPLY">[22]MONTHLY!$A$87:$Q$193</definedName>
    <definedName name="SUPPLY2">[22]MONTHLY!$A$422:$Z$477</definedName>
    <definedName name="swe" localSheetId="15" hidden="1">{"Tab1",#N/A,FALSE,"P";"Tab2",#N/A,FALSE,"P"}</definedName>
    <definedName name="swe" localSheetId="22" hidden="1">{"Tab1",#N/A,FALSE,"P";"Tab2",#N/A,FALSE,"P"}</definedName>
    <definedName name="swe" localSheetId="23" hidden="1">{"Tab1",#N/A,FALSE,"P";"Tab2",#N/A,FALSE,"P"}</definedName>
    <definedName name="swe" localSheetId="14" hidden="1">{"Tab1",#N/A,FALSE,"P";"Tab2",#N/A,FALSE,"P"}</definedName>
    <definedName name="swe" hidden="1">{"Tab1",#N/A,FALSE,"P";"Tab2",#N/A,FALSE,"P"}</definedName>
    <definedName name="Swvu.PLA1." hidden="1">'[16]COP FED'!#REF!</definedName>
    <definedName name="Swvu.PLA2." hidden="1">'[16]COP FED'!$A$1:$N$49</definedName>
    <definedName name="sxc" localSheetId="15" hidden="1">{"Riqfin97",#N/A,FALSE,"Tran";"Riqfinpro",#N/A,FALSE,"Tran"}</definedName>
    <definedName name="sxc" localSheetId="22" hidden="1">{"Riqfin97",#N/A,FALSE,"Tran";"Riqfinpro",#N/A,FALSE,"Tran"}</definedName>
    <definedName name="sxc" localSheetId="23" hidden="1">{"Riqfin97",#N/A,FALSE,"Tran";"Riqfinpro",#N/A,FALSE,"Tran"}</definedName>
    <definedName name="sxc" localSheetId="14" hidden="1">{"Riqfin97",#N/A,FALSE,"Tran";"Riqfinpro",#N/A,FALSE,"Tran"}</definedName>
    <definedName name="sxc" hidden="1">{"Riqfin97",#N/A,FALSE,"Tran";"Riqfinpro",#N/A,FALSE,"Tran"}</definedName>
    <definedName name="sxe" localSheetId="15" hidden="1">{"Riqfin97",#N/A,FALSE,"Tran";"Riqfinpro",#N/A,FALSE,"Tran"}</definedName>
    <definedName name="sxe" localSheetId="22" hidden="1">{"Riqfin97",#N/A,FALSE,"Tran";"Riqfinpro",#N/A,FALSE,"Tran"}</definedName>
    <definedName name="sxe" localSheetId="23" hidden="1">{"Riqfin97",#N/A,FALSE,"Tran";"Riqfinpro",#N/A,FALSE,"Tran"}</definedName>
    <definedName name="sxe" localSheetId="14" hidden="1">{"Riqfin97",#N/A,FALSE,"Tran";"Riqfinpro",#N/A,FALSE,"Tran"}</definedName>
    <definedName name="sxe" hidden="1">{"Riqfin97",#N/A,FALSE,"Tran";"Riqfinpro",#N/A,FALSE,"Tran"}</definedName>
    <definedName name="t" localSheetId="15" hidden="1">{"Minpmon",#N/A,FALSE,"Monthinput"}</definedName>
    <definedName name="t" localSheetId="22" hidden="1">{"Minpmon",#N/A,FALSE,"Monthinput"}</definedName>
    <definedName name="t" localSheetId="23" hidden="1">{"Minpmon",#N/A,FALSE,"Monthinput"}</definedName>
    <definedName name="t" localSheetId="14" hidden="1">{"Minpmon",#N/A,FALSE,"Monthinput"}</definedName>
    <definedName name="t" hidden="1">{"Minpmon",#N/A,FALSE,"Monthinput"}</definedName>
    <definedName name="Tabe" localSheetId="22">#REF!</definedName>
    <definedName name="Tabe">#REF!</definedName>
    <definedName name="Table_3.5b" localSheetId="22">#REF!</definedName>
    <definedName name="Table_3.5b">#REF!</definedName>
    <definedName name="table1" localSheetId="22">#REF!</definedName>
    <definedName name="table1">#REF!</definedName>
    <definedName name="TASA" localSheetId="22">#REF!</definedName>
    <definedName name="TASA">#REF!</definedName>
    <definedName name="TASAS" localSheetId="22">#REF!</definedName>
    <definedName name="TASAS">#REF!</definedName>
    <definedName name="tc">#VALUE!</definedName>
    <definedName name="TD" localSheetId="22">#REF!</definedName>
    <definedName name="TD">#REF!</definedName>
    <definedName name="TD1A" localSheetId="22">#REF!</definedName>
    <definedName name="TD1A">#REF!</definedName>
    <definedName name="teetwetw" localSheetId="22" hidden="1">#REF!</definedName>
    <definedName name="teetwetw" hidden="1">#REF!</definedName>
    <definedName name="terte" localSheetId="22" hidden="1">#REF!</definedName>
    <definedName name="terte" hidden="1">#REF!</definedName>
    <definedName name="tete" localSheetId="22" hidden="1">#REF!</definedName>
    <definedName name="tete" hidden="1">#REF!</definedName>
    <definedName name="tetetwe" hidden="1">'[28]Fax a enviar'!#REF!</definedName>
    <definedName name="textToday" localSheetId="22">#REF!</definedName>
    <definedName name="textToday">#REF!</definedName>
    <definedName name="tj" localSheetId="15" hidden="1">{"Riqfin97",#N/A,FALSE,"Tran";"Riqfinpro",#N/A,FALSE,"Tran"}</definedName>
    <definedName name="tj" localSheetId="22" hidden="1">{"Riqfin97",#N/A,FALSE,"Tran";"Riqfinpro",#N/A,FALSE,"Tran"}</definedName>
    <definedName name="tj" localSheetId="23" hidden="1">{"Riqfin97",#N/A,FALSE,"Tran";"Riqfinpro",#N/A,FALSE,"Tran"}</definedName>
    <definedName name="tj" localSheetId="14" hidden="1">{"Riqfin97",#N/A,FALSE,"Tran";"Riqfinpro",#N/A,FALSE,"Tran"}</definedName>
    <definedName name="tj" hidden="1">{"Riqfin97",#N/A,FALSE,"Tran";"Riqfinpro",#N/A,FALSE,"Tran"}</definedName>
    <definedName name="tjutju" hidden="1">'[25]Fax a enviar'!#REF!</definedName>
    <definedName name="TOC" localSheetId="22">#REF!</definedName>
    <definedName name="TOC">#REF!</definedName>
    <definedName name="TOT00" localSheetId="22">#REF!</definedName>
    <definedName name="TOT00">#REF!</definedName>
    <definedName name="TOTAL" localSheetId="22">#REF!</definedName>
    <definedName name="TOTAL">#REF!</definedName>
    <definedName name="TransChoice" localSheetId="15">OFFSET(TransList,0,0,COUNTA(TransList),1)</definedName>
    <definedName name="TransChoice" localSheetId="22">OFFSET(TransList,0,0,COUNTA(TransList),1)</definedName>
    <definedName name="TransChoice" localSheetId="23">OFFSET(TransList,0,0,COUNTA(TransList),1)</definedName>
    <definedName name="TransChoice" localSheetId="14">OFFSET(TransList,0,0,COUNTA(TransList),1)</definedName>
    <definedName name="TransChoice">OFFSET(TransList,0,0,COUNTA(TransList),1)</definedName>
    <definedName name="trert" localSheetId="22" hidden="1">'[65]Fax a enviar'!#REF!</definedName>
    <definedName name="trert" hidden="1">'[28]Fax a enviar'!#REF!</definedName>
    <definedName name="Trim">[40]Codigos!$A$5:$E$11</definedName>
    <definedName name="trrtr" localSheetId="22" hidden="1">#REF!</definedName>
    <definedName name="trrtr" hidden="1">#REF!</definedName>
    <definedName name="trtert" hidden="1">'[28]Fax a enviar'!#REF!</definedName>
    <definedName name="trtr" hidden="1">'[28]Fax a enviar'!#REF!</definedName>
    <definedName name="tt" localSheetId="22">#REF!</definedName>
    <definedName name="tt">#REF!</definedName>
    <definedName name="tta" localSheetId="22">#REF!</definedName>
    <definedName name="tta">#REF!</definedName>
    <definedName name="ttaa" localSheetId="22">#REF!</definedName>
    <definedName name="ttaa">#REF!</definedName>
    <definedName name="ttetet" localSheetId="22" hidden="1">'[65]Fax a enviar'!#REF!</definedName>
    <definedName name="ttetet" hidden="1">'[28]Fax a enviar'!#REF!</definedName>
    <definedName name="ttt" localSheetId="22" hidden="1">'[64]Fax a enviar'!#REF!</definedName>
    <definedName name="ttt" hidden="1">'[25]Fax a enviar'!#REF!</definedName>
    <definedName name="tttt" localSheetId="15" hidden="1">{"Tab1",#N/A,FALSE,"P";"Tab2",#N/A,FALSE,"P"}</definedName>
    <definedName name="tttt" localSheetId="22" hidden="1">{"Tab1",#N/A,FALSE,"P";"Tab2",#N/A,FALSE,"P"}</definedName>
    <definedName name="tttt" localSheetId="23" hidden="1">{"Tab1",#N/A,FALSE,"P";"Tab2",#N/A,FALSE,"P"}</definedName>
    <definedName name="tttt" localSheetId="14" hidden="1">{"Tab1",#N/A,FALSE,"P";"Tab2",#N/A,FALSE,"P"}</definedName>
    <definedName name="tttt" hidden="1">{"Tab1",#N/A,FALSE,"P";"Tab2",#N/A,FALSE,"P"}</definedName>
    <definedName name="ttttt" hidden="1">[39]M!#REF!</definedName>
    <definedName name="twetwee" localSheetId="22" hidden="1">#REF!</definedName>
    <definedName name="twetwee" hidden="1">#REF!</definedName>
    <definedName name="ty" localSheetId="15" hidden="1">{"Riqfin97",#N/A,FALSE,"Tran";"Riqfinpro",#N/A,FALSE,"Tran"}</definedName>
    <definedName name="ty" localSheetId="22" hidden="1">{"Riqfin97",#N/A,FALSE,"Tran";"Riqfinpro",#N/A,FALSE,"Tran"}</definedName>
    <definedName name="ty" localSheetId="23" hidden="1">{"Riqfin97",#N/A,FALSE,"Tran";"Riqfinpro",#N/A,FALSE,"Tran"}</definedName>
    <definedName name="ty" localSheetId="14" hidden="1">{"Riqfin97",#N/A,FALSE,"Tran";"Riqfinpro",#N/A,FALSE,"Tran"}</definedName>
    <definedName name="ty" hidden="1">{"Riqfin97",#N/A,FALSE,"Tran";"Riqfinpro",#N/A,FALSE,"Tran"}</definedName>
    <definedName name="UAED" localSheetId="22">#REF!</definedName>
    <definedName name="UAED">#REF!</definedName>
    <definedName name="UAED1" localSheetId="22">#REF!</definedName>
    <definedName name="UAED1">#REF!</definedName>
    <definedName name="UC" localSheetId="22">#REF!</definedName>
    <definedName name="UC">#REF!</definedName>
    <definedName name="UC1A" localSheetId="22">#REF!</definedName>
    <definedName name="UC1A">#REF!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itsLabel" localSheetId="22">#REF!</definedName>
    <definedName name="UnitsLabel">#REF!</definedName>
    <definedName name="US_1" localSheetId="22">OFFSET(#REF!,0,0,COUNT(#REF!),1)</definedName>
    <definedName name="US_1">OFFSET(#REF!,0,0,COUNT(#REF!),1)</definedName>
    <definedName name="US_2" localSheetId="22">OFFSET(#REF!,0,0,COUNT(#REF!),1)</definedName>
    <definedName name="US_2">OFFSET(#REF!,0,0,COUNT(#REF!),1)</definedName>
    <definedName name="USavg" localSheetId="22">OFFSET(#REF!,0,0,COUNT(#REF!),1)</definedName>
    <definedName name="USavg">OFFSET(#REF!,0,0,COUNT(#REF!),1)</definedName>
    <definedName name="USCRUDE87" localSheetId="22">#REF!</definedName>
    <definedName name="USCRUDE87">#REF!</definedName>
    <definedName name="USCRUDE88" localSheetId="22">#REF!</definedName>
    <definedName name="USCRUDE88">#REF!</definedName>
    <definedName name="USDIST87" localSheetId="22">#REF!</definedName>
    <definedName name="USDIST87">#REF!</definedName>
    <definedName name="USDIST88" localSheetId="22">#REF!</definedName>
    <definedName name="USDIST88">#REF!</definedName>
    <definedName name="USMG87" localSheetId="22">#REF!</definedName>
    <definedName name="USMG87">#REF!</definedName>
    <definedName name="USMG88" localSheetId="22">#REF!</definedName>
    <definedName name="USMG88">#REF!</definedName>
    <definedName name="USmin" localSheetId="22">OFFSET(#REF!,0,0,COUNT(#REF!),1)</definedName>
    <definedName name="USmin">OFFSET(#REF!,0,0,COUNT(#REF!),1)</definedName>
    <definedName name="USPROD87" localSheetId="22">#REF!</definedName>
    <definedName name="USPROD87">#REF!</definedName>
    <definedName name="USPROD88" localSheetId="22">#REF!</definedName>
    <definedName name="USPROD88">#REF!</definedName>
    <definedName name="USRFO87" localSheetId="22">#REF!</definedName>
    <definedName name="USRFO87">#REF!</definedName>
    <definedName name="USRFO88" localSheetId="22">#REF!</definedName>
    <definedName name="USRFO88">#REF!</definedName>
    <definedName name="USrng" localSheetId="22">OFFSET(#REF!,0,0,COUNT(#REF!),1)</definedName>
    <definedName name="USrng">OFFSET(#REF!,0,0,COUNT(#REF!),1)</definedName>
    <definedName name="USSR" localSheetId="22">#REF!</definedName>
    <definedName name="USSR">#REF!</definedName>
    <definedName name="USTOT87" localSheetId="22">#REF!</definedName>
    <definedName name="USTOT87">#REF!</definedName>
    <definedName name="USTOT88" localSheetId="22">#REF!</definedName>
    <definedName name="USTOT88">#REF!</definedName>
    <definedName name="uu" localSheetId="15" hidden="1">{"Riqfin97",#N/A,FALSE,"Tran";"Riqfinpro",#N/A,FALSE,"Tran"}</definedName>
    <definedName name="uu" localSheetId="22" hidden="1">{"Riqfin97",#N/A,FALSE,"Tran";"Riqfinpro",#N/A,FALSE,"Tran"}</definedName>
    <definedName name="uu" localSheetId="23" hidden="1">{"Riqfin97",#N/A,FALSE,"Tran";"Riqfinpro",#N/A,FALSE,"Tran"}</definedName>
    <definedName name="uu" localSheetId="14" hidden="1">{"Riqfin97",#N/A,FALSE,"Tran";"Riqfinpro",#N/A,FALSE,"Tran"}</definedName>
    <definedName name="uu" hidden="1">{"Riqfin97",#N/A,FALSE,"Tran";"Riqfinpro",#N/A,FALSE,"Tran"}</definedName>
    <definedName name="uuu" localSheetId="15" hidden="1">{"Riqfin97",#N/A,FALSE,"Tran";"Riqfinpro",#N/A,FALSE,"Tran"}</definedName>
    <definedName name="uuu" localSheetId="22" hidden="1">{"Riqfin97",#N/A,FALSE,"Tran";"Riqfinpro",#N/A,FALSE,"Tran"}</definedName>
    <definedName name="uuu" localSheetId="23" hidden="1">{"Riqfin97",#N/A,FALSE,"Tran";"Riqfinpro",#N/A,FALSE,"Tran"}</definedName>
    <definedName name="uuu" localSheetId="14" hidden="1">{"Riqfin97",#N/A,FALSE,"Tran";"Riqfinpro",#N/A,FALSE,"Tran"}</definedName>
    <definedName name="uuu" hidden="1">{"Riqfin97",#N/A,FALSE,"Tran";"Riqfinpro",#N/A,FALSE,"Tran"}</definedName>
    <definedName name="uuuuuu" localSheetId="15" hidden="1">{"Riqfin97",#N/A,FALSE,"Tran";"Riqfinpro",#N/A,FALSE,"Tran"}</definedName>
    <definedName name="uuuuuu" localSheetId="22" hidden="1">{"Riqfin97",#N/A,FALSE,"Tran";"Riqfinpro",#N/A,FALSE,"Tran"}</definedName>
    <definedName name="uuuuuu" localSheetId="23" hidden="1">{"Riqfin97",#N/A,FALSE,"Tran";"Riqfinpro",#N/A,FALSE,"Tran"}</definedName>
    <definedName name="uuuuuu" localSheetId="14" hidden="1">{"Riqfin97",#N/A,FALSE,"Tran";"Riqfinpro",#N/A,FALSE,"Tran"}</definedName>
    <definedName name="uuuuuu" hidden="1">{"Riqfin97",#N/A,FALSE,"Tran";"Riqfinpro",#N/A,FALSE,"Tran"}</definedName>
    <definedName name="VALID_FORMATS" localSheetId="22">#REF!</definedName>
    <definedName name="VALID_FORMATS">#REF!</definedName>
    <definedName name="VENEZU" localSheetId="22">#REF!</definedName>
    <definedName name="VENEZU">#REF!</definedName>
    <definedName name="vv" localSheetId="15" hidden="1">{"Tab1",#N/A,FALSE,"P";"Tab2",#N/A,FALSE,"P"}</definedName>
    <definedName name="vv" localSheetId="22" hidden="1">{"Tab1",#N/A,FALSE,"P";"Tab2",#N/A,FALSE,"P"}</definedName>
    <definedName name="vv" localSheetId="23" hidden="1">{"Tab1",#N/A,FALSE,"P";"Tab2",#N/A,FALSE,"P"}</definedName>
    <definedName name="vv" localSheetId="14" hidden="1">{"Tab1",#N/A,FALSE,"P";"Tab2",#N/A,FALSE,"P"}</definedName>
    <definedName name="vv" hidden="1">{"Tab1",#N/A,FALSE,"P";"Tab2",#N/A,FALSE,"P"}</definedName>
    <definedName name="vvv" localSheetId="15" hidden="1">{"Tab1",#N/A,FALSE,"P";"Tab2",#N/A,FALSE,"P"}</definedName>
    <definedName name="vvv" localSheetId="22" hidden="1">{"Tab1",#N/A,FALSE,"P";"Tab2",#N/A,FALSE,"P"}</definedName>
    <definedName name="vvv" localSheetId="23" hidden="1">{"Tab1",#N/A,FALSE,"P";"Tab2",#N/A,FALSE,"P"}</definedName>
    <definedName name="vvv" localSheetId="14" hidden="1">{"Tab1",#N/A,FALSE,"P";"Tab2",#N/A,FALSE,"P"}</definedName>
    <definedName name="vvv" hidden="1">{"Tab1",#N/A,FALSE,"P";"Tab2",#N/A,FALSE,"P"}</definedName>
    <definedName name="vvvv" localSheetId="15" hidden="1">{"Minpmon",#N/A,FALSE,"Monthinput"}</definedName>
    <definedName name="vvvv" localSheetId="22" hidden="1">{"Minpmon",#N/A,FALSE,"Monthinput"}</definedName>
    <definedName name="vvvv" localSheetId="23" hidden="1">{"Minpmon",#N/A,FALSE,"Monthinput"}</definedName>
    <definedName name="vvvv" localSheetId="14" hidden="1">{"Minpmon",#N/A,FALSE,"Monthinput"}</definedName>
    <definedName name="vvvv" hidden="1">{"Minpmon",#N/A,FALSE,"Monthinput"}</definedName>
    <definedName name="vvvvvvvvvvvv" localSheetId="15" hidden="1">{"Riqfin97",#N/A,FALSE,"Tran";"Riqfinpro",#N/A,FALSE,"Tran"}</definedName>
    <definedName name="vvvvvvvvvvvv" localSheetId="22" hidden="1">{"Riqfin97",#N/A,FALSE,"Tran";"Riqfinpro",#N/A,FALSE,"Tran"}</definedName>
    <definedName name="vvvvvvvvvvvv" localSheetId="23" hidden="1">{"Riqfin97",#N/A,FALSE,"Tran";"Riqfinpro",#N/A,FALSE,"Tran"}</definedName>
    <definedName name="vvvvvvvvvvvv" localSheetId="14" hidden="1">{"Riqfin97",#N/A,FALSE,"Tran";"Riqfinpro",#N/A,FALSE,"Tran"}</definedName>
    <definedName name="vvvvvvvvvvvv" hidden="1">{"Riqfin97",#N/A,FALSE,"Tran";"Riqfinpro",#N/A,FALSE,"Tran"}</definedName>
    <definedName name="vvvvvvvvvvvvv" localSheetId="15" hidden="1">{"Tab1",#N/A,FALSE,"P";"Tab2",#N/A,FALSE,"P"}</definedName>
    <definedName name="vvvvvvvvvvvvv" localSheetId="22" hidden="1">{"Tab1",#N/A,FALSE,"P";"Tab2",#N/A,FALSE,"P"}</definedName>
    <definedName name="vvvvvvvvvvvvv" localSheetId="23" hidden="1">{"Tab1",#N/A,FALSE,"P";"Tab2",#N/A,FALSE,"P"}</definedName>
    <definedName name="vvvvvvvvvvvvv" localSheetId="14" hidden="1">{"Tab1",#N/A,FALSE,"P";"Tab2",#N/A,FALSE,"P"}</definedName>
    <definedName name="vvvvvvvvvvvvv" hidden="1">{"Tab1",#N/A,FALSE,"P";"Tab2",#N/A,FALSE,"P"}</definedName>
    <definedName name="w" localSheetId="15" hidden="1">{"Minpmon",#N/A,FALSE,"Monthinput"}</definedName>
    <definedName name="w" localSheetId="22" hidden="1">{"Minpmon",#N/A,FALSE,"Monthinput"}</definedName>
    <definedName name="w" localSheetId="23" hidden="1">{"Minpmon",#N/A,FALSE,"Monthinput"}</definedName>
    <definedName name="w" localSheetId="14" hidden="1">{"Minpmon",#N/A,FALSE,"Monthinput"}</definedName>
    <definedName name="w" hidden="1">{"Minpmon",#N/A,FALSE,"Monthinput"}</definedName>
    <definedName name="Weekly_Depreciation">'[20]Inter-Bank'!$I$5</definedName>
    <definedName name="Weighted_Average_Inter_Bank_Exchange_Rate">'[20]Inter-Bank'!$C$5</definedName>
    <definedName name="wer" localSheetId="15" hidden="1">{"Riqfin97",#N/A,FALSE,"Tran";"Riqfinpro",#N/A,FALSE,"Tran"}</definedName>
    <definedName name="wer" localSheetId="22" hidden="1">{"Riqfin97",#N/A,FALSE,"Tran";"Riqfinpro",#N/A,FALSE,"Tran"}</definedName>
    <definedName name="wer" localSheetId="23" hidden="1">{"Riqfin97",#N/A,FALSE,"Tran";"Riqfinpro",#N/A,FALSE,"Tran"}</definedName>
    <definedName name="wer" localSheetId="14" hidden="1">{"Riqfin97",#N/A,FALSE,"Tran";"Riqfinpro",#N/A,FALSE,"Tran"}</definedName>
    <definedName name="wer" hidden="1">{"Riqfin97",#N/A,FALSE,"Tran";"Riqfinpro",#N/A,FALSE,"Tran"}</definedName>
    <definedName name="wrn" localSheetId="15" hidden="1">{"Main Economic Indicators",#N/A,FALSE,"C"}</definedName>
    <definedName name="wrn" localSheetId="22" hidden="1">{"Main Economic Indicators",#N/A,FALSE,"C"}</definedName>
    <definedName name="wrn" localSheetId="23" hidden="1">{"Main Economic Indicators",#N/A,FALSE,"C"}</definedName>
    <definedName name="wrn" localSheetId="14" hidden="1">{"Main Economic Indicators",#N/A,FALSE,"C"}</definedName>
    <definedName name="wrn" hidden="1">{"Main Economic Indicators",#N/A,FALSE,"C"}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5" hidden="1">{"annual-cbr",#N/A,FALSE,"CENTBANK";"annual(banks)",#N/A,FALSE,"COMBANKS"}</definedName>
    <definedName name="wrn.annual." localSheetId="22" hidden="1">{"annual-cbr",#N/A,FALSE,"CENTBANK";"annual(banks)",#N/A,FALSE,"COMBANKS"}</definedName>
    <definedName name="wrn.annual." localSheetId="2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hidden="1">{"annual-cbr",#N/A,FALSE,"CENTBANK";"annual(banks)",#N/A,FALSE,"COMBANKS"}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5" hidden="1">{#N/A,#N/A,FALSE,"CelPIB"}</definedName>
    <definedName name="wrn.CelPIB." localSheetId="22" hidden="1">{#N/A,#N/A,FALSE,"CelPIB"}</definedName>
    <definedName name="wrn.CelPIB." localSheetId="23" hidden="1">{#N/A,#N/A,FALSE,"CelPIB"}</definedName>
    <definedName name="wrn.CelPIB." localSheetId="14" hidden="1">{#N/A,#N/A,FALSE,"CelPIB"}</definedName>
    <definedName name="wrn.CelPIB." hidden="1">{#N/A,#N/A,FALSE,"CelPIB"}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5" hidden="1">{#N/A,#N/A,FALSE,"NFPS GDP"}</definedName>
    <definedName name="wrn.CGvt._.Revenue._.GDP." localSheetId="22" hidden="1">{#N/A,#N/A,FALSE,"NFPS GDP"}</definedName>
    <definedName name="wrn.CGvt._.Revenue._.GDP." localSheetId="23" hidden="1">{#N/A,#N/A,FALSE,"NFPS GDP"}</definedName>
    <definedName name="wrn.CGvt._.Revenue._.GDP." localSheetId="14" hidden="1">{#N/A,#N/A,FALSE,"NFPS GDP"}</definedName>
    <definedName name="wrn.CGvt._.Revenue._.GDP." hidden="1">{#N/A,#N/A,FALSE,"NFPS GDP"}</definedName>
    <definedName name="wrn.EntpsPIB." localSheetId="15" hidden="1">{#N/A,#N/A,FALSE,"EntpsPIB"}</definedName>
    <definedName name="wrn.EntpsPIB." localSheetId="22" hidden="1">{#N/A,#N/A,FALSE,"EntpsPIB"}</definedName>
    <definedName name="wrn.EntpsPIB." localSheetId="23" hidden="1">{#N/A,#N/A,FALSE,"EntpsPIB"}</definedName>
    <definedName name="wrn.EntpsPIB." localSheetId="14" hidden="1">{#N/A,#N/A,FALSE,"EntpsPIB"}</definedName>
    <definedName name="wrn.EntpsPIB." hidden="1">{#N/A,#N/A,FALSE,"EntpsPIB"}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5" hidden="1">{"Main Economic Indicators",#N/A,FALSE,"C"}</definedName>
    <definedName name="wrn.Main._.Economic._.Indicators." localSheetId="22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14" hidden="1">{"Main Economic Indicators",#N/A,FALSE,"C"}</definedName>
    <definedName name="wrn.Main._.Economic._.Indicators." hidden="1">{"Main Economic Indicators",#N/A,FALSE,"C"}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localSheetId="15" hidden="1">{"Minpmon",#N/A,FALSE,"Monthinput"}</definedName>
    <definedName name="wrn.Monthsheet." localSheetId="22" hidden="1">{"Minpmon",#N/A,FALSE,"Monthinput"}</definedName>
    <definedName name="wrn.Monthsheet." localSheetId="23" hidden="1">{"Minpmon",#N/A,FALSE,"Monthinput"}</definedName>
    <definedName name="wrn.Monthsheet." localSheetId="14" hidden="1">{"Minpmon",#N/A,FALSE,"Monthinput"}</definedName>
    <definedName name="wrn.Monthsheet." hidden="1">{"Minpmon",#N/A,FALSE,"Monthinput"}</definedName>
    <definedName name="wrn.NFPS._.GDP." localSheetId="15" hidden="1">{#N/A,#N/A,FALSE,"NFPS GDP"}</definedName>
    <definedName name="wrn.NFPS._.GDP." localSheetId="22" hidden="1">{#N/A,#N/A,FALSE,"NFPS GDP"}</definedName>
    <definedName name="wrn.NFPS._.GDP." localSheetId="23" hidden="1">{#N/A,#N/A,FALSE,"NFPS GDP"}</definedName>
    <definedName name="wrn.NFPS._.GDP." localSheetId="14" hidden="1">{#N/A,#N/A,FALSE,"NFPS GDP"}</definedName>
    <definedName name="wrn.NFPS._.GDP." hidden="1">{#N/A,#N/A,FALSE,"NFPS GDP"}</definedName>
    <definedName name="wrn.original." localSheetId="15" hidden="1">{"Original",#N/A,FALSE,"CENTBANK";"Original",#N/A,FALSE,"COMBANKS"}</definedName>
    <definedName name="wrn.original." localSheetId="22" hidden="1">{"Original",#N/A,FALSE,"CENTBANK";"Original",#N/A,FALSE,"COMBANKS"}</definedName>
    <definedName name="wrn.original." localSheetId="2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hidden="1">{"Original",#N/A,FALSE,"CENTBANK";"Original",#N/A,FALSE,"COMBANKS"}</definedName>
    <definedName name="wrn.Program." localSheetId="15" hidden="1">{"Tab1",#N/A,FALSE,"P";"Tab2",#N/A,FALSE,"P"}</definedName>
    <definedName name="wrn.Program." localSheetId="22" hidden="1">{"Tab1",#N/A,FALSE,"P";"Tab2",#N/A,FALSE,"P"}</definedName>
    <definedName name="wrn.Program." localSheetId="23" hidden="1">{"Tab1",#N/A,FALSE,"P";"Tab2",#N/A,FALSE,"P"}</definedName>
    <definedName name="wrn.Program." localSheetId="14" hidden="1">{"Tab1",#N/A,FALSE,"P";"Tab2",#N/A,FALSE,"P"}</definedName>
    <definedName name="wrn.Program." hidden="1">{"Tab1",#N/A,FALSE,"P";"Tab2",#N/A,FALSE,"P"}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5" hidden="1">{#N/A,#N/A,FALSE,"RestGGPIB"}</definedName>
    <definedName name="wrn.RestGGPIB." localSheetId="22" hidden="1">{#N/A,#N/A,FALSE,"RestGGPIB"}</definedName>
    <definedName name="wrn.RestGGPIB." localSheetId="23" hidden="1">{#N/A,#N/A,FALSE,"RestGGPIB"}</definedName>
    <definedName name="wrn.RestGGPIB." localSheetId="14" hidden="1">{#N/A,#N/A,FALSE,"RestGGPIB"}</definedName>
    <definedName name="wrn.RestGGPIB." hidden="1">{#N/A,#N/A,FALSE,"RestGGPIB"}</definedName>
    <definedName name="wrn.Riqfin." localSheetId="15" hidden="1">{"Riqfin97",#N/A,FALSE,"Tran";"Riqfinpro",#N/A,FALSE,"Tran"}</definedName>
    <definedName name="wrn.Riqfin." localSheetId="22" hidden="1">{"Riqfin97",#N/A,FALSE,"Tran";"Riqfinpro",#N/A,FALSE,"Tran"}</definedName>
    <definedName name="wrn.Riqfin." localSheetId="23" hidden="1">{"Riqfin97",#N/A,FALSE,"Tran";"Riqfinpro",#N/A,FALSE,"Tran"}</definedName>
    <definedName name="wrn.Riqfin." localSheetId="14" hidden="1">{"Riqfin97",#N/A,FALSE,"Tran";"Riqfinpro",#N/A,FALSE,"Tran"}</definedName>
    <definedName name="wrn.Riqfin." hidden="1">{"Riqfin97",#N/A,FALSE,"Tran";"Riqfinpro",#N/A,FALSE,"Tran"}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5" hidden="1">{#N/A,#N/A,FALSE,"SSPIB"}</definedName>
    <definedName name="wrn.SSPIB." localSheetId="22" hidden="1">{#N/A,#N/A,FALSE,"SSPIB"}</definedName>
    <definedName name="wrn.SSPIB." localSheetId="23" hidden="1">{#N/A,#N/A,FALSE,"SSPIB"}</definedName>
    <definedName name="wrn.SSPIB." localSheetId="14" hidden="1">{#N/A,#N/A,FALSE,"SSPIB"}</definedName>
    <definedName name="wrn.SSPIB." hidden="1">{#N/A,#N/A,FALSE,"SSPIB"}</definedName>
    <definedName name="wrn.Staff._.Report._.Tables." localSheetId="15" hidden="1">{#N/A,#N/A,FALSE,"SR1";#N/A,#N/A,FALSE,"SR2";#N/A,#N/A,FALSE,"SR3";#N/A,#N/A,FALSE,"SR4"}</definedName>
    <definedName name="wrn.Staff._.Report._.Tables." localSheetId="22" hidden="1">{#N/A,#N/A,FALSE,"SR1";#N/A,#N/A,FALSE,"SR2";#N/A,#N/A,FALSE,"SR3";#N/A,#N/A,FALSE,"SR4"}</definedName>
    <definedName name="wrn.Staff._.Report._.Tables." localSheetId="2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tewt" localSheetId="22" hidden="1">#REF!</definedName>
    <definedName name="wtewt" hidden="1">#REF!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[39]M!#REF!</definedName>
    <definedName name="www" localSheetId="15" hidden="1">{"Riqfin97",#N/A,FALSE,"Tran";"Riqfinpro",#N/A,FALSE,"Tran"}</definedName>
    <definedName name="www" localSheetId="22" hidden="1">{"Riqfin97",#N/A,FALSE,"Tran";"Riqfinpro",#N/A,FALSE,"Tran"}</definedName>
    <definedName name="www" localSheetId="23" hidden="1">{"Riqfin97",#N/A,FALSE,"Tran";"Riqfinpro",#N/A,FALSE,"Tran"}</definedName>
    <definedName name="www" localSheetId="14" hidden="1">{"Riqfin97",#N/A,FALSE,"Tran";"Riqfinpro",#N/A,FALSE,"Tran"}</definedName>
    <definedName name="www" hidden="1">{"Riqfin97",#N/A,FALSE,"Tran";"Riqfinpro",#N/A,FALSE,"Tran"}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[48]M!#REF!</definedName>
    <definedName name="wwwww" localSheetId="15" hidden="1">{"Minpmon",#N/A,FALSE,"Monthinput"}</definedName>
    <definedName name="wwwww" localSheetId="22" hidden="1">{"Minpmon",#N/A,FALSE,"Monthinput"}</definedName>
    <definedName name="wwwww" localSheetId="23" hidden="1">{"Minpmon",#N/A,FALSE,"Monthinput"}</definedName>
    <definedName name="wwwww" localSheetId="14" hidden="1">{"Minpmon",#N/A,FALSE,"Monthinput"}</definedName>
    <definedName name="wwwww" hidden="1">{"Minpmon",#N/A,FALSE,"Monthinput"}</definedName>
    <definedName name="wwwwwww" localSheetId="15" hidden="1">{"Riqfin97",#N/A,FALSE,"Tran";"Riqfinpro",#N/A,FALSE,"Tran"}</definedName>
    <definedName name="wwwwwww" localSheetId="22" hidden="1">{"Riqfin97",#N/A,FALSE,"Tran";"Riqfinpro",#N/A,FALSE,"Tran"}</definedName>
    <definedName name="wwwwwww" localSheetId="23" hidden="1">{"Riqfin97",#N/A,FALSE,"Tran";"Riqfinpro",#N/A,FALSE,"Tran"}</definedName>
    <definedName name="wwwwwww" localSheetId="14" hidden="1">{"Riqfin97",#N/A,FALSE,"Tran";"Riqfinpro",#N/A,FALSE,"Tran"}</definedName>
    <definedName name="wwwwwww" hidden="1">{"Riqfin97",#N/A,FALSE,"Tran";"Riqfinpro",#N/A,FALSE,"Tran"}</definedName>
    <definedName name="wwwwwwww" localSheetId="15" hidden="1">{"Tab1",#N/A,FALSE,"P";"Tab2",#N/A,FALSE,"P"}</definedName>
    <definedName name="wwwwwwww" localSheetId="22" hidden="1">{"Tab1",#N/A,FALSE,"P";"Tab2",#N/A,FALSE,"P"}</definedName>
    <definedName name="wwwwwwww" localSheetId="23" hidden="1">{"Tab1",#N/A,FALSE,"P";"Tab2",#N/A,FALSE,"P"}</definedName>
    <definedName name="wwwwwwww" localSheetId="14" hidden="1">{"Tab1",#N/A,FALSE,"P";"Tab2",#N/A,FALSE,"P"}</definedName>
    <definedName name="wwwwwwww" hidden="1">{"Tab1",#N/A,FALSE,"P";"Tab2",#N/A,FALSE,"P"}</definedName>
    <definedName name="Xaxis" localSheetId="22">#REF!</definedName>
    <definedName name="Xaxis">#REF!</definedName>
    <definedName name="xx" localSheetId="15" hidden="1">{"Riqfin97",#N/A,FALSE,"Tran";"Riqfinpro",#N/A,FALSE,"Tran"}</definedName>
    <definedName name="xx" localSheetId="22" hidden="1">{"Riqfin97",#N/A,FALSE,"Tran";"Riqfinpro",#N/A,FALSE,"Tran"}</definedName>
    <definedName name="xx" localSheetId="23" hidden="1">{"Riqfin97",#N/A,FALSE,"Tran";"Riqfinpro",#N/A,FALSE,"Tran"}</definedName>
    <definedName name="xx" localSheetId="14" hidden="1">{"Riqfin97",#N/A,FALSE,"Tran";"Riqfinpro",#N/A,FALSE,"Tran"}</definedName>
    <definedName name="xx" hidden="1">{"Riqfin97",#N/A,FALSE,"Tran";"Riqfinpro",#N/A,FALSE,"Tran"}</definedName>
    <definedName name="xxx">[33]GDP_WEO!$A$3:$AB$188</definedName>
    <definedName name="xxxx" localSheetId="15" hidden="1">{"Riqfin97",#N/A,FALSE,"Tran";"Riqfinpro",#N/A,FALSE,"Tran"}</definedName>
    <definedName name="xxxx" localSheetId="22" hidden="1">{"Riqfin97",#N/A,FALSE,"Tran";"Riqfinpro",#N/A,FALSE,"Tran"}</definedName>
    <definedName name="xxxx" localSheetId="23" hidden="1">{"Riqfin97",#N/A,FALSE,"Tran";"Riqfinpro",#N/A,FALSE,"Tran"}</definedName>
    <definedName name="xxxx" localSheetId="14" hidden="1">{"Riqfin97",#N/A,FALSE,"Tran";"Riqfinpro",#N/A,FALSE,"Tran"}</definedName>
    <definedName name="xxxx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22" hidden="1">{"Riqfin97",#N/A,FALSE,"Tran";"Riqfinpro",#N/A,FALSE,"Tran"}</definedName>
    <definedName name="xxxxxxxxxxxxxx" localSheetId="23" hidden="1">{"Riqfin97",#N/A,FALSE,"Tran";"Riqfinpro",#N/A,FALSE,"Tran"}</definedName>
    <definedName name="xxxxxxxxxxxxxx" localSheetId="14" hidden="1">{"Riqfin97",#N/A,FALSE,"Tran";"Riqfinpro",#N/A,FALSE,"Tran"}</definedName>
    <definedName name="xxxxxxxxxxxxxx" hidden="1">{"Riqfin97",#N/A,FALSE,"Tran";"Riqfinpro",#N/A,FALSE,"Tran"}</definedName>
    <definedName name="y" localSheetId="22" hidden="1">#REF!</definedName>
    <definedName name="y" hidden="1">#REF!</definedName>
    <definedName name="ytyry" localSheetId="22" hidden="1">'[62]Fax a enviar'!#REF!</definedName>
    <definedName name="ytyry" hidden="1">'[18]Fax a enviar'!#REF!</definedName>
    <definedName name="ytytryry" localSheetId="22" hidden="1">#REF!</definedName>
    <definedName name="ytytryry" hidden="1">#REF!</definedName>
    <definedName name="ytyty" hidden="1">'[13]Fax a enviar'!#REF!</definedName>
    <definedName name="ytytyt" hidden="1">'[13]Fax a enviar'!#REF!</definedName>
    <definedName name="yu" localSheetId="15" hidden="1">{"Tab1",#N/A,FALSE,"P";"Tab2",#N/A,FALSE,"P"}</definedName>
    <definedName name="yu" localSheetId="22" hidden="1">{"Tab1",#N/A,FALSE,"P";"Tab2",#N/A,FALSE,"P"}</definedName>
    <definedName name="yu" localSheetId="23" hidden="1">{"Tab1",#N/A,FALSE,"P";"Tab2",#N/A,FALSE,"P"}</definedName>
    <definedName name="yu" localSheetId="14" hidden="1">{"Tab1",#N/A,FALSE,"P";"Tab2",#N/A,FALSE,"P"}</definedName>
    <definedName name="yu" hidden="1">{"Tab1",#N/A,FALSE,"P";"Tab2",#N/A,FALSE,"P"}</definedName>
    <definedName name="yucvvjkjo09" hidden="1">'[27]Fax a enviar'!#REF!</definedName>
    <definedName name="YY" localSheetId="22">#REF!</definedName>
    <definedName name="YY">#REF!</definedName>
    <definedName name="YY1A" localSheetId="22">#REF!</definedName>
    <definedName name="YY1A">#REF!</definedName>
    <definedName name="yytutyu" localSheetId="22" hidden="1">#REF!</definedName>
    <definedName name="yytutyu" hidden="1">#REF!</definedName>
    <definedName name="yyy" localSheetId="15" hidden="1">{"Tab1",#N/A,FALSE,"P";"Tab2",#N/A,FALSE,"P"}</definedName>
    <definedName name="yyy" localSheetId="22" hidden="1">{"Tab1",#N/A,FALSE,"P";"Tab2",#N/A,FALSE,"P"}</definedName>
    <definedName name="yyy" localSheetId="23" hidden="1">{"Tab1",#N/A,FALSE,"P";"Tab2",#N/A,FALSE,"P"}</definedName>
    <definedName name="yyy" localSheetId="14" hidden="1">{"Tab1",#N/A,FALSE,"P";"Tab2",#N/A,FALSE,"P"}</definedName>
    <definedName name="yyy" hidden="1">{"Tab1",#N/A,FALSE,"P";"Tab2",#N/A,FALSE,"P"}</definedName>
    <definedName name="yyyyyy" hidden="1">'[28]Fax a enviar'!#REF!</definedName>
    <definedName name="yyyyyyyy" hidden="1">'[28]Fax a enviar'!#REF!</definedName>
    <definedName name="yyyyyyyyyyy" hidden="1">'[15]Fax a enviar'!#REF!</definedName>
    <definedName name="yyyyyyyyyyyyy" localSheetId="22" hidden="1">#REF!</definedName>
    <definedName name="yyyyyyyyyyyyy" hidden="1">#REF!</definedName>
    <definedName name="yyyyyyyyyyyyyyy" hidden="1">'[28]Fax a enviar'!#REF!</definedName>
    <definedName name="yyyyyyyyyyyyyyyyyyyyyy" hidden="1">'[25]Fax a enviar'!#REF!</definedName>
    <definedName name="Z" localSheetId="22">#REF!</definedName>
    <definedName name="Z">#REF!</definedName>
    <definedName name="Z_1A8C061B_2301_11D3_BFD1_000039E37209_.wvu.Cols" localSheetId="22" hidden="1">#REF!,#REF!,#REF!</definedName>
    <definedName name="Z_1A8C061B_2301_11D3_BFD1_000039E37209_.wvu.Cols" hidden="1">#REF!,#REF!,#REF!</definedName>
    <definedName name="Z_1A8C061B_2301_11D3_BFD1_000039E37209_.wvu.Rows" localSheetId="22" hidden="1">#REF!,#REF!,#REF!</definedName>
    <definedName name="Z_1A8C061B_2301_11D3_BFD1_000039E37209_.wvu.Rows" hidden="1">#REF!,#REF!,#REF!</definedName>
    <definedName name="Z_1A8C061C_2301_11D3_BFD1_000039E37209_.wvu.Cols" localSheetId="22" hidden="1">#REF!,#REF!,#REF!</definedName>
    <definedName name="Z_1A8C061C_2301_11D3_BFD1_000039E37209_.wvu.Cols" hidden="1">#REF!,#REF!,#REF!</definedName>
    <definedName name="Z_1A8C061C_2301_11D3_BFD1_000039E37209_.wvu.Rows" localSheetId="22" hidden="1">#REF!,#REF!,#REF!</definedName>
    <definedName name="Z_1A8C061C_2301_11D3_BFD1_000039E37209_.wvu.Rows" hidden="1">#REF!,#REF!,#REF!</definedName>
    <definedName name="Z_1A8C061E_2301_11D3_BFD1_000039E37209_.wvu.Cols" localSheetId="22" hidden="1">#REF!,#REF!,#REF!</definedName>
    <definedName name="Z_1A8C061E_2301_11D3_BFD1_000039E37209_.wvu.Cols" hidden="1">#REF!,#REF!,#REF!</definedName>
    <definedName name="Z_1A8C061E_2301_11D3_BFD1_000039E37209_.wvu.Rows" localSheetId="22" hidden="1">#REF!,#REF!,#REF!</definedName>
    <definedName name="Z_1A8C061E_2301_11D3_BFD1_000039E37209_.wvu.Rows" hidden="1">#REF!,#REF!,#REF!</definedName>
    <definedName name="Z_1A8C061F_2301_11D3_BFD1_000039E37209_.wvu.Cols" localSheetId="22" hidden="1">#REF!,#REF!,#REF!</definedName>
    <definedName name="Z_1A8C061F_2301_11D3_BFD1_000039E37209_.wvu.Cols" hidden="1">#REF!,#REF!,#REF!</definedName>
    <definedName name="Z_1A8C061F_2301_11D3_BFD1_000039E37209_.wvu.Rows" localSheetId="22" hidden="1">#REF!,#REF!,#REF!</definedName>
    <definedName name="Z_1A8C061F_2301_11D3_BFD1_000039E37209_.wvu.Rows" hidden="1">#REF!,#REF!,#REF!</definedName>
    <definedName name="Z_95224721_0485_11D4_BFD1_00508B5F4DA4_.wvu.Cols" localSheetId="22" hidden="1">#REF!</definedName>
    <definedName name="Z_95224721_0485_11D4_BFD1_00508B5F4DA4_.wvu.Cols" hidden="1">#REF!</definedName>
    <definedName name="zc" localSheetId="15" hidden="1">{"Riqfin97",#N/A,FALSE,"Tran";"Riqfinpro",#N/A,FALSE,"Tran"}</definedName>
    <definedName name="zc" localSheetId="22" hidden="1">{"Riqfin97",#N/A,FALSE,"Tran";"Riqfinpro",#N/A,FALSE,"Tran"}</definedName>
    <definedName name="zc" localSheetId="23" hidden="1">{"Riqfin97",#N/A,FALSE,"Tran";"Riqfinpro",#N/A,FALSE,"Tran"}</definedName>
    <definedName name="zc" localSheetId="14" hidden="1">{"Riqfin97",#N/A,FALSE,"Tran";"Riqfinpro",#N/A,FALSE,"Tran"}</definedName>
    <definedName name="zc" hidden="1">{"Riqfin97",#N/A,FALSE,"Tran";"Riqfinpro",#N/A,FALSE,"Tran"}</definedName>
    <definedName name="zio" localSheetId="15" hidden="1">{"Tab1",#N/A,FALSE,"P";"Tab2",#N/A,FALSE,"P"}</definedName>
    <definedName name="zio" localSheetId="22" hidden="1">{"Tab1",#N/A,FALSE,"P";"Tab2",#N/A,FALSE,"P"}</definedName>
    <definedName name="zio" localSheetId="23" hidden="1">{"Tab1",#N/A,FALSE,"P";"Tab2",#N/A,FALSE,"P"}</definedName>
    <definedName name="zio" localSheetId="14" hidden="1">{"Tab1",#N/A,FALSE,"P";"Tab2",#N/A,FALSE,"P"}</definedName>
    <definedName name="zio" hidden="1">{"Tab1",#N/A,FALSE,"P";"Tab2",#N/A,FALSE,"P"}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2">#REF!</definedName>
    <definedName name="zrrae">#REF!</definedName>
    <definedName name="zv" localSheetId="15" hidden="1">{"Tab1",#N/A,FALSE,"P";"Tab2",#N/A,FALSE,"P"}</definedName>
    <definedName name="zv" localSheetId="22" hidden="1">{"Tab1",#N/A,FALSE,"P";"Tab2",#N/A,FALSE,"P"}</definedName>
    <definedName name="zv" localSheetId="23" hidden="1">{"Tab1",#N/A,FALSE,"P";"Tab2",#N/A,FALSE,"P"}</definedName>
    <definedName name="zv" localSheetId="14" hidden="1">{"Tab1",#N/A,FALSE,"P";"Tab2",#N/A,FALSE,"P"}</definedName>
    <definedName name="zv" hidden="1">{"Tab1",#N/A,FALSE,"P";"Tab2",#N/A,FALSE,"P"}</definedName>
    <definedName name="zx" localSheetId="15" hidden="1">{"Tab1",#N/A,FALSE,"P";"Tab2",#N/A,FALSE,"P"}</definedName>
    <definedName name="zx" localSheetId="22" hidden="1">{"Tab1",#N/A,FALSE,"P";"Tab2",#N/A,FALSE,"P"}</definedName>
    <definedName name="zx" localSheetId="23" hidden="1">{"Tab1",#N/A,FALSE,"P";"Tab2",#N/A,FALSE,"P"}</definedName>
    <definedName name="zx" localSheetId="14" hidden="1">{"Tab1",#N/A,FALSE,"P";"Tab2",#N/A,FALSE,"P"}</definedName>
    <definedName name="zx" hidden="1">{"Tab1",#N/A,FALSE,"P";"Tab2",#N/A,FALSE,"P"}</definedName>
    <definedName name="zz" localSheetId="15" hidden="1">{"Tab1",#N/A,FALSE,"P";"Tab2",#N/A,FALSE,"P"}</definedName>
    <definedName name="zz" localSheetId="22" hidden="1">{"Tab1",#N/A,FALSE,"P";"Tab2",#N/A,FALSE,"P"}</definedName>
    <definedName name="zz" localSheetId="23" hidden="1">{"Tab1",#N/A,FALSE,"P";"Tab2",#N/A,FALSE,"P"}</definedName>
    <definedName name="zz" localSheetId="14" hidden="1">{"Tab1",#N/A,FALSE,"P";"Tab2",#N/A,FALSE,"P"}</definedName>
    <definedName name="zz" hidden="1">{"Tab1",#N/A,FALSE,"P";"Tab2",#N/A,FALSE,"P"}</definedName>
    <definedName name="zzrr" localSheetId="22">#REF!</definedName>
    <definedName name="zzrr">#REF!</definedName>
    <definedName name="zzzz" localSheetId="15" hidden="1">{"Tab1",#N/A,FALSE,"P";"Tab2",#N/A,FALSE,"P"}</definedName>
    <definedName name="zzzz" localSheetId="22" hidden="1">{"Tab1",#N/A,FALSE,"P";"Tab2",#N/A,FALSE,"P"}</definedName>
    <definedName name="zzzz" localSheetId="23" hidden="1">{"Tab1",#N/A,FALSE,"P";"Tab2",#N/A,FALSE,"P"}</definedName>
    <definedName name="zzzz" localSheetId="14" hidden="1">{"Tab1",#N/A,FALSE,"P";"Tab2",#N/A,FALSE,"P"}</definedName>
    <definedName name="zzzz" hidden="1">{"Tab1",#N/A,FALSE,"P";"Tab2",#N/A,FALSE,"P"}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5" l="1"/>
  <c r="E20" i="45"/>
  <c r="D20" i="45"/>
  <c r="H19" i="45"/>
  <c r="F19" i="45"/>
  <c r="E19" i="45"/>
  <c r="H18" i="45"/>
  <c r="F18" i="45"/>
  <c r="E18" i="45"/>
  <c r="H17" i="45"/>
  <c r="F17" i="45"/>
  <c r="E17" i="45"/>
  <c r="H16" i="45"/>
  <c r="F16" i="45"/>
  <c r="E16" i="45"/>
  <c r="H15" i="45"/>
  <c r="F15" i="45"/>
  <c r="E15" i="45"/>
  <c r="F14" i="45"/>
  <c r="E14" i="45"/>
  <c r="D14" i="45"/>
  <c r="H13" i="45"/>
  <c r="F13" i="45"/>
  <c r="E13" i="45"/>
  <c r="H12" i="45"/>
  <c r="F12" i="45"/>
  <c r="E12" i="45"/>
  <c r="H11" i="45"/>
  <c r="F11" i="45"/>
  <c r="E11" i="45"/>
  <c r="H10" i="45"/>
  <c r="F10" i="45"/>
  <c r="E10" i="45"/>
  <c r="H9" i="45"/>
  <c r="F9" i="45"/>
  <c r="E9" i="45"/>
  <c r="H8" i="45"/>
  <c r="F8" i="45"/>
  <c r="E8" i="45"/>
  <c r="D8" i="45"/>
  <c r="J7" i="45"/>
  <c r="F7" i="45"/>
  <c r="E7" i="45"/>
  <c r="D7" i="45"/>
  <c r="F29" i="44"/>
  <c r="F28" i="44"/>
  <c r="F27" i="44"/>
  <c r="F26" i="44"/>
  <c r="F25" i="44"/>
  <c r="F24" i="44"/>
  <c r="F23" i="44"/>
  <c r="F19" i="44"/>
  <c r="F18" i="44"/>
  <c r="F16" i="44"/>
  <c r="F15" i="44"/>
  <c r="F14" i="44"/>
  <c r="F13" i="44"/>
  <c r="F11" i="44"/>
  <c r="F10" i="44"/>
  <c r="F8" i="44"/>
  <c r="F7" i="44"/>
  <c r="F5" i="44"/>
  <c r="F4" i="44"/>
  <c r="S10" i="42"/>
  <c r="G10" i="38"/>
  <c r="F10" i="38"/>
  <c r="G9" i="38"/>
  <c r="F9" i="38"/>
  <c r="F16" i="37"/>
  <c r="E16" i="37"/>
  <c r="F15" i="37"/>
  <c r="E15" i="37"/>
  <c r="F14" i="37"/>
  <c r="E14" i="37"/>
  <c r="F13" i="37"/>
  <c r="E13" i="37"/>
  <c r="F12" i="37"/>
  <c r="E12" i="37"/>
  <c r="F11" i="37"/>
  <c r="E11" i="37"/>
  <c r="F10" i="37"/>
  <c r="E10" i="37"/>
  <c r="F9" i="37"/>
  <c r="E9" i="37"/>
  <c r="D9" i="37"/>
  <c r="C9" i="37"/>
  <c r="F12" i="36"/>
  <c r="E12" i="36"/>
  <c r="F11" i="36"/>
  <c r="E11" i="36"/>
  <c r="F10" i="36"/>
  <c r="E10" i="36"/>
  <c r="F9" i="36"/>
  <c r="E9" i="36"/>
  <c r="F13" i="35"/>
  <c r="E13" i="35"/>
  <c r="F12" i="35"/>
  <c r="E12" i="35"/>
  <c r="F11" i="35"/>
  <c r="E11" i="35"/>
  <c r="F10" i="35"/>
  <c r="E10" i="35"/>
  <c r="D9" i="35"/>
  <c r="E9" i="35" s="1"/>
  <c r="C9" i="35"/>
  <c r="F9" i="35" s="1"/>
  <c r="F8" i="35"/>
  <c r="E8" i="35"/>
  <c r="E18" i="32"/>
  <c r="E17" i="32"/>
  <c r="E16" i="32"/>
  <c r="E14" i="32"/>
  <c r="E12" i="32"/>
  <c r="E11" i="32"/>
  <c r="E10" i="32"/>
  <c r="D13" i="26" l="1"/>
  <c r="G13" i="26" s="1"/>
  <c r="H13" i="26" s="1"/>
  <c r="C13" i="26"/>
  <c r="F13" i="26" s="1"/>
  <c r="G11" i="26"/>
  <c r="H11" i="26" s="1"/>
  <c r="F11" i="26"/>
  <c r="E11" i="26"/>
  <c r="D10" i="26"/>
  <c r="G10" i="26" s="1"/>
  <c r="C10" i="26"/>
  <c r="C12" i="26" s="1"/>
  <c r="F12" i="26" s="1"/>
  <c r="G9" i="26"/>
  <c r="H9" i="26" s="1"/>
  <c r="F9" i="26"/>
  <c r="E9" i="26"/>
  <c r="G8" i="26"/>
  <c r="H8" i="26" s="1"/>
  <c r="F8" i="26"/>
  <c r="E8" i="26"/>
  <c r="G7" i="26"/>
  <c r="D7" i="26"/>
  <c r="E7" i="26" s="1"/>
  <c r="C7" i="26"/>
  <c r="F7" i="26" s="1"/>
  <c r="G6" i="26"/>
  <c r="H6" i="26" s="1"/>
  <c r="F6" i="26"/>
  <c r="E6" i="26"/>
  <c r="H7" i="26" l="1"/>
  <c r="F10" i="26"/>
  <c r="H10" i="26" s="1"/>
  <c r="D12" i="26"/>
  <c r="E10" i="26"/>
  <c r="E13" i="26"/>
  <c r="G12" i="26" l="1"/>
  <c r="H12" i="26" s="1"/>
  <c r="E12" i="26"/>
  <c r="E33" i="25" l="1"/>
  <c r="D33" i="25"/>
  <c r="C33" i="25"/>
  <c r="J52" i="24"/>
  <c r="F52" i="24"/>
  <c r="I52" i="24" s="1"/>
  <c r="E52" i="24"/>
  <c r="K51" i="24"/>
  <c r="J51" i="24"/>
  <c r="I51" i="24"/>
  <c r="H51" i="24"/>
  <c r="G51" i="24"/>
  <c r="K50" i="24"/>
  <c r="J50" i="24"/>
  <c r="I50" i="24"/>
  <c r="H50" i="24"/>
  <c r="G50" i="24"/>
  <c r="G49" i="24"/>
  <c r="F49" i="24"/>
  <c r="J49" i="24" s="1"/>
  <c r="E49" i="24"/>
  <c r="K49" i="24" s="1"/>
  <c r="D49" i="24"/>
  <c r="H49" i="24" s="1"/>
  <c r="K48" i="24"/>
  <c r="J48" i="24"/>
  <c r="I48" i="24"/>
  <c r="H48" i="24"/>
  <c r="G48" i="24"/>
  <c r="J47" i="24"/>
  <c r="H47" i="24"/>
  <c r="G47" i="24"/>
  <c r="K46" i="24"/>
  <c r="J46" i="24"/>
  <c r="I46" i="24"/>
  <c r="H46" i="24"/>
  <c r="G46" i="24"/>
  <c r="J45" i="24"/>
  <c r="G45" i="24"/>
  <c r="K44" i="24"/>
  <c r="J44" i="24"/>
  <c r="I44" i="24"/>
  <c r="H44" i="24"/>
  <c r="G44" i="24"/>
  <c r="J43" i="24"/>
  <c r="H43" i="24"/>
  <c r="G43" i="24"/>
  <c r="K42" i="24"/>
  <c r="J42" i="24"/>
  <c r="I42" i="24"/>
  <c r="H42" i="24"/>
  <c r="G42" i="24"/>
  <c r="K41" i="24"/>
  <c r="J41" i="24"/>
  <c r="I41" i="24"/>
  <c r="H41" i="24"/>
  <c r="G41" i="24"/>
  <c r="K40" i="24"/>
  <c r="J40" i="24"/>
  <c r="I40" i="24"/>
  <c r="H40" i="24"/>
  <c r="G40" i="24"/>
  <c r="K39" i="24"/>
  <c r="J39" i="24"/>
  <c r="I39" i="24"/>
  <c r="H39" i="24"/>
  <c r="G39" i="24"/>
  <c r="K38" i="24"/>
  <c r="J38" i="24"/>
  <c r="I38" i="24"/>
  <c r="H38" i="24"/>
  <c r="G38" i="24"/>
  <c r="K37" i="24"/>
  <c r="J37" i="24"/>
  <c r="I37" i="24"/>
  <c r="H37" i="24"/>
  <c r="G37" i="24"/>
  <c r="K36" i="24"/>
  <c r="J36" i="24"/>
  <c r="I36" i="24"/>
  <c r="H36" i="24"/>
  <c r="G36" i="24"/>
  <c r="J35" i="24"/>
  <c r="I35" i="24"/>
  <c r="G35" i="24"/>
  <c r="K34" i="24"/>
  <c r="J34" i="24"/>
  <c r="I34" i="24"/>
  <c r="H34" i="24"/>
  <c r="G34" i="24"/>
  <c r="J33" i="24"/>
  <c r="G33" i="24"/>
  <c r="K32" i="24"/>
  <c r="J32" i="24"/>
  <c r="I32" i="24"/>
  <c r="H32" i="24"/>
  <c r="G32" i="24"/>
  <c r="K31" i="24"/>
  <c r="J31" i="24"/>
  <c r="I31" i="24"/>
  <c r="H31" i="24"/>
  <c r="G31" i="24"/>
  <c r="K30" i="24"/>
  <c r="J30" i="24"/>
  <c r="I30" i="24"/>
  <c r="H30" i="24"/>
  <c r="G30" i="24"/>
  <c r="K29" i="24"/>
  <c r="J29" i="24"/>
  <c r="I29" i="24"/>
  <c r="H29" i="24"/>
  <c r="G29" i="24"/>
  <c r="K28" i="24"/>
  <c r="J28" i="24"/>
  <c r="I28" i="24"/>
  <c r="H28" i="24"/>
  <c r="G28" i="24"/>
  <c r="K27" i="24"/>
  <c r="J27" i="24"/>
  <c r="I27" i="24"/>
  <c r="H27" i="24"/>
  <c r="G27" i="24"/>
  <c r="K26" i="24"/>
  <c r="J26" i="24"/>
  <c r="I26" i="24"/>
  <c r="H26" i="24"/>
  <c r="G26" i="24"/>
  <c r="K25" i="24"/>
  <c r="J25" i="24"/>
  <c r="I25" i="24"/>
  <c r="H25" i="24"/>
  <c r="G25" i="24"/>
  <c r="K24" i="24"/>
  <c r="J24" i="24"/>
  <c r="I24" i="24"/>
  <c r="H24" i="24"/>
  <c r="G24" i="24"/>
  <c r="K23" i="24"/>
  <c r="J23" i="24"/>
  <c r="I23" i="24"/>
  <c r="H23" i="24"/>
  <c r="G23" i="24"/>
  <c r="K22" i="24"/>
  <c r="J22" i="24"/>
  <c r="I22" i="24"/>
  <c r="H22" i="24"/>
  <c r="G22" i="24"/>
  <c r="K21" i="24"/>
  <c r="J21" i="24"/>
  <c r="I21" i="24"/>
  <c r="H21" i="24"/>
  <c r="G21" i="24"/>
  <c r="K20" i="24"/>
  <c r="J20" i="24"/>
  <c r="I20" i="24"/>
  <c r="H20" i="24"/>
  <c r="G20" i="24"/>
  <c r="K19" i="24"/>
  <c r="J19" i="24"/>
  <c r="I19" i="24"/>
  <c r="H19" i="24"/>
  <c r="G19" i="24"/>
  <c r="K18" i="24"/>
  <c r="J18" i="24"/>
  <c r="I18" i="24"/>
  <c r="H18" i="24"/>
  <c r="G18" i="24"/>
  <c r="K17" i="24"/>
  <c r="J17" i="24"/>
  <c r="I17" i="24"/>
  <c r="H17" i="24"/>
  <c r="G17" i="24"/>
  <c r="K16" i="24"/>
  <c r="J16" i="24"/>
  <c r="I16" i="24"/>
  <c r="H16" i="24"/>
  <c r="G16" i="24"/>
  <c r="K15" i="24"/>
  <c r="J15" i="24"/>
  <c r="I15" i="24"/>
  <c r="H15" i="24"/>
  <c r="G15" i="24"/>
  <c r="K14" i="24"/>
  <c r="J14" i="24"/>
  <c r="I14" i="24"/>
  <c r="H14" i="24"/>
  <c r="G14" i="24"/>
  <c r="K13" i="24"/>
  <c r="J13" i="24"/>
  <c r="I13" i="24"/>
  <c r="H13" i="24"/>
  <c r="G13" i="24"/>
  <c r="K12" i="24"/>
  <c r="J12" i="24"/>
  <c r="I12" i="24"/>
  <c r="H12" i="24"/>
  <c r="G12" i="24"/>
  <c r="K11" i="24"/>
  <c r="J11" i="24"/>
  <c r="I11" i="24"/>
  <c r="H11" i="24"/>
  <c r="G11" i="24"/>
  <c r="K10" i="24"/>
  <c r="J10" i="24"/>
  <c r="I10" i="24"/>
  <c r="H10" i="24"/>
  <c r="G10" i="24"/>
  <c r="K52" i="24" l="1"/>
  <c r="D52" i="24"/>
  <c r="I49" i="24"/>
  <c r="G52" i="24"/>
  <c r="H52" i="24"/>
  <c r="L30" i="18" l="1"/>
  <c r="J30" i="18"/>
  <c r="D22" i="23"/>
  <c r="L11" i="22"/>
  <c r="H23" i="23" l="1"/>
  <c r="L16" i="21"/>
  <c r="H16" i="21"/>
  <c r="N11" i="18"/>
  <c r="K11" i="18"/>
  <c r="J11" i="18"/>
  <c r="D37" i="21"/>
  <c r="N12" i="18" l="1"/>
  <c r="N13" i="18"/>
  <c r="N14" i="18"/>
  <c r="N15" i="18"/>
  <c r="N16" i="18"/>
  <c r="N17" i="18"/>
  <c r="N18" i="18"/>
  <c r="N19" i="18"/>
  <c r="N21" i="18"/>
  <c r="N22" i="18"/>
  <c r="N23" i="18"/>
  <c r="N24" i="18"/>
  <c r="N25" i="18"/>
  <c r="N26" i="18"/>
  <c r="N27" i="18"/>
  <c r="N28" i="18"/>
  <c r="N30" i="18"/>
  <c r="I12" i="21"/>
  <c r="I13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8" i="21"/>
  <c r="I40" i="21"/>
  <c r="I41" i="21"/>
  <c r="I42" i="21"/>
  <c r="I43" i="21"/>
  <c r="I44" i="21"/>
  <c r="I46" i="21"/>
  <c r="I47" i="21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J12" i="18"/>
  <c r="J13" i="18"/>
  <c r="J14" i="18"/>
  <c r="J15" i="18"/>
  <c r="J16" i="18"/>
  <c r="J17" i="18"/>
  <c r="J18" i="18"/>
  <c r="J19" i="18"/>
  <c r="J21" i="18"/>
  <c r="J22" i="18"/>
  <c r="J23" i="18"/>
  <c r="J24" i="18"/>
  <c r="J25" i="18"/>
  <c r="J26" i="18"/>
  <c r="J27" i="18"/>
  <c r="J28" i="18"/>
  <c r="J29" i="18"/>
  <c r="H17" i="21"/>
  <c r="H12" i="21"/>
  <c r="L12" i="21"/>
  <c r="L13" i="21"/>
  <c r="L15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8" i="21"/>
  <c r="L40" i="21"/>
  <c r="L41" i="21"/>
  <c r="L42" i="21"/>
  <c r="L43" i="21"/>
  <c r="L44" i="21"/>
  <c r="L46" i="21"/>
  <c r="L47" i="21"/>
  <c r="H12" i="23" l="1"/>
  <c r="H13" i="23"/>
  <c r="H15" i="23"/>
  <c r="H16" i="23"/>
  <c r="H17" i="23"/>
  <c r="H24" i="23"/>
  <c r="G13" i="23"/>
  <c r="G15" i="23"/>
  <c r="G16" i="23"/>
  <c r="G17" i="23"/>
  <c r="G23" i="23"/>
  <c r="G24" i="23"/>
  <c r="F12" i="23"/>
  <c r="F20" i="23" s="1"/>
  <c r="G20" i="23" s="1"/>
  <c r="E20" i="23"/>
  <c r="E21" i="23"/>
  <c r="F21" i="23"/>
  <c r="G21" i="23" s="1"/>
  <c r="E25" i="23"/>
  <c r="F25" i="23"/>
  <c r="H25" i="23" s="1"/>
  <c r="H21" i="23" l="1"/>
  <c r="H20" i="23"/>
  <c r="G12" i="23"/>
  <c r="G25" i="23"/>
  <c r="D25" i="23"/>
  <c r="D21" i="23"/>
  <c r="D20" i="23"/>
  <c r="E11" i="23" l="1"/>
  <c r="F11" i="23"/>
  <c r="E14" i="23"/>
  <c r="F14" i="23"/>
  <c r="D14" i="23"/>
  <c r="E19" i="23" l="1"/>
  <c r="E22" i="23"/>
  <c r="H14" i="23"/>
  <c r="G14" i="23"/>
  <c r="H11" i="23"/>
  <c r="G11" i="23"/>
  <c r="F19" i="23"/>
  <c r="F22" i="23"/>
  <c r="D11" i="23"/>
  <c r="G19" i="23" l="1"/>
  <c r="H19" i="23"/>
  <c r="H22" i="23"/>
  <c r="G22" i="23"/>
  <c r="D19" i="23"/>
  <c r="K12" i="22"/>
  <c r="L12" i="22" s="1"/>
  <c r="K13" i="22"/>
  <c r="L13" i="22" s="1"/>
  <c r="K14" i="22"/>
  <c r="L14" i="22" s="1"/>
  <c r="K15" i="22"/>
  <c r="K16" i="22"/>
  <c r="K17" i="22"/>
  <c r="L17" i="22" s="1"/>
  <c r="K18" i="22"/>
  <c r="L18" i="22" s="1"/>
  <c r="K19" i="22"/>
  <c r="L19" i="22" s="1"/>
  <c r="K20" i="22"/>
  <c r="L20" i="22" s="1"/>
  <c r="K21" i="22"/>
  <c r="L21" i="22" s="1"/>
  <c r="K22" i="22"/>
  <c r="L22" i="22" s="1"/>
  <c r="K23" i="22"/>
  <c r="L23" i="22" s="1"/>
  <c r="K24" i="22"/>
  <c r="K25" i="22"/>
  <c r="L25" i="22" s="1"/>
  <c r="K26" i="22"/>
  <c r="L26" i="22" s="1"/>
  <c r="K27" i="22"/>
  <c r="L27" i="22" s="1"/>
  <c r="K28" i="22"/>
  <c r="L28" i="22" s="1"/>
  <c r="K29" i="22"/>
  <c r="L29" i="22" s="1"/>
  <c r="K30" i="22"/>
  <c r="K31" i="22"/>
  <c r="K32" i="22"/>
  <c r="L32" i="22" s="1"/>
  <c r="K33" i="22"/>
  <c r="L33" i="22" s="1"/>
  <c r="K34" i="22"/>
  <c r="L34" i="22" s="1"/>
  <c r="K35" i="22"/>
  <c r="L35" i="22" s="1"/>
  <c r="K36" i="22"/>
  <c r="L36" i="22" s="1"/>
  <c r="K37" i="22"/>
  <c r="L37" i="22" s="1"/>
  <c r="K11" i="22"/>
  <c r="L30" i="22"/>
  <c r="L15" i="22"/>
  <c r="L16" i="22"/>
  <c r="L24" i="22"/>
  <c r="L31" i="22"/>
  <c r="K31" i="21"/>
  <c r="J12" i="21"/>
  <c r="K12" i="21" s="1"/>
  <c r="J13" i="21"/>
  <c r="K13" i="21" s="1"/>
  <c r="J15" i="21"/>
  <c r="K15" i="21" s="1"/>
  <c r="J16" i="21"/>
  <c r="K16" i="21" s="1"/>
  <c r="J17" i="21"/>
  <c r="K17" i="21" s="1"/>
  <c r="J18" i="21"/>
  <c r="K18" i="21" s="1"/>
  <c r="J19" i="21"/>
  <c r="K19" i="21" s="1"/>
  <c r="J20" i="21"/>
  <c r="K20" i="21" s="1"/>
  <c r="J21" i="21"/>
  <c r="K21" i="21" s="1"/>
  <c r="J22" i="21"/>
  <c r="K22" i="21" s="1"/>
  <c r="J23" i="21"/>
  <c r="K23" i="21" s="1"/>
  <c r="J24" i="21"/>
  <c r="K24" i="21" s="1"/>
  <c r="J25" i="21"/>
  <c r="K25" i="21" s="1"/>
  <c r="J26" i="21"/>
  <c r="K26" i="21" s="1"/>
  <c r="J27" i="21"/>
  <c r="K27" i="21" s="1"/>
  <c r="J28" i="21"/>
  <c r="K28" i="21" s="1"/>
  <c r="J29" i="21"/>
  <c r="K29" i="21" s="1"/>
  <c r="J30" i="21"/>
  <c r="K30" i="21" s="1"/>
  <c r="J31" i="21"/>
  <c r="J32" i="21"/>
  <c r="K32" i="21" s="1"/>
  <c r="J33" i="21"/>
  <c r="K33" i="21" s="1"/>
  <c r="J34" i="21"/>
  <c r="K34" i="21" s="1"/>
  <c r="J35" i="21"/>
  <c r="K35" i="21" s="1"/>
  <c r="J36" i="21"/>
  <c r="K36" i="21" s="1"/>
  <c r="J38" i="21"/>
  <c r="K38" i="21" s="1"/>
  <c r="J40" i="21"/>
  <c r="K40" i="21" s="1"/>
  <c r="J41" i="21"/>
  <c r="K41" i="21" s="1"/>
  <c r="J42" i="21"/>
  <c r="K42" i="21" s="1"/>
  <c r="J43" i="21"/>
  <c r="K43" i="21" s="1"/>
  <c r="J44" i="21"/>
  <c r="K44" i="21" s="1"/>
  <c r="J46" i="21"/>
  <c r="K46" i="21" s="1"/>
  <c r="J47" i="21"/>
  <c r="K47" i="21" s="1"/>
  <c r="H13" i="21"/>
  <c r="H15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8" i="21"/>
  <c r="H40" i="21"/>
  <c r="H41" i="21"/>
  <c r="H42" i="21"/>
  <c r="H43" i="21"/>
  <c r="H44" i="21"/>
  <c r="H46" i="21"/>
  <c r="H47" i="21"/>
  <c r="I37" i="22"/>
  <c r="B37" i="21" l="1"/>
  <c r="B45" i="21"/>
  <c r="B39" i="21"/>
  <c r="G45" i="21"/>
  <c r="D45" i="21"/>
  <c r="C45" i="21"/>
  <c r="B11" i="21"/>
  <c r="C11" i="21"/>
  <c r="D11" i="21"/>
  <c r="E11" i="21"/>
  <c r="F11" i="21"/>
  <c r="G11" i="21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11" i="18"/>
  <c r="M12" i="18"/>
  <c r="M13" i="18"/>
  <c r="M14" i="18"/>
  <c r="M15" i="18"/>
  <c r="M18" i="18"/>
  <c r="M19" i="18"/>
  <c r="M20" i="18"/>
  <c r="M21" i="18"/>
  <c r="M22" i="18"/>
  <c r="M23" i="18"/>
  <c r="M24" i="18"/>
  <c r="M25" i="18"/>
  <c r="M26" i="18"/>
  <c r="M27" i="18"/>
  <c r="M28" i="18"/>
  <c r="M30" i="18"/>
  <c r="M11" i="18"/>
  <c r="F30" i="18"/>
  <c r="E30" i="18"/>
  <c r="I12" i="22"/>
  <c r="I13" i="22"/>
  <c r="I14" i="22"/>
  <c r="I15" i="22"/>
  <c r="I17" i="22"/>
  <c r="I18" i="22"/>
  <c r="I19" i="22"/>
  <c r="I20" i="22"/>
  <c r="I21" i="22"/>
  <c r="I22" i="22"/>
  <c r="I23" i="22"/>
  <c r="I24" i="22"/>
  <c r="I25" i="22"/>
  <c r="I27" i="22"/>
  <c r="I28" i="22"/>
  <c r="I30" i="22"/>
  <c r="I31" i="22"/>
  <c r="I32" i="22"/>
  <c r="I33" i="22"/>
  <c r="I34" i="22"/>
  <c r="I36" i="22"/>
  <c r="I11" i="21" l="1"/>
  <c r="H11" i="21"/>
  <c r="J11" i="21"/>
  <c r="K11" i="21" s="1"/>
  <c r="L11" i="21"/>
  <c r="J12" i="22"/>
  <c r="J13" i="22"/>
  <c r="J14" i="22"/>
  <c r="J15" i="22"/>
  <c r="I16" i="22"/>
  <c r="J17" i="22"/>
  <c r="J18" i="22"/>
  <c r="J19" i="22"/>
  <c r="J20" i="22"/>
  <c r="J21" i="22"/>
  <c r="J22" i="22"/>
  <c r="J23" i="22"/>
  <c r="J24" i="22"/>
  <c r="J25" i="22"/>
  <c r="J27" i="22"/>
  <c r="J28" i="22"/>
  <c r="J30" i="22"/>
  <c r="J31" i="22"/>
  <c r="J32" i="22"/>
  <c r="J33" i="22"/>
  <c r="J34" i="22"/>
  <c r="J36" i="22"/>
  <c r="B14" i="21"/>
  <c r="C14" i="21"/>
  <c r="D14" i="21"/>
  <c r="E14" i="21"/>
  <c r="F14" i="21"/>
  <c r="G14" i="21"/>
  <c r="C37" i="21"/>
  <c r="E37" i="21"/>
  <c r="F37" i="21"/>
  <c r="G37" i="21"/>
  <c r="C39" i="21"/>
  <c r="D39" i="21"/>
  <c r="E39" i="21"/>
  <c r="F39" i="21"/>
  <c r="G39" i="21"/>
  <c r="E45" i="21"/>
  <c r="F45" i="21"/>
  <c r="I45" i="21" l="1"/>
  <c r="J45" i="21"/>
  <c r="K45" i="21" s="1"/>
  <c r="H45" i="21"/>
  <c r="L45" i="21"/>
  <c r="L39" i="21"/>
  <c r="I39" i="21"/>
  <c r="J39" i="21"/>
  <c r="K39" i="21" s="1"/>
  <c r="H39" i="21"/>
  <c r="L37" i="21"/>
  <c r="I37" i="21"/>
  <c r="J37" i="21"/>
  <c r="K37" i="21" s="1"/>
  <c r="H37" i="21"/>
  <c r="L14" i="21"/>
  <c r="I14" i="21"/>
  <c r="H14" i="21"/>
  <c r="J14" i="21"/>
  <c r="K14" i="21" s="1"/>
  <c r="B48" i="21"/>
  <c r="C48" i="21"/>
  <c r="E48" i="21"/>
  <c r="G48" i="21"/>
  <c r="F48" i="21"/>
  <c r="I11" i="22"/>
  <c r="I26" i="22"/>
  <c r="J29" i="22"/>
  <c r="I29" i="22"/>
  <c r="J35" i="22"/>
  <c r="I35" i="22"/>
  <c r="J26" i="22"/>
  <c r="J16" i="22"/>
  <c r="J11" i="22"/>
  <c r="D48" i="21"/>
  <c r="L48" i="21" s="1"/>
  <c r="H48" i="21" l="1"/>
  <c r="I48" i="21"/>
  <c r="J48" i="21"/>
  <c r="K48" i="21" s="1"/>
  <c r="J37" i="22"/>
</calcChain>
</file>

<file path=xl/connections.xml><?xml version="1.0" encoding="utf-8"?>
<connections xmlns="http://schemas.openxmlformats.org/spreadsheetml/2006/main">
  <connection id="1" odcFile="C:\Users\jportalatin\OneDrive - Direccion General de Presupuesto\Documentos\Mis archivos de origen de datos\bi EJECUCION INGRESO Y GASTO A LA FECHA EJECUCION INGRESOS Y GASTOS.odc" keepAlive="1" name="bi EJECUCION INGRESO Y GASTO A LA FECHA EJECUCION INGRESOS Y GASTOS" type="5" refreshedVersion="7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</connections>
</file>

<file path=xl/sharedStrings.xml><?xml version="1.0" encoding="utf-8"?>
<sst xmlns="http://schemas.openxmlformats.org/spreadsheetml/2006/main" count="621" uniqueCount="453">
  <si>
    <t>DETALLE</t>
  </si>
  <si>
    <t>ENERO-JUNIO</t>
  </si>
  <si>
    <t>%PIB</t>
  </si>
  <si>
    <t>Fuente: Sistema de Información de la Gestión Financiera (SIGEF).</t>
  </si>
  <si>
    <t>-</t>
  </si>
  <si>
    <t>TOTAL</t>
  </si>
  <si>
    <t>2.2.8 - Gastos de capital, reserva presupuestaria</t>
  </si>
  <si>
    <t>2.2.6 - Transferencias de capital otorgadas</t>
  </si>
  <si>
    <t>2.2.5 - Activos no producidos</t>
  </si>
  <si>
    <t>2.2.4 - Objetos de valor</t>
  </si>
  <si>
    <t>2.2.2 - Activos fijos (formación bruta de capital fijo)</t>
  </si>
  <si>
    <t>2.2.1 - Construcciones en proceso</t>
  </si>
  <si>
    <t>2.2 - Gastos de capital</t>
  </si>
  <si>
    <t>2.1.9 - Otros gastos corrientes</t>
  </si>
  <si>
    <t>2.1.6 - Transferencias corrientes otorgadas</t>
  </si>
  <si>
    <t>2.1.5 - Subvenciones otorgadas a empresas</t>
  </si>
  <si>
    <t>2.1.2 - Gastos de consumo</t>
  </si>
  <si>
    <t>2.1 - Gastos corrientes</t>
  </si>
  <si>
    <t>% DE EJECUCIÓN</t>
  </si>
  <si>
    <t>% DE EJECUCION</t>
  </si>
  <si>
    <t>PIB Nominal</t>
  </si>
  <si>
    <t>OTROS</t>
  </si>
  <si>
    <t>TOTAL GASTO</t>
  </si>
  <si>
    <t>0999 - ADMINISTRACION DE OBLIGACIONES DEL TESORO NACIONAL</t>
  </si>
  <si>
    <t>0998 - ADMINISTRACION DE DEUDA PUBLICA Y ACTIVOS FINANCIEROS</t>
  </si>
  <si>
    <t>0405 - TRIBUNAL SUPERIOR  ELECTORAL ( 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</si>
  <si>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</si>
  <si>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</si>
  <si>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</si>
  <si>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</si>
  <si>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</si>
  <si>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</si>
  <si>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</si>
  <si>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0222 - MINISTERIO DE ENERGIA Y MINAS</t>
  </si>
  <si>
    <t>0221 - MINISTERIO DE ADMINISTRACION PUBLICA</t>
  </si>
  <si>
    <t>0220 - MINISTERIO DE ECONOMIA, PLANIFICACION Y DESARROLLO</t>
  </si>
  <si>
    <t>0219 - MINISTERIO DE EDUCACION SUPERIOR  CIENCIA Y  TECNOLOGIA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</si>
  <si>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</si>
  <si>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</si>
  <si>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</si>
  <si>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</si>
  <si>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REPUBLICA</t>
  </si>
  <si>
    <t>0213 - MINISTERIO DE TURISMO</t>
  </si>
  <si>
    <t>0212 - MINISTERIO DE INDUSTRIA Y COMERCIO</t>
  </si>
  <si>
    <t>0211 - MINISTERIO DE OBRAS PUBLICAS Y COMUNICACIONES</t>
  </si>
  <si>
    <t>0210 - MINISTERIO DE AGRICULTURA</t>
  </si>
  <si>
    <t>0209 - MINISTERIO DE TRABAJO</t>
  </si>
  <si>
    <t>0208 - MINISTERIO DE DEPORTES, EDUCACION FISICA Y RECREACION</t>
  </si>
  <si>
    <t>0207 - MINISTERIO DE SALUD PÚBLICA Y ASISTENCIA SOCIAL</t>
  </si>
  <si>
    <t>0206 - MINISTERIO DE EDUCACIÓN</t>
  </si>
  <si>
    <t>0205 - MINISTERIO DE HACIENDA</t>
  </si>
  <si>
    <t>0204 - MINISTERIO DE RELACIONES EXTERIORES</t>
  </si>
  <si>
    <t>0203 - MINISTERIO DE DEFENSA</t>
  </si>
  <si>
    <t>0202 - MINISTERIO DE  INTERIOR Y POLICIA</t>
  </si>
  <si>
    <t>0201 - PRESIDENCIA DE LA REPUBLICA</t>
  </si>
  <si>
    <t>PODER EJECUTIVO</t>
  </si>
  <si>
    <t>0102 - CAMARA DE DIPUTADOS</t>
  </si>
  <si>
    <t>0101 - SENADO DE LA REPUBLICA</t>
  </si>
  <si>
    <t>PODER LEGISLATIVO</t>
  </si>
  <si>
    <t>5.1 - Intereses y comisiones de deuda pública</t>
  </si>
  <si>
    <t>5 - INTERESES DE LA DEUDA PÚBLICA</t>
  </si>
  <si>
    <t>4.5 - Protección social</t>
  </si>
  <si>
    <t>4.4 - Educación</t>
  </si>
  <si>
    <t>4.3 - Actividades deportivas, recreativas, culturales y religiosas</t>
  </si>
  <si>
    <t>4.2 - Salud</t>
  </si>
  <si>
    <t>4.1 - Vivienda y servicios comunitarios</t>
  </si>
  <si>
    <t>4 - SERVICIOS SOCIALES</t>
  </si>
  <si>
    <t>3.2 - Protección de la biodiversidad y ordenación de desechos.</t>
  </si>
  <si>
    <t>3.1 - Protección del aire, agua y suelo.</t>
  </si>
  <si>
    <t>3 - PROTECCIÓN DEL MEDIO AMBIENTE</t>
  </si>
  <si>
    <t>2.9 - Otros servicios económicos</t>
  </si>
  <si>
    <t>2.8 - Banca y seguros</t>
  </si>
  <si>
    <t>2.7 - Comunicaciones.</t>
  </si>
  <si>
    <t>2.6 - Transporte</t>
  </si>
  <si>
    <t>2.5 - Minería, manufactura y construcción</t>
  </si>
  <si>
    <t>2.4 -  Energía y combustible</t>
  </si>
  <si>
    <t>2.3 - Riego</t>
  </si>
  <si>
    <t>2.2 - Agropecuaria, caza, pesca y silvicultura</t>
  </si>
  <si>
    <t>2.1 - Asuntos económicos y  laborales</t>
  </si>
  <si>
    <t>2 - SERVICIOS ECONÓMICOS</t>
  </si>
  <si>
    <t>1.4 - Justicia, orden público y seguridad</t>
  </si>
  <si>
    <t>1.3 - Defensa nacional</t>
  </si>
  <si>
    <t>1.2 - Relaciones internacionales</t>
  </si>
  <si>
    <t>1.1 - Administración general</t>
  </si>
  <si>
    <t>1 - SERVICIOS  GENERALES</t>
  </si>
  <si>
    <t xml:space="preserve">F. Financiamiento Neto (D-E) </t>
  </si>
  <si>
    <t>E. Aplicaciones Financieras</t>
  </si>
  <si>
    <t xml:space="preserve">D. Fuentes Financieras </t>
  </si>
  <si>
    <t>C. Resultado Financiero (A-B)</t>
  </si>
  <si>
    <t xml:space="preserve">Resultado Capital (A.2-B.2) </t>
  </si>
  <si>
    <t>Resultado Económico (A.1-B.1)</t>
  </si>
  <si>
    <t xml:space="preserve">Resultado Primario [A-[B-(B.1.1)] </t>
  </si>
  <si>
    <t>Resultados Presupuestarios</t>
  </si>
  <si>
    <t>B.2) Gastos de Capital</t>
  </si>
  <si>
    <t>B.1.1 De los cuales: Intereses</t>
  </si>
  <si>
    <t xml:space="preserve">B.1) Gastos Corrientes </t>
  </si>
  <si>
    <t xml:space="preserve">B. Total de Gastos </t>
  </si>
  <si>
    <t>A.2) Ingresos de Capital</t>
  </si>
  <si>
    <t xml:space="preserve">A.1) Ingresos Corrientes </t>
  </si>
  <si>
    <t xml:space="preserve">A. Total de Ingresos </t>
  </si>
  <si>
    <t xml:space="preserve">% EJECUCIÓN </t>
  </si>
  <si>
    <t>% PIB</t>
  </si>
  <si>
    <t>PAGADO</t>
  </si>
  <si>
    <t>2.1.3 - Prestaciones de la seguridad social</t>
  </si>
  <si>
    <t>6=(4/1)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</si>
  <si>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</si>
  <si>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</si>
  <si>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</si>
  <si>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</si>
  <si>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</si>
  <si>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2.1.4 - Intereses de la deuda</t>
  </si>
  <si>
    <t>Total general</t>
  </si>
  <si>
    <t>PROGRAMACIÓN</t>
  </si>
  <si>
    <t>COMPROMETIDO</t>
  </si>
  <si>
    <t>EJECUCIÓN</t>
  </si>
  <si>
    <t>EJECUTADO 2020 VS 2021</t>
  </si>
  <si>
    <t>EJECUCIÓN 
ENERO-JUNIO  2020</t>
  </si>
  <si>
    <t>VARIACIÓN</t>
  </si>
  <si>
    <t>ABS.</t>
  </si>
  <si>
    <t>REL.</t>
  </si>
  <si>
    <t xml:space="preserve">Notas: </t>
  </si>
  <si>
    <t>Fecha de imputación al 30/06/2021</t>
  </si>
  <si>
    <t xml:space="preserve">Fecha de registro al 05/07/2021 </t>
  </si>
  <si>
    <t>7=(5/2)</t>
  </si>
  <si>
    <t>Enero‐Junio 2020‐2021</t>
  </si>
  <si>
    <t>9 = (5-1)</t>
  </si>
  <si>
    <t>10=9/1</t>
  </si>
  <si>
    <t>EJECUTADO 2021 VS PROGRAMADO 2021</t>
  </si>
  <si>
    <t>11=(5/3)</t>
  </si>
  <si>
    <t xml:space="preserve">PRESUPUESTO INICIAL </t>
  </si>
  <si>
    <t>PRESUPUESTO INICIAL</t>
  </si>
  <si>
    <t>EJECUCIÓN  2020</t>
  </si>
  <si>
    <t>8 = 4-1</t>
  </si>
  <si>
    <t>9= 8/1</t>
  </si>
  <si>
    <t>EJECUTADO 2021 VS 2020</t>
  </si>
  <si>
    <t>El Presupuesto inicial 2021 corresponde a la Ley No.237-20 de Presupuesto General del Estado 2021</t>
  </si>
  <si>
    <t>EJECUCIÓN 
ENERO-JUNIO</t>
  </si>
  <si>
    <t>4 = 3/2</t>
  </si>
  <si>
    <t>5 = (3/PIB)</t>
  </si>
  <si>
    <t>8 = (5/PIB)</t>
  </si>
  <si>
    <t>Se utilizó el PIB del Panorama Macroeconómico actualizado al 10/06/2021, elaborado por el Ministerio de Economía, Planificación y de Desarrollo.</t>
  </si>
  <si>
    <t>Enero-Junio 2020 y 2021</t>
  </si>
  <si>
    <t>Valores en Millones RD$</t>
  </si>
  <si>
    <t>PRESUPUESTO INICIAL 2021</t>
  </si>
  <si>
    <t>ESTIMADO vs. RECAUDADO 2021</t>
  </si>
  <si>
    <t>RECAUDADO 2020</t>
  </si>
  <si>
    <t>ESTIMADO 2021</t>
  </si>
  <si>
    <t>RECAUDADO 2021</t>
  </si>
  <si>
    <t>% VARIACIÓN 2021 VS 2020</t>
  </si>
  <si>
    <t>% RESPECTO PRESUPUESTO INICIAL 2021</t>
  </si>
  <si>
    <t xml:space="preserve">VARIACIÓN ABSOLUTA </t>
  </si>
  <si>
    <t xml:space="preserve">CUMPLIMIENTO % </t>
  </si>
  <si>
    <t>5 = (4/PIB)</t>
  </si>
  <si>
    <t>6 = (4/2)-1</t>
  </si>
  <si>
    <t>7 = (4/1)</t>
  </si>
  <si>
    <t>8 = (4-3)</t>
  </si>
  <si>
    <t>9 = (4/3)</t>
  </si>
  <si>
    <t>1.1 - Ingresos Corrientes</t>
  </si>
  <si>
    <t>1.1.1 - Impuestos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</si>
  <si>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</si>
  <si>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</si>
  <si>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</si>
  <si>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</si>
  <si>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</si>
  <si>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</si>
  <si>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</si>
  <si>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</si>
  <si>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</si>
  <si>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</si>
  <si>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</si>
  <si>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1.1.2.1.1 - Contribuciones de empleados del sector público</t>
  </si>
  <si>
    <t>1.1.2.1.2 - Contribuciones de empleados del sector privado</t>
  </si>
  <si>
    <t>1.1.2.2 - Contribuciones de los empleadores</t>
  </si>
  <si>
    <t>1.1.2.2.1 - Contribuciones de empleadores del sector público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</si>
  <si>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</si>
  <si>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</si>
  <si>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</si>
  <si>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</si>
  <si>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</si>
  <si>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</si>
  <si>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</si>
  <si>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</si>
  <si>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</si>
  <si>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</si>
  <si>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</si>
  <si>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</si>
  <si>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</si>
  <si>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</si>
  <si>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</si>
  <si>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</si>
  <si>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</si>
  <si>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</si>
  <si>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1.2.4.1 - Transferencias del sector privado</t>
  </si>
  <si>
    <t>1.2.4.2 - Transferencias del sector publico</t>
  </si>
  <si>
    <t>1.2.5 - Recuperación de inversiones financieras realizadas con fines de política</t>
  </si>
  <si>
    <t>Total de Ingresos (1.1 + 1.2)</t>
  </si>
  <si>
    <t>Donaciones</t>
  </si>
  <si>
    <t>Donaciones Corrientes</t>
  </si>
  <si>
    <t>Donaciones de Capital</t>
  </si>
  <si>
    <t>Total de Ingresos con Donaciones</t>
  </si>
  <si>
    <t>PIB Nominal 2020 (Marco Macroeconómico 10 de Junio 2021)</t>
  </si>
  <si>
    <t>Excluye donaciones.</t>
  </si>
  <si>
    <t>Recaudadora</t>
  </si>
  <si>
    <t>Recacudado 2020</t>
  </si>
  <si>
    <t>Estimado 2021</t>
  </si>
  <si>
    <t>Recaudado 2021</t>
  </si>
  <si>
    <t>TN</t>
  </si>
  <si>
    <t>DGII</t>
  </si>
  <si>
    <t>DGA</t>
  </si>
  <si>
    <t>Total</t>
  </si>
  <si>
    <t xml:space="preserve">Cuadro 18. Proyección Preliminar de Resultados Presupuestarios del Gobierno Central </t>
  </si>
  <si>
    <t>Detalle</t>
  </si>
  <si>
    <t>En millones de RD$</t>
  </si>
  <si>
    <t>% del PIB</t>
  </si>
  <si>
    <t>PGE 2021</t>
  </si>
  <si>
    <t>Cierre 2021</t>
  </si>
  <si>
    <t>Diferencia</t>
  </si>
  <si>
    <t>Ingresos totales</t>
  </si>
  <si>
    <t>Ingresos fiscales</t>
  </si>
  <si>
    <t>Gastos totales</t>
  </si>
  <si>
    <t>Gasto primario</t>
  </si>
  <si>
    <t>Intereses</t>
  </si>
  <si>
    <t>Resultado Primario</t>
  </si>
  <si>
    <t>Resultado Financiero</t>
  </si>
  <si>
    <t>Se utilizó el PIB del Panorama Macroeconómico actualizado al 10/06/2021, elaborado por MEPYD.</t>
  </si>
  <si>
    <t>PIB Nominal (Marco Macroeconómico 10 de junio 2021)</t>
  </si>
  <si>
    <t xml:space="preserve">Cuadro 19. Proyección Preliminar de Resultados Presupuestarios del Gobierno Central </t>
  </si>
  <si>
    <t>En RD$</t>
  </si>
  <si>
    <t>Escenario 1: Inercial</t>
  </si>
  <si>
    <t>Escenario 2: Ajuste Sostenibilidad de la Deuda</t>
  </si>
  <si>
    <t>Escenario 3: Ajuste Sostenibilidad de la Deuda</t>
  </si>
  <si>
    <t>Ingresos Totales</t>
  </si>
  <si>
    <t>Ingresos Fiscales</t>
  </si>
  <si>
    <t>Gastos Totales</t>
  </si>
  <si>
    <t>Gasto Primario</t>
  </si>
  <si>
    <t>Fuente: Ministerio de Hacienda.</t>
  </si>
  <si>
    <t>Cuadro 20. Proyección Preliminar de Resultado Global del Gobierno Central</t>
  </si>
  <si>
    <t>2021-2025</t>
  </si>
  <si>
    <t>En porcentaje (%) y puntos porcentuales</t>
  </si>
  <si>
    <t>2021*</t>
  </si>
  <si>
    <t>2022*</t>
  </si>
  <si>
    <t>Variación de Proyecciones 2021</t>
  </si>
  <si>
    <t>WEO octubre 2020</t>
  </si>
  <si>
    <t>WEO enero 2021</t>
  </si>
  <si>
    <t>Economía Mundial</t>
  </si>
  <si>
    <t>Economías Avanzadas</t>
  </si>
  <si>
    <t>Estados Unidos</t>
  </si>
  <si>
    <t>Zona Euro</t>
  </si>
  <si>
    <t>Economías Emergentes</t>
  </si>
  <si>
    <t>China</t>
  </si>
  <si>
    <t>América Latina y el Caribe</t>
  </si>
  <si>
    <t>República Dominicana</t>
  </si>
  <si>
    <t>*Proyecciones</t>
  </si>
  <si>
    <t>Fuentes: World Economic Outlook - octubre, enero, abril 2021; Banco Central de la República Dominicana; Marco Macroeconómico revisado en junio 2021.</t>
  </si>
  <si>
    <t>Gráfico 1. Tasa de Crecimiento del Producto Interno Bruto (PIB) e Incidencia de la Demanda Interna y Externa (Enfoque del Gasto)</t>
  </si>
  <si>
    <t>Producto Interno Bruto</t>
  </si>
  <si>
    <t>Incidencia de la Demanda Interna</t>
  </si>
  <si>
    <t>Incidencia de la Demanda Externa</t>
  </si>
  <si>
    <t>Fuente: Banco Central de la República Dominicana.</t>
  </si>
  <si>
    <t>Gráfico 2. Tasa de Crecimiento del Producto Interno Bruto (PIB) de la República Dominicana</t>
  </si>
  <si>
    <t>Enero-Marzo (2018-2021)</t>
  </si>
  <si>
    <t>En porcentaje (%)</t>
  </si>
  <si>
    <t xml:space="preserve"> (Por el Enfoque del Gasto)</t>
  </si>
  <si>
    <t>Enero-Marzo (2020-2021)</t>
  </si>
  <si>
    <t>COMPONENTES</t>
  </si>
  <si>
    <t>Enero-Marzo</t>
  </si>
  <si>
    <r>
      <t xml:space="preserve">Desaceleración de las Tasas de Crecimiento </t>
    </r>
    <r>
      <rPr>
        <b/>
        <vertAlign val="superscript"/>
        <sz val="10"/>
        <color indexed="9"/>
        <rFont val="Arial"/>
        <family val="2"/>
      </rPr>
      <t>(1)</t>
    </r>
  </si>
  <si>
    <t>Tasa de Crecimiento (%)</t>
  </si>
  <si>
    <t>Incidencia</t>
  </si>
  <si>
    <t>Consumo Final</t>
  </si>
  <si>
    <t>Consumo Privado</t>
  </si>
  <si>
    <t>Consumo Público</t>
  </si>
  <si>
    <r>
      <t>Formación Bruta de Capital</t>
    </r>
    <r>
      <rPr>
        <b/>
        <vertAlign val="superscript"/>
        <sz val="10"/>
        <color indexed="8"/>
        <rFont val="Arial"/>
        <family val="2"/>
      </rPr>
      <t xml:space="preserve"> </t>
    </r>
  </si>
  <si>
    <t>Formación Bruta de Capital Fijo</t>
  </si>
  <si>
    <t xml:space="preserve">Variación de Existencias </t>
  </si>
  <si>
    <t>Exportaciones</t>
  </si>
  <si>
    <t>Importaciones</t>
  </si>
  <si>
    <r>
      <rPr>
        <b/>
        <vertAlign val="superscript"/>
        <sz val="9"/>
        <color indexed="8"/>
        <rFont val="Calibri"/>
        <family val="2"/>
      </rPr>
      <t>(1)</t>
    </r>
    <r>
      <rPr>
        <b/>
        <sz val="9"/>
        <color indexed="8"/>
        <rFont val="Calibri"/>
        <family val="2"/>
      </rPr>
      <t xml:space="preserve"> La variación en puntos porcentuales de las tasas de crecimiento por componente. </t>
    </r>
  </si>
  <si>
    <t xml:space="preserve"> Tasa de Crecimiento (%) e Incidencia (Puntos Porcentuales) </t>
  </si>
  <si>
    <t>Actividad Económica</t>
  </si>
  <si>
    <t>Agropecuaria</t>
  </si>
  <si>
    <t>Agricultura</t>
  </si>
  <si>
    <t>Ganadería, Silvicultura y Pesca</t>
  </si>
  <si>
    <t>Industrias</t>
  </si>
  <si>
    <t>Explotación de Minas y Canteras</t>
  </si>
  <si>
    <t>Manufactura Local</t>
  </si>
  <si>
    <t>Industrias de Alimentos</t>
  </si>
  <si>
    <t>Elaboración de Bebidas y Productos de Tabaco</t>
  </si>
  <si>
    <t>Fabricación de Productos de la Refinación de Petróleo y Químicos</t>
  </si>
  <si>
    <t>Otras Manufacturas</t>
  </si>
  <si>
    <t>Manufactura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</si>
  <si>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</si>
  <si>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</si>
  <si>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</si>
  <si>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</si>
  <si>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</si>
  <si>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</si>
  <si>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</si>
  <si>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Servicios Financieros</t>
  </si>
  <si>
    <t>Actividades Inmobiliarias y de Alquiler</t>
  </si>
  <si>
    <t>Administración Pública y Defensa; Seguridad Social de Afiliación Obligatoria</t>
  </si>
  <si>
    <t>Enseñanza</t>
  </si>
  <si>
    <t>Enseñanza de Mercado</t>
  </si>
  <si>
    <t>Enseñanza No de Mercado</t>
  </si>
  <si>
    <t>Salud</t>
  </si>
  <si>
    <t>Salud de Mercado</t>
  </si>
  <si>
    <t>Salud No de Mercado</t>
  </si>
  <si>
    <t>Otras Actividades de Servicios</t>
  </si>
  <si>
    <t>Valor Agregado</t>
  </si>
  <si>
    <t>Impuestos a la producción netos de subsidios</t>
  </si>
  <si>
    <t>Gráfico 3. Cuenta Corriente de la República Dominicana</t>
  </si>
  <si>
    <t>Enero-Marzo (2016-2021)</t>
  </si>
  <si>
    <t>En millones de US$</t>
  </si>
  <si>
    <t>En millones de US$ y porcentaje (%)</t>
  </si>
  <si>
    <t>Conceptos</t>
  </si>
  <si>
    <t>Variación Absoluta (Millones US$)</t>
  </si>
  <si>
    <t>Variación Porcentual (%)</t>
  </si>
  <si>
    <t>1. Cuenta Corriente</t>
  </si>
  <si>
    <t>1.1 Balanza de Bienes y Servicios</t>
  </si>
  <si>
    <t>1.1.1 Balanza de Bienes</t>
  </si>
  <si>
    <t>1.1.2 Balanza de Servicios</t>
  </si>
  <si>
    <t>1.2 Ingreso Primario</t>
  </si>
  <si>
    <t>1.3 Ingreso Secundario</t>
  </si>
  <si>
    <t>Cuenta Financiera</t>
  </si>
  <si>
    <t>Inversión Directa</t>
  </si>
  <si>
    <t>Inversión de Cartera</t>
  </si>
  <si>
    <t>Otra Inversión</t>
  </si>
  <si>
    <t>Ingresos de Divisas</t>
  </si>
  <si>
    <t>Exportaciones de Bienes</t>
  </si>
  <si>
    <t>Nacionales</t>
  </si>
  <si>
    <t>Zonas Francas</t>
  </si>
  <si>
    <t>Ingresos por Turismo</t>
  </si>
  <si>
    <t>Ingresos por Otros Servicios</t>
  </si>
  <si>
    <t>Remesas Familiares</t>
  </si>
  <si>
    <t>Inversión Extranjera Directa</t>
  </si>
  <si>
    <t>Enero-Junio (2020-2021)</t>
  </si>
  <si>
    <t>Valores en US$</t>
  </si>
  <si>
    <t>Variación Tasa de Crecimiento (%)</t>
  </si>
  <si>
    <t>2021/2020</t>
  </si>
  <si>
    <t>2021/PGE 2021</t>
  </si>
  <si>
    <t>Petróleo WTI (US$ por barril)</t>
  </si>
  <si>
    <t>Oro (US$/Oz)</t>
  </si>
  <si>
    <t xml:space="preserve">Fuente: The Pink Sheet-Banco Mundial; Marco Macroeconómico revisado en agosto 2020 (PGE 2021) y el revisado en junio 2021. </t>
  </si>
  <si>
    <t>Tipo de Cambio (Promedio)</t>
  </si>
  <si>
    <t>Depreciación (%)</t>
  </si>
  <si>
    <t xml:space="preserve">Gráfico 4. Inflación Interanual </t>
  </si>
  <si>
    <t>Gráfico 5. Tasas de Interés del BCRD</t>
  </si>
  <si>
    <t>Depósito</t>
  </si>
  <si>
    <t>TPM</t>
  </si>
  <si>
    <t>Préstamo</t>
  </si>
  <si>
    <t>(2019 - Junio 2021)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</si>
  <si>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</si>
  <si>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</si>
  <si>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</si>
  <si>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</si>
  <si>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</si>
  <si>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</si>
  <si>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</si>
  <si>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</si>
  <si>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</si>
  <si>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</si>
  <si>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</si>
  <si>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</si>
  <si>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Gráfico 6. Proyecciones Principales Variables Macroeconómicas</t>
  </si>
  <si>
    <t>Inflación (Promedio)</t>
  </si>
  <si>
    <t>2020-2022</t>
  </si>
  <si>
    <t>Inflación (diciembre)</t>
  </si>
  <si>
    <t>Tasa de Cambio (Promedio)</t>
  </si>
  <si>
    <t>Crecimiento PIB real EEUU</t>
  </si>
  <si>
    <t>Crecimiento PIB real</t>
  </si>
  <si>
    <t>Fuente: Marco Macroeconómico 2021-2025, revisado al 10 de junio 2021</t>
  </si>
  <si>
    <t>* Datos para 2021 y 2022 son proyecciones</t>
  </si>
  <si>
    <t>Revisado el 10 de junio de 2021</t>
  </si>
  <si>
    <t>PIB real (Indice 2007=100)</t>
  </si>
  <si>
    <t>Crecimiento del PIB real</t>
  </si>
  <si>
    <t>PIB nominal (Millones RD$)</t>
  </si>
  <si>
    <t>Crecimiento del PIB nominal</t>
  </si>
  <si>
    <t>PIB nominal (Millones de US$)</t>
  </si>
  <si>
    <t>Crecimiento del PIB nominal en US$</t>
  </si>
  <si>
    <t>Meta de inflación (±1)</t>
  </si>
  <si>
    <t>Inflación (promedio)</t>
  </si>
  <si>
    <t>Crecimiento deflactor PIB</t>
  </si>
  <si>
    <t>Tasa de cambio (promedio)</t>
  </si>
  <si>
    <t>Tasa de variación (%)</t>
  </si>
  <si>
    <t>SUPUESTOS :</t>
  </si>
  <si>
    <t>Nickel (US$/TM)</t>
  </si>
  <si>
    <t>Carbón mineral API2 CIF ARA (US$/TM)</t>
  </si>
  <si>
    <t>Crecimiento PIB real EE.UU (%)</t>
  </si>
  <si>
    <t>Inflación EE.UU. (promedio)</t>
  </si>
  <si>
    <t>Inflación EE.UU. (diciembre)</t>
  </si>
  <si>
    <t xml:space="preserve">Notas:  </t>
  </si>
  <si>
    <t xml:space="preserve">1. Proyecciones del Ministerio de Economía, Planificación y Desarrollo, consensuadas con el Banco Central y el Ministerio de Hacienda. </t>
  </si>
  <si>
    <t>2. De 2022 en adelante, se proyecta la inflación con la consecución de la meta establecida por el Banco Central.</t>
  </si>
  <si>
    <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t>
  </si>
  <si>
    <t>4. Fuentes supuestos exógenos: Consensus ForecastsTM, FMI, Banco Mundial, EIA y Bloomberg.</t>
  </si>
  <si>
    <t>Revisado al 31/08/2020</t>
  </si>
  <si>
    <t>Revisado al 10/06/2021</t>
  </si>
  <si>
    <t>Variación relativa</t>
  </si>
  <si>
    <r>
      <t>Meta de inflación (</t>
    </r>
    <r>
      <rPr>
        <sz val="11"/>
        <rFont val="Calibri"/>
        <family val="2"/>
      </rPr>
      <t>±</t>
    </r>
    <r>
      <rPr>
        <sz val="11"/>
        <rFont val="Arial"/>
        <family val="2"/>
      </rPr>
      <t>1)</t>
    </r>
  </si>
  <si>
    <t>Carbón mineral API2 (US$/TM)</t>
  </si>
  <si>
    <t>Mayo 2021</t>
  </si>
  <si>
    <t>Tipo/Acreedor</t>
  </si>
  <si>
    <t>Monto</t>
  </si>
  <si>
    <t>Participación</t>
  </si>
  <si>
    <t>(Millones de US$)</t>
  </si>
  <si>
    <t>BID</t>
  </si>
  <si>
    <t>Externa</t>
  </si>
  <si>
    <t>Privados</t>
  </si>
  <si>
    <t>Bonos</t>
  </si>
  <si>
    <t>Banca Comercial</t>
  </si>
  <si>
    <t>Suplidores</t>
  </si>
  <si>
    <t>Multilaterales</t>
  </si>
  <si>
    <t>Bilaterales</t>
  </si>
  <si>
    <t>Interna</t>
  </si>
  <si>
    <t>Bonos de Subasta</t>
  </si>
  <si>
    <t>Bonos de Recapitalización del Banco Central</t>
  </si>
  <si>
    <t>Bancos Comerciales u otras Instituciones Financieras</t>
  </si>
  <si>
    <t>Bonos CDEEE</t>
  </si>
  <si>
    <t>Título Canjeado</t>
  </si>
  <si>
    <t>Nota: El PIB empleado corresponde a la actualización de junio 2021 del Marco Macroeconómico</t>
  </si>
  <si>
    <t>Fuente: Dirección General de Crédito Público</t>
  </si>
  <si>
    <t>Enero-Marzo 2020-2021</t>
  </si>
  <si>
    <t>Tasa de Int. Prom. Deuda Pública SPNF</t>
  </si>
  <si>
    <t>Tasa de Int. Prom. Deuda Externa</t>
  </si>
  <si>
    <t xml:space="preserve">Tasa de Int. Prom. Deuda Interna </t>
  </si>
  <si>
    <t xml:space="preserve">Deuda en Pesos </t>
  </si>
  <si>
    <t xml:space="preserve">Deuda en Dolares </t>
  </si>
  <si>
    <t>Fuentes: Dirección General de Crédito Público.</t>
  </si>
  <si>
    <t>2017-2020</t>
  </si>
  <si>
    <t>Cuadro 1. Tasas de Crecimiento de la Economía Mundial, Estados Unidos, Zona Euro, China y República Dominicana
 2019-2022</t>
  </si>
  <si>
    <t>Cuadro 2. Tasa de Crecimiento e Incidencia del PIB de la República Dominicana</t>
  </si>
  <si>
    <t>Cuadro 3. Producto Interno Bruto por Sectores de Origen Enero-Marzo (2020-2021)</t>
  </si>
  <si>
    <t>Cuadro 4. Cuenta Corriente de la República Dominicana</t>
  </si>
  <si>
    <t>Cuadro 5. Cuenta Financiera de la República Dominicana</t>
  </si>
  <si>
    <t>Cuadro 6. Generación de Divisas de la República Dominicana</t>
  </si>
  <si>
    <t>Cuadro 7. Precios de Bienes Primarios (Petróleo y Oro)</t>
  </si>
  <si>
    <t>Cuadro 8. Tipo de Cambio y Tasa de Depreciación Acumulada</t>
  </si>
  <si>
    <t>Cuadro 9. Panorama Macroeconómico 2021 - 2025</t>
  </si>
  <si>
    <t>Cuadro 10. Comparativo de Proyecciones Macroeconómicas 2021</t>
  </si>
  <si>
    <t>Cuadro 16. Composición de la Deuda del SPNF</t>
  </si>
  <si>
    <t xml:space="preserve"> Cuadro 17. Tasas de Interés de la Deuda Pública del SPNF</t>
  </si>
  <si>
    <t xml:space="preserve">Fuente: Banco Central de la República Dominicana; Marco Macroeconómico revisado en agosto 2020 (PGE 2021) y el revisado el 10 de junio 2021. </t>
  </si>
  <si>
    <t>(2019 - 2021)</t>
  </si>
  <si>
    <t>Cuadro 11. Ingresos del Gobierno Central por la Clasificación Económica</t>
  </si>
  <si>
    <t xml:space="preserve">Gráfico 7. Ingresos por Entidad Recaudadora </t>
  </si>
  <si>
    <t>Fecha de registro: 05/07/2021</t>
  </si>
  <si>
    <t>Fecha de recaudación: 30/06/2021</t>
  </si>
  <si>
    <t>Cuadro 12. Gastos del Gobierno Central por Clasificación Económica (Enero-Junio 2020-2021)</t>
  </si>
  <si>
    <t>Cuadro 13. Gastos del Gobierno Central por Clasificación Institucional (Enero-Junio 2020-2021</t>
  </si>
  <si>
    <t>Valores en RD$ millones</t>
  </si>
  <si>
    <t>Cuadro 14. Gastos del Gobierno Central por Clasificación Funcional (Enero-Junio 2020-2021)</t>
  </si>
  <si>
    <t>Cuadro 15. Balance del Gobierno Central y sus Componentes (Enero-Junio 2020-2021)</t>
  </si>
  <si>
    <t>Valores en millones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</si>
</sst>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.00\ _€_-;\-* #,##0.00\ _€_-;_-* &quot;-&quot;??\ _€_-;_-@_-"/>
    <numFmt numFmtId="167" formatCode="_-* #,##0.00_-;\-* #,##0.00_-;_-* &quot;-&quot;??_-;_-@_-"/>
    <numFmt numFmtId="168" formatCode="%#,#00"/>
    <numFmt numFmtId="169" formatCode="#,##0.0,,"/>
    <numFmt numFmtId="170" formatCode="#,##0.0000"/>
    <numFmt numFmtId="171" formatCode="_(* #,##0.0_);_(* \(#,##0.0\);_(* &quot;-&quot;??_);_(@_)"/>
    <numFmt numFmtId="172" formatCode="#,##0.0"/>
    <numFmt numFmtId="173" formatCode="0.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indexed="8"/>
      <name val="Avenir Next Regular"/>
    </font>
    <font>
      <b/>
      <sz val="9"/>
      <color theme="0"/>
      <name val="BenchNine Regular"/>
    </font>
    <font>
      <sz val="10"/>
      <name val="Arial"/>
      <family val="2"/>
    </font>
    <font>
      <b/>
      <sz val="9"/>
      <color theme="1"/>
      <name val="enchNine Regular"/>
    </font>
    <font>
      <b/>
      <sz val="8"/>
      <color theme="0"/>
      <name val="BenchNine Regular"/>
    </font>
    <font>
      <b/>
      <sz val="12"/>
      <color theme="1"/>
      <name val="Avenir Next LT Pro"/>
    </font>
    <font>
      <b/>
      <sz val="9"/>
      <name val="enchNine Regular"/>
    </font>
    <font>
      <sz val="9"/>
      <color theme="1"/>
      <name val="enchNine Regular"/>
    </font>
    <font>
      <b/>
      <sz val="9"/>
      <color theme="0"/>
      <name val="enchNine Regular"/>
    </font>
    <font>
      <sz val="12"/>
      <color theme="1"/>
      <name val="Calibri"/>
      <family val="2"/>
      <scheme val="minor"/>
    </font>
    <font>
      <i/>
      <sz val="9"/>
      <color theme="1"/>
      <name val="enchNine Regular"/>
    </font>
    <font>
      <b/>
      <sz val="9"/>
      <color theme="0"/>
      <name val="Calibri"/>
      <family val="2"/>
      <scheme val="minor"/>
    </font>
    <font>
      <sz val="1"/>
      <color indexed="8"/>
      <name val="Courier"/>
      <family val="3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9"/>
      <color theme="1"/>
      <name val="Times New Roman"/>
      <family val="1"/>
    </font>
    <font>
      <b/>
      <sz val="10"/>
      <color theme="0"/>
      <name val="BenchNine Regular"/>
    </font>
    <font>
      <sz val="10"/>
      <color theme="1"/>
      <name val="BenchNine Regular"/>
    </font>
    <font>
      <sz val="9"/>
      <color theme="1"/>
      <name val="BenchNine Regular"/>
    </font>
    <font>
      <b/>
      <sz val="9"/>
      <color theme="1"/>
      <name val="BenchNine Regula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8"/>
      <color indexed="8"/>
      <name val="Arial"/>
      <family val="2"/>
    </font>
    <font>
      <sz val="12"/>
      <color theme="1"/>
      <name val="Avenir Next LT Pro"/>
    </font>
  </fonts>
  <fills count="15">
    <fill>
      <patternFill patternType="none"/>
    </fill>
    <fill>
      <patternFill patternType="gray125"/>
    </fill>
    <fill>
      <patternFill patternType="solid">
        <fgColor rgb="FF0C4781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0"/>
      </left>
      <right/>
      <top/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thin">
        <color theme="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8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3" tint="0.59999389629810485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3" fillId="0" borderId="0"/>
    <xf numFmtId="168" fontId="16" fillId="0" borderId="0">
      <protection locked="0"/>
    </xf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1">
    <xf numFmtId="0" fontId="0" fillId="0" borderId="0" xfId="0"/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left" vertical="center"/>
    </xf>
    <xf numFmtId="3" fontId="0" fillId="0" borderId="0" xfId="0" applyNumberFormat="1"/>
    <xf numFmtId="164" fontId="7" fillId="3" borderId="11" xfId="1" applyNumberFormat="1" applyFont="1" applyFill="1" applyBorder="1" applyAlignment="1">
      <alignment horizontal="center" vertical="center"/>
    </xf>
    <xf numFmtId="164" fontId="7" fillId="3" borderId="12" xfId="1" applyNumberFormat="1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165" fontId="10" fillId="4" borderId="2" xfId="5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164" fontId="0" fillId="0" borderId="0" xfId="1" applyNumberFormat="1" applyFont="1"/>
    <xf numFmtId="164" fontId="11" fillId="0" borderId="10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wrapText="1" indent="1"/>
    </xf>
    <xf numFmtId="0" fontId="11" fillId="0" borderId="25" xfId="0" applyFont="1" applyBorder="1" applyAlignment="1">
      <alignment horizontal="left" wrapText="1" indent="1"/>
    </xf>
    <xf numFmtId="0" fontId="7" fillId="3" borderId="13" xfId="7" applyFont="1" applyFill="1" applyBorder="1" applyAlignment="1">
      <alignment horizontal="left" wrapText="1"/>
    </xf>
    <xf numFmtId="164" fontId="11" fillId="0" borderId="0" xfId="1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left" wrapText="1" indent="1"/>
    </xf>
    <xf numFmtId="164" fontId="11" fillId="0" borderId="1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164" fontId="11" fillId="0" borderId="0" xfId="1" applyNumberFormat="1" applyFont="1" applyBorder="1" applyAlignment="1">
      <alignment horizontal="center"/>
    </xf>
    <xf numFmtId="0" fontId="11" fillId="0" borderId="6" xfId="0" applyFont="1" applyBorder="1" applyAlignment="1">
      <alignment horizontal="left" wrapText="1" indent="1"/>
    </xf>
    <xf numFmtId="0" fontId="11" fillId="0" borderId="24" xfId="0" applyFont="1" applyBorder="1" applyAlignment="1">
      <alignment horizontal="left" vertical="center" wrapText="1" indent="1"/>
    </xf>
    <xf numFmtId="0" fontId="11" fillId="0" borderId="26" xfId="0" applyFont="1" applyBorder="1" applyAlignment="1">
      <alignment horizontal="left" vertical="center" wrapText="1" indent="1"/>
    </xf>
    <xf numFmtId="10" fontId="0" fillId="0" borderId="0" xfId="1" applyNumberFormat="1" applyFont="1"/>
    <xf numFmtId="0" fontId="11" fillId="0" borderId="25" xfId="0" applyFont="1" applyBorder="1" applyAlignment="1">
      <alignment horizontal="left" vertical="center" wrapText="1" indent="1"/>
    </xf>
    <xf numFmtId="0" fontId="7" fillId="3" borderId="27" xfId="7" applyFont="1" applyFill="1" applyBorder="1" applyAlignment="1">
      <alignment horizontal="left" wrapText="1"/>
    </xf>
    <xf numFmtId="164" fontId="12" fillId="2" borderId="17" xfId="1" applyNumberFormat="1" applyFont="1" applyFill="1" applyBorder="1" applyAlignment="1">
      <alignment horizontal="center" vertical="center" wrapText="1"/>
    </xf>
    <xf numFmtId="164" fontId="12" fillId="2" borderId="19" xfId="1" applyNumberFormat="1" applyFont="1" applyFill="1" applyBorder="1" applyAlignment="1">
      <alignment horizontal="center" vertical="center" wrapText="1"/>
    </xf>
    <xf numFmtId="0" fontId="12" fillId="2" borderId="20" xfId="3" applyFont="1" applyFill="1" applyBorder="1" applyAlignment="1">
      <alignment horizontal="left" vertical="center" wrapText="1"/>
    </xf>
    <xf numFmtId="164" fontId="11" fillId="0" borderId="10" xfId="1" applyNumberFormat="1" applyFont="1" applyBorder="1" applyAlignment="1">
      <alignment horizontal="center"/>
    </xf>
    <xf numFmtId="0" fontId="11" fillId="0" borderId="6" xfId="0" applyFont="1" applyBorder="1" applyAlignment="1">
      <alignment horizontal="left" indent="1"/>
    </xf>
    <xf numFmtId="0" fontId="7" fillId="3" borderId="12" xfId="7" applyFont="1" applyFill="1" applyBorder="1" applyAlignment="1">
      <alignment horizontal="left"/>
    </xf>
    <xf numFmtId="165" fontId="0" fillId="0" borderId="0" xfId="0" applyNumberFormat="1"/>
    <xf numFmtId="0" fontId="7" fillId="3" borderId="27" xfId="7" applyFont="1" applyFill="1" applyBorder="1" applyAlignment="1">
      <alignment horizontal="left"/>
    </xf>
    <xf numFmtId="164" fontId="12" fillId="2" borderId="18" xfId="1" applyNumberFormat="1" applyFont="1" applyFill="1" applyBorder="1" applyAlignment="1">
      <alignment horizontal="center" vertical="center" wrapText="1"/>
    </xf>
    <xf numFmtId="0" fontId="11" fillId="0" borderId="6" xfId="10" applyFont="1" applyBorder="1" applyAlignment="1">
      <alignment horizontal="left" indent="1"/>
    </xf>
    <xf numFmtId="164" fontId="7" fillId="3" borderId="18" xfId="1" applyNumberFormat="1" applyFont="1" applyFill="1" applyBorder="1" applyAlignment="1">
      <alignment horizontal="center" vertical="center"/>
    </xf>
    <xf numFmtId="0" fontId="7" fillId="3" borderId="20" xfId="7" applyFont="1" applyFill="1" applyBorder="1" applyAlignment="1">
      <alignment horizontal="left"/>
    </xf>
    <xf numFmtId="0" fontId="7" fillId="0" borderId="6" xfId="10" applyFont="1" applyBorder="1" applyAlignment="1">
      <alignment horizontal="left"/>
    </xf>
    <xf numFmtId="0" fontId="14" fillId="0" borderId="6" xfId="10" applyFont="1" applyBorder="1" applyAlignment="1">
      <alignment horizontal="left" indent="2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/>
    <xf numFmtId="0" fontId="8" fillId="2" borderId="19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/>
    </xf>
    <xf numFmtId="164" fontId="2" fillId="0" borderId="23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0" fillId="0" borderId="0" xfId="0" applyFill="1"/>
    <xf numFmtId="0" fontId="8" fillId="2" borderId="16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69" fontId="7" fillId="3" borderId="15" xfId="7" applyNumberFormat="1" applyFont="1" applyFill="1" applyBorder="1" applyAlignment="1">
      <alignment horizontal="center" vertical="center"/>
    </xf>
    <xf numFmtId="169" fontId="11" fillId="0" borderId="0" xfId="5" applyNumberFormat="1" applyFont="1" applyBorder="1" applyAlignment="1">
      <alignment horizontal="center"/>
    </xf>
    <xf numFmtId="169" fontId="7" fillId="3" borderId="12" xfId="7" applyNumberFormat="1" applyFont="1" applyFill="1" applyBorder="1" applyAlignment="1">
      <alignment horizontal="center" vertical="center"/>
    </xf>
    <xf numFmtId="169" fontId="11" fillId="0" borderId="0" xfId="5" applyNumberFormat="1" applyFont="1" applyFill="1" applyBorder="1" applyAlignment="1">
      <alignment horizontal="center" vertical="center"/>
    </xf>
    <xf numFmtId="169" fontId="7" fillId="3" borderId="18" xfId="7" applyNumberFormat="1" applyFont="1" applyFill="1" applyBorder="1" applyAlignment="1">
      <alignment horizontal="center" vertical="center"/>
    </xf>
    <xf numFmtId="169" fontId="12" fillId="2" borderId="18" xfId="3" applyNumberFormat="1" applyFont="1" applyFill="1" applyBorder="1" applyAlignment="1">
      <alignment horizontal="center" vertical="center" wrapText="1"/>
    </xf>
    <xf numFmtId="169" fontId="12" fillId="2" borderId="19" xfId="3" applyNumberFormat="1" applyFont="1" applyFill="1" applyBorder="1" applyAlignment="1">
      <alignment horizontal="center" vertical="center" wrapText="1"/>
    </xf>
    <xf numFmtId="0" fontId="7" fillId="3" borderId="31" xfId="7" applyFont="1" applyFill="1" applyBorder="1" applyAlignment="1">
      <alignment horizontal="left"/>
    </xf>
    <xf numFmtId="170" fontId="0" fillId="0" borderId="0" xfId="0" applyNumberFormat="1"/>
    <xf numFmtId="169" fontId="11" fillId="0" borderId="0" xfId="5" applyNumberFormat="1" applyFont="1" applyBorder="1" applyAlignment="1">
      <alignment horizontal="center" vertical="center"/>
    </xf>
    <xf numFmtId="0" fontId="5" fillId="2" borderId="0" xfId="3" applyFont="1" applyFill="1" applyBorder="1" applyAlignment="1">
      <alignment horizontal="left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169" fontId="5" fillId="2" borderId="0" xfId="3" applyNumberFormat="1" applyFont="1" applyFill="1" applyBorder="1" applyAlignment="1">
      <alignment horizontal="center" vertical="center" wrapText="1"/>
    </xf>
    <xf numFmtId="169" fontId="2" fillId="0" borderId="23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/>
    </xf>
    <xf numFmtId="165" fontId="0" fillId="0" borderId="0" xfId="16" applyNumberFormat="1" applyFont="1"/>
    <xf numFmtId="0" fontId="17" fillId="5" borderId="22" xfId="0" applyFont="1" applyFill="1" applyBorder="1" applyAlignment="1">
      <alignment horizontal="left"/>
    </xf>
    <xf numFmtId="169" fontId="17" fillId="5" borderId="22" xfId="0" applyNumberFormat="1" applyFont="1" applyFill="1" applyBorder="1" applyAlignment="1">
      <alignment horizontal="center" vertical="center"/>
    </xf>
    <xf numFmtId="164" fontId="17" fillId="5" borderId="22" xfId="1" applyNumberFormat="1" applyFont="1" applyFill="1" applyBorder="1" applyAlignment="1">
      <alignment horizontal="center" vertical="center"/>
    </xf>
    <xf numFmtId="0" fontId="19" fillId="0" borderId="0" xfId="6" applyFont="1" applyAlignment="1">
      <alignment vertical="center"/>
    </xf>
    <xf numFmtId="0" fontId="0" fillId="0" borderId="0" xfId="0" applyFill="1" applyBorder="1"/>
    <xf numFmtId="0" fontId="2" fillId="0" borderId="0" xfId="0" applyFont="1" applyFill="1" applyBorder="1"/>
    <xf numFmtId="169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7" fillId="6" borderId="20" xfId="0" applyFont="1" applyFill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6" borderId="40" xfId="0" applyFont="1" applyFill="1" applyBorder="1" applyAlignment="1">
      <alignment horizontal="center" vertical="center" wrapText="1"/>
    </xf>
    <xf numFmtId="0" fontId="17" fillId="6" borderId="41" xfId="0" applyFont="1" applyFill="1" applyBorder="1" applyAlignment="1">
      <alignment horizontal="center" vertical="center" wrapText="1"/>
    </xf>
    <xf numFmtId="0" fontId="17" fillId="6" borderId="42" xfId="0" applyFont="1" applyFill="1" applyBorder="1" applyAlignment="1">
      <alignment horizontal="center" vertical="center" wrapText="1"/>
    </xf>
    <xf numFmtId="0" fontId="2" fillId="7" borderId="43" xfId="0" applyFont="1" applyFill="1" applyBorder="1" applyAlignment="1">
      <alignment horizontal="left" vertical="center"/>
    </xf>
    <xf numFmtId="171" fontId="2" fillId="7" borderId="0" xfId="16" applyNumberFormat="1" applyFont="1" applyFill="1" applyBorder="1" applyAlignment="1">
      <alignment horizontal="center" vertical="center"/>
    </xf>
    <xf numFmtId="171" fontId="2" fillId="7" borderId="43" xfId="16" applyNumberFormat="1" applyFont="1" applyFill="1" applyBorder="1" applyAlignment="1">
      <alignment horizontal="center" vertical="center"/>
    </xf>
    <xf numFmtId="164" fontId="2" fillId="7" borderId="43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indent="1"/>
    </xf>
    <xf numFmtId="171" fontId="2" fillId="0" borderId="0" xfId="0" applyNumberFormat="1" applyFont="1" applyAlignment="1">
      <alignment horizontal="center" vertical="center"/>
    </xf>
    <xf numFmtId="171" fontId="2" fillId="0" borderId="43" xfId="0" applyNumberFormat="1" applyFont="1" applyBorder="1" applyAlignment="1">
      <alignment horizontal="center" vertical="center"/>
    </xf>
    <xf numFmtId="164" fontId="2" fillId="0" borderId="43" xfId="1" applyNumberFormat="1" applyFont="1" applyBorder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left" vertical="center" wrapText="1" indent="2"/>
    </xf>
    <xf numFmtId="171" fontId="0" fillId="0" borderId="0" xfId="0" applyNumberFormat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64" fontId="0" fillId="0" borderId="43" xfId="1" applyNumberFormat="1" applyFont="1" applyBorder="1" applyAlignment="1">
      <alignment horizontal="center" vertical="center"/>
    </xf>
    <xf numFmtId="0" fontId="0" fillId="0" borderId="43" xfId="0" applyBorder="1" applyAlignment="1">
      <alignment horizontal="left" vertical="center" indent="3"/>
    </xf>
    <xf numFmtId="164" fontId="20" fillId="0" borderId="0" xfId="1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left" vertical="center" indent="2"/>
    </xf>
    <xf numFmtId="0" fontId="2" fillId="0" borderId="43" xfId="0" applyFont="1" applyBorder="1" applyAlignment="1">
      <alignment horizontal="left" vertical="center" wrapText="1" indent="1"/>
    </xf>
    <xf numFmtId="164" fontId="17" fillId="0" borderId="0" xfId="1" applyNumberFormat="1" applyFont="1" applyFill="1" applyBorder="1" applyAlignment="1">
      <alignment horizontal="center" vertical="center"/>
    </xf>
    <xf numFmtId="0" fontId="17" fillId="6" borderId="44" xfId="0" applyFont="1" applyFill="1" applyBorder="1" applyAlignment="1">
      <alignment horizontal="left" vertical="center"/>
    </xf>
    <xf numFmtId="171" fontId="17" fillId="6" borderId="45" xfId="16" applyNumberFormat="1" applyFont="1" applyFill="1" applyBorder="1" applyAlignment="1">
      <alignment horizontal="center" vertical="center"/>
    </xf>
    <xf numFmtId="171" fontId="17" fillId="6" borderId="44" xfId="16" applyNumberFormat="1" applyFont="1" applyFill="1" applyBorder="1" applyAlignment="1">
      <alignment horizontal="center" vertical="center"/>
    </xf>
    <xf numFmtId="164" fontId="17" fillId="6" borderId="44" xfId="1" applyNumberFormat="1" applyFont="1" applyFill="1" applyBorder="1" applyAlignment="1">
      <alignment horizontal="center" vertical="center"/>
    </xf>
    <xf numFmtId="49" fontId="0" fillId="8" borderId="43" xfId="0" applyNumberFormat="1" applyFill="1" applyBorder="1" applyAlignment="1">
      <alignment horizontal="left" vertical="center" indent="1"/>
    </xf>
    <xf numFmtId="171" fontId="0" fillId="0" borderId="46" xfId="0" applyNumberFormat="1" applyBorder="1" applyAlignment="1">
      <alignment horizontal="center" vertical="center"/>
    </xf>
    <xf numFmtId="0" fontId="21" fillId="0" borderId="0" xfId="0" applyFont="1"/>
    <xf numFmtId="4" fontId="0" fillId="0" borderId="0" xfId="0" applyNumberFormat="1"/>
    <xf numFmtId="0" fontId="20" fillId="0" borderId="0" xfId="6" applyFont="1" applyAlignment="1">
      <alignment vertical="center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/>
    <xf numFmtId="0" fontId="2" fillId="0" borderId="0" xfId="0" applyFont="1" applyAlignment="1">
      <alignment horizontal="center" vertical="center"/>
    </xf>
    <xf numFmtId="171" fontId="2" fillId="9" borderId="0" xfId="0" applyNumberFormat="1" applyFont="1" applyFill="1" applyAlignment="1"/>
    <xf numFmtId="0" fontId="22" fillId="10" borderId="48" xfId="0" applyFont="1" applyFill="1" applyBorder="1" applyAlignment="1">
      <alignment horizontal="center" vertical="center"/>
    </xf>
    <xf numFmtId="0" fontId="2" fillId="11" borderId="48" xfId="0" applyFont="1" applyFill="1" applyBorder="1" applyAlignment="1">
      <alignment horizontal="left"/>
    </xf>
    <xf numFmtId="171" fontId="2" fillId="11" borderId="48" xfId="16" applyNumberFormat="1" applyFont="1" applyFill="1" applyBorder="1" applyAlignment="1">
      <alignment vertical="center"/>
    </xf>
    <xf numFmtId="164" fontId="2" fillId="11" borderId="48" xfId="1" applyNumberFormat="1" applyFont="1" applyFill="1" applyBorder="1" applyAlignment="1">
      <alignment horizontal="center" vertical="center"/>
    </xf>
    <xf numFmtId="164" fontId="2" fillId="11" borderId="48" xfId="1" applyNumberFormat="1" applyFont="1" applyFill="1" applyBorder="1" applyAlignment="1">
      <alignment horizontal="center"/>
    </xf>
    <xf numFmtId="172" fontId="2" fillId="11" borderId="48" xfId="16" applyNumberFormat="1" applyFont="1" applyFill="1" applyBorder="1" applyAlignment="1">
      <alignment horizontal="center"/>
    </xf>
    <xf numFmtId="0" fontId="0" fillId="0" borderId="48" xfId="0" applyBorder="1"/>
    <xf numFmtId="172" fontId="0" fillId="0" borderId="48" xfId="0" applyNumberFormat="1" applyBorder="1" applyAlignment="1">
      <alignment vertical="center"/>
    </xf>
    <xf numFmtId="164" fontId="0" fillId="0" borderId="48" xfId="1" applyNumberFormat="1" applyFont="1" applyBorder="1" applyAlignment="1">
      <alignment horizontal="center" vertical="center"/>
    </xf>
    <xf numFmtId="164" fontId="0" fillId="0" borderId="48" xfId="1" applyNumberFormat="1" applyFont="1" applyBorder="1" applyAlignment="1">
      <alignment horizontal="center"/>
    </xf>
    <xf numFmtId="172" fontId="0" fillId="0" borderId="48" xfId="16" applyNumberFormat="1" applyFont="1" applyBorder="1" applyAlignment="1">
      <alignment horizontal="center"/>
    </xf>
    <xf numFmtId="0" fontId="20" fillId="0" borderId="0" xfId="0" applyFont="1" applyFill="1"/>
    <xf numFmtId="0" fontId="20" fillId="0" borderId="0" xfId="0" applyFont="1"/>
    <xf numFmtId="0" fontId="20" fillId="0" borderId="0" xfId="0" applyFont="1" applyAlignment="1"/>
    <xf numFmtId="0" fontId="22" fillId="10" borderId="53" xfId="0" applyFont="1" applyFill="1" applyBorder="1" applyAlignment="1">
      <alignment horizontal="center" vertical="center"/>
    </xf>
    <xf numFmtId="0" fontId="22" fillId="10" borderId="50" xfId="0" applyFont="1" applyFill="1" applyBorder="1" applyAlignment="1">
      <alignment horizontal="center" vertical="center" wrapText="1"/>
    </xf>
    <xf numFmtId="0" fontId="2" fillId="11" borderId="56" xfId="0" applyFont="1" applyFill="1" applyBorder="1" applyAlignment="1">
      <alignment horizontal="left"/>
    </xf>
    <xf numFmtId="171" fontId="2" fillId="11" borderId="56" xfId="16" applyNumberFormat="1" applyFont="1" applyFill="1" applyBorder="1" applyAlignment="1">
      <alignment horizontal="right"/>
    </xf>
    <xf numFmtId="164" fontId="2" fillId="11" borderId="56" xfId="1" applyNumberFormat="1" applyFont="1" applyFill="1" applyBorder="1" applyAlignment="1">
      <alignment horizontal="center" vertical="center"/>
    </xf>
    <xf numFmtId="0" fontId="0" fillId="0" borderId="57" xfId="0" applyBorder="1"/>
    <xf numFmtId="0" fontId="0" fillId="0" borderId="48" xfId="0" applyFill="1" applyBorder="1"/>
    <xf numFmtId="172" fontId="0" fillId="0" borderId="48" xfId="0" applyNumberFormat="1" applyFill="1" applyBorder="1" applyAlignment="1">
      <alignment horizontal="right"/>
    </xf>
    <xf numFmtId="164" fontId="0" fillId="0" borderId="48" xfId="1" applyNumberFormat="1" applyFont="1" applyFill="1" applyBorder="1" applyAlignment="1">
      <alignment horizontal="center" vertical="center"/>
    </xf>
    <xf numFmtId="171" fontId="2" fillId="11" borderId="48" xfId="16" applyNumberFormat="1" applyFont="1" applyFill="1" applyBorder="1" applyAlignment="1">
      <alignment horizontal="right"/>
    </xf>
    <xf numFmtId="0" fontId="0" fillId="0" borderId="48" xfId="0" applyFont="1" applyBorder="1" applyAlignment="1">
      <alignment horizontal="left" indent="1"/>
    </xf>
    <xf numFmtId="172" fontId="0" fillId="0" borderId="48" xfId="0" applyNumberFormat="1" applyBorder="1" applyAlignment="1">
      <alignment horizontal="right"/>
    </xf>
    <xf numFmtId="0" fontId="22" fillId="10" borderId="55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 wrapText="1"/>
    </xf>
    <xf numFmtId="171" fontId="0" fillId="0" borderId="48" xfId="16" applyNumberFormat="1" applyFont="1" applyFill="1" applyBorder="1" applyAlignment="1">
      <alignment horizontal="center" vertical="center"/>
    </xf>
    <xf numFmtId="164" fontId="1" fillId="0" borderId="48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8" fillId="2" borderId="29" xfId="3" applyFont="1" applyFill="1" applyBorder="1" applyAlignment="1">
      <alignment horizontal="center" vertical="center" wrapText="1"/>
    </xf>
    <xf numFmtId="0" fontId="8" fillId="2" borderId="2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17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15" fillId="2" borderId="30" xfId="7" applyFont="1" applyFill="1" applyBorder="1" applyAlignment="1">
      <alignment horizontal="center" vertical="center" wrapText="1"/>
    </xf>
    <xf numFmtId="0" fontId="15" fillId="2" borderId="10" xfId="7" applyFont="1" applyFill="1" applyBorder="1" applyAlignment="1">
      <alignment horizontal="center" vertical="center" wrapText="1"/>
    </xf>
    <xf numFmtId="0" fontId="15" fillId="2" borderId="7" xfId="7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/>
    </xf>
    <xf numFmtId="0" fontId="17" fillId="6" borderId="37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7" fillId="6" borderId="34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7" fillId="6" borderId="3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2" fillId="10" borderId="48" xfId="0" applyFont="1" applyFill="1" applyBorder="1" applyAlignment="1">
      <alignment horizontal="center" vertical="center"/>
    </xf>
    <xf numFmtId="0" fontId="23" fillId="0" borderId="49" xfId="0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2" fillId="10" borderId="50" xfId="0" applyFont="1" applyFill="1" applyBorder="1" applyAlignment="1">
      <alignment horizontal="center" vertical="center"/>
    </xf>
    <xf numFmtId="0" fontId="22" fillId="10" borderId="55" xfId="0" applyFont="1" applyFill="1" applyBorder="1" applyAlignment="1">
      <alignment horizontal="center" vertical="center"/>
    </xf>
    <xf numFmtId="0" fontId="22" fillId="10" borderId="51" xfId="0" applyFont="1" applyFill="1" applyBorder="1" applyAlignment="1">
      <alignment horizontal="center" vertical="center"/>
    </xf>
    <xf numFmtId="0" fontId="22" fillId="10" borderId="52" xfId="0" applyFont="1" applyFill="1" applyBorder="1" applyAlignment="1">
      <alignment horizontal="center" vertical="center"/>
    </xf>
    <xf numFmtId="0" fontId="22" fillId="10" borderId="54" xfId="0" applyFont="1" applyFill="1" applyBorder="1" applyAlignment="1">
      <alignment horizontal="center" vertical="center"/>
    </xf>
    <xf numFmtId="0" fontId="22" fillId="10" borderId="47" xfId="0" applyFont="1" applyFill="1" applyBorder="1" applyAlignment="1">
      <alignment horizontal="center" vertical="center"/>
    </xf>
    <xf numFmtId="0" fontId="22" fillId="10" borderId="58" xfId="0" applyFont="1" applyFill="1" applyBorder="1" applyAlignment="1">
      <alignment horizontal="center" vertical="center" wrapText="1"/>
    </xf>
    <xf numFmtId="0" fontId="22" fillId="10" borderId="49" xfId="0" applyFont="1" applyFill="1" applyBorder="1" applyAlignment="1">
      <alignment horizontal="center" vertical="center" wrapText="1"/>
    </xf>
    <xf numFmtId="0" fontId="22" fillId="10" borderId="59" xfId="0" applyFont="1" applyFill="1" applyBorder="1" applyAlignment="1">
      <alignment horizontal="center" vertical="center" wrapText="1"/>
    </xf>
    <xf numFmtId="0" fontId="22" fillId="10" borderId="51" xfId="0" applyFont="1" applyFill="1" applyBorder="1" applyAlignment="1">
      <alignment horizontal="center" vertical="center" wrapText="1"/>
    </xf>
    <xf numFmtId="0" fontId="22" fillId="10" borderId="53" xfId="0" applyFont="1" applyFill="1" applyBorder="1" applyAlignment="1">
      <alignment horizontal="center" vertical="center" wrapText="1"/>
    </xf>
    <xf numFmtId="0" fontId="22" fillId="10" borderId="5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wrapText="1"/>
    </xf>
    <xf numFmtId="0" fontId="24" fillId="12" borderId="61" xfId="0" applyFont="1" applyFill="1" applyBorder="1" applyAlignment="1">
      <alignment horizontal="center" vertical="center"/>
    </xf>
    <xf numFmtId="0" fontId="24" fillId="12" borderId="62" xfId="0" applyFont="1" applyFill="1" applyBorder="1" applyAlignment="1">
      <alignment horizontal="center" vertical="center"/>
    </xf>
    <xf numFmtId="0" fontId="24" fillId="12" borderId="63" xfId="0" applyFont="1" applyFill="1" applyBorder="1" applyAlignment="1">
      <alignment horizontal="center" vertical="center"/>
    </xf>
    <xf numFmtId="0" fontId="24" fillId="12" borderId="64" xfId="0" applyFont="1" applyFill="1" applyBorder="1" applyAlignment="1">
      <alignment horizontal="center" vertical="center"/>
    </xf>
    <xf numFmtId="0" fontId="24" fillId="12" borderId="65" xfId="0" applyFont="1" applyFill="1" applyBorder="1" applyAlignment="1">
      <alignment horizontal="center" vertical="center"/>
    </xf>
    <xf numFmtId="0" fontId="24" fillId="12" borderId="66" xfId="0" applyFont="1" applyFill="1" applyBorder="1" applyAlignment="1">
      <alignment horizontal="center" vertical="center"/>
    </xf>
    <xf numFmtId="0" fontId="24" fillId="12" borderId="67" xfId="0" applyFont="1" applyFill="1" applyBorder="1" applyAlignment="1">
      <alignment horizontal="center" vertical="center"/>
    </xf>
    <xf numFmtId="0" fontId="24" fillId="12" borderId="68" xfId="0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173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indent="1"/>
    </xf>
    <xf numFmtId="0" fontId="25" fillId="0" borderId="0" xfId="0" applyFont="1" applyAlignment="1">
      <alignment horizontal="left" indent="2"/>
    </xf>
    <xf numFmtId="173" fontId="25" fillId="0" borderId="0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left" indent="3"/>
    </xf>
    <xf numFmtId="173" fontId="25" fillId="0" borderId="47" xfId="0" applyNumberFormat="1" applyFont="1" applyBorder="1" applyAlignment="1">
      <alignment horizontal="center" vertical="center"/>
    </xf>
    <xf numFmtId="43" fontId="25" fillId="0" borderId="47" xfId="16" applyFont="1" applyBorder="1" applyAlignment="1">
      <alignment horizontal="center" vertical="center"/>
    </xf>
    <xf numFmtId="0" fontId="26" fillId="0" borderId="69" xfId="0" applyFont="1" applyBorder="1"/>
    <xf numFmtId="0" fontId="27" fillId="0" borderId="0" xfId="0" applyFont="1"/>
    <xf numFmtId="0" fontId="27" fillId="0" borderId="69" xfId="0" applyFont="1" applyBorder="1"/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72" fontId="28" fillId="0" borderId="0" xfId="1" applyNumberFormat="1" applyFont="1" applyFill="1" applyBorder="1"/>
    <xf numFmtId="17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29" fillId="12" borderId="48" xfId="0" applyFont="1" applyFill="1" applyBorder="1" applyAlignment="1">
      <alignment horizontal="center" vertical="center" wrapText="1"/>
    </xf>
    <xf numFmtId="0" fontId="29" fillId="12" borderId="48" xfId="0" applyFont="1" applyFill="1" applyBorder="1" applyAlignment="1">
      <alignment horizontal="center" vertical="center" wrapText="1"/>
    </xf>
    <xf numFmtId="0" fontId="31" fillId="0" borderId="56" xfId="0" applyFont="1" applyBorder="1" applyAlignment="1">
      <alignment horizontal="left" indent="2"/>
    </xf>
    <xf numFmtId="172" fontId="31" fillId="0" borderId="57" xfId="0" applyNumberFormat="1" applyFont="1" applyBorder="1" applyAlignment="1">
      <alignment horizontal="center" vertical="center"/>
    </xf>
    <xf numFmtId="0" fontId="28" fillId="0" borderId="56" xfId="0" applyFont="1" applyBorder="1" applyAlignment="1">
      <alignment horizontal="left" indent="3"/>
    </xf>
    <xf numFmtId="172" fontId="28" fillId="0" borderId="57" xfId="0" applyNumberFormat="1" applyFont="1" applyBorder="1" applyAlignment="1">
      <alignment horizontal="center" vertical="center"/>
    </xf>
    <xf numFmtId="0" fontId="31" fillId="13" borderId="55" xfId="0" applyFont="1" applyFill="1" applyBorder="1"/>
    <xf numFmtId="172" fontId="31" fillId="13" borderId="70" xfId="1" applyNumberFormat="1" applyFont="1" applyFill="1" applyBorder="1" applyAlignment="1">
      <alignment horizontal="center" vertical="center"/>
    </xf>
    <xf numFmtId="0" fontId="28" fillId="0" borderId="0" xfId="0" applyFont="1"/>
    <xf numFmtId="0" fontId="29" fillId="12" borderId="51" xfId="0" applyFont="1" applyFill="1" applyBorder="1" applyAlignment="1">
      <alignment horizontal="center" vertical="center" wrapText="1"/>
    </xf>
    <xf numFmtId="0" fontId="29" fillId="12" borderId="53" xfId="0" applyFont="1" applyFill="1" applyBorder="1" applyAlignment="1">
      <alignment horizontal="center" vertical="center" wrapText="1"/>
    </xf>
    <xf numFmtId="0" fontId="29" fillId="12" borderId="52" xfId="0" applyFont="1" applyFill="1" applyBorder="1" applyAlignment="1">
      <alignment horizontal="center" vertical="center" wrapText="1"/>
    </xf>
    <xf numFmtId="172" fontId="28" fillId="0" borderId="57" xfId="0" applyNumberFormat="1" applyFont="1" applyFill="1" applyBorder="1" applyAlignment="1">
      <alignment horizontal="center" vertical="center"/>
    </xf>
    <xf numFmtId="172" fontId="31" fillId="0" borderId="57" xfId="0" applyNumberFormat="1" applyFont="1" applyFill="1" applyBorder="1" applyAlignment="1">
      <alignment horizontal="center" vertical="center"/>
    </xf>
    <xf numFmtId="0" fontId="31" fillId="0" borderId="56" xfId="0" applyFont="1" applyBorder="1" applyAlignment="1">
      <alignment horizontal="left" indent="3"/>
    </xf>
    <xf numFmtId="0" fontId="28" fillId="0" borderId="56" xfId="0" applyFont="1" applyBorder="1" applyAlignment="1">
      <alignment horizontal="left" indent="4"/>
    </xf>
    <xf numFmtId="0" fontId="28" fillId="0" borderId="56" xfId="0" applyFont="1" applyBorder="1" applyAlignment="1">
      <alignment horizontal="left" wrapText="1" indent="4"/>
    </xf>
    <xf numFmtId="0" fontId="28" fillId="0" borderId="56" xfId="0" applyFont="1" applyBorder="1" applyAlignment="1">
      <alignment horizontal="left" indent="5"/>
    </xf>
    <xf numFmtId="0" fontId="31" fillId="0" borderId="56" xfId="0" applyFont="1" applyBorder="1" applyAlignment="1">
      <alignment horizontal="left" indent="1"/>
    </xf>
    <xf numFmtId="0" fontId="31" fillId="0" borderId="55" xfId="0" applyFont="1" applyBorder="1"/>
    <xf numFmtId="172" fontId="31" fillId="0" borderId="70" xfId="1" applyNumberFormat="1" applyFont="1" applyFill="1" applyBorder="1" applyAlignment="1" applyProtection="1">
      <alignment horizontal="center" vertical="center"/>
    </xf>
    <xf numFmtId="172" fontId="20" fillId="0" borderId="0" xfId="16" applyNumberFormat="1" applyFont="1" applyFill="1" applyBorder="1" applyAlignment="1">
      <alignment vertical="center"/>
    </xf>
    <xf numFmtId="0" fontId="29" fillId="12" borderId="50" xfId="0" applyFont="1" applyFill="1" applyBorder="1" applyAlignment="1">
      <alignment horizontal="center" vertical="center"/>
    </xf>
    <xf numFmtId="0" fontId="29" fillId="12" borderId="50" xfId="0" applyFont="1" applyFill="1" applyBorder="1" applyAlignment="1">
      <alignment horizontal="center" vertical="center" wrapText="1"/>
    </xf>
    <xf numFmtId="0" fontId="29" fillId="12" borderId="56" xfId="0" applyFont="1" applyFill="1" applyBorder="1" applyAlignment="1">
      <alignment horizontal="center" vertical="center"/>
    </xf>
    <xf numFmtId="0" fontId="29" fillId="12" borderId="56" xfId="0" applyFont="1" applyFill="1" applyBorder="1" applyAlignment="1">
      <alignment horizontal="center" vertical="center" wrapText="1"/>
    </xf>
    <xf numFmtId="173" fontId="35" fillId="13" borderId="56" xfId="0" applyNumberFormat="1" applyFont="1" applyFill="1" applyBorder="1" applyAlignment="1">
      <alignment horizontal="left"/>
    </xf>
    <xf numFmtId="172" fontId="35" fillId="13" borderId="56" xfId="16" applyNumberFormat="1" applyFont="1" applyFill="1" applyBorder="1" applyAlignment="1">
      <alignment horizontal="center" vertical="center"/>
    </xf>
    <xf numFmtId="164" fontId="35" fillId="13" borderId="56" xfId="1" applyNumberFormat="1" applyFont="1" applyFill="1" applyBorder="1" applyAlignment="1">
      <alignment horizontal="center" vertical="center"/>
    </xf>
    <xf numFmtId="173" fontId="35" fillId="0" borderId="56" xfId="0" applyNumberFormat="1" applyFont="1" applyBorder="1" applyAlignment="1">
      <alignment horizontal="left"/>
    </xf>
    <xf numFmtId="172" fontId="35" fillId="0" borderId="56" xfId="16" applyNumberFormat="1" applyFont="1" applyFill="1" applyBorder="1" applyAlignment="1">
      <alignment horizontal="center" vertical="center"/>
    </xf>
    <xf numFmtId="164" fontId="35" fillId="0" borderId="56" xfId="1" applyNumberFormat="1" applyFont="1" applyFill="1" applyBorder="1" applyAlignment="1">
      <alignment horizontal="center" vertical="center"/>
    </xf>
    <xf numFmtId="173" fontId="6" fillId="0" borderId="56" xfId="0" applyNumberFormat="1" applyFont="1" applyBorder="1" applyAlignment="1">
      <alignment horizontal="left" indent="1"/>
    </xf>
    <xf numFmtId="172" fontId="6" fillId="0" borderId="56" xfId="16" applyNumberFormat="1" applyFont="1" applyFill="1" applyBorder="1" applyAlignment="1">
      <alignment horizontal="center" vertical="center"/>
    </xf>
    <xf numFmtId="164" fontId="6" fillId="0" borderId="56" xfId="1" applyNumberFormat="1" applyFont="1" applyFill="1" applyBorder="1" applyAlignment="1">
      <alignment horizontal="center" vertical="center"/>
    </xf>
    <xf numFmtId="172" fontId="6" fillId="0" borderId="56" xfId="2" applyNumberFormat="1" applyFont="1" applyFill="1" applyBorder="1" applyAlignment="1">
      <alignment horizontal="center" vertical="center"/>
    </xf>
    <xf numFmtId="172" fontId="36" fillId="0" borderId="56" xfId="16" applyNumberFormat="1" applyFont="1" applyFill="1" applyBorder="1" applyAlignment="1">
      <alignment horizontal="center" vertical="center"/>
    </xf>
    <xf numFmtId="172" fontId="35" fillId="0" borderId="56" xfId="2" applyNumberFormat="1" applyFont="1" applyBorder="1" applyAlignment="1">
      <alignment horizontal="center" vertical="center"/>
    </xf>
    <xf numFmtId="172" fontId="36" fillId="0" borderId="56" xfId="2" applyNumberFormat="1" applyFont="1" applyBorder="1" applyAlignment="1">
      <alignment horizontal="center" vertical="center"/>
    </xf>
    <xf numFmtId="164" fontId="36" fillId="0" borderId="56" xfId="1" applyNumberFormat="1" applyFont="1" applyBorder="1" applyAlignment="1">
      <alignment horizontal="center" vertical="center"/>
    </xf>
    <xf numFmtId="173" fontId="35" fillId="0" borderId="55" xfId="0" applyNumberFormat="1" applyFont="1" applyBorder="1" applyAlignment="1">
      <alignment horizontal="left"/>
    </xf>
    <xf numFmtId="172" fontId="36" fillId="0" borderId="55" xfId="16" applyNumberFormat="1" applyFont="1" applyFill="1" applyBorder="1" applyAlignment="1">
      <alignment horizontal="center" vertical="center"/>
    </xf>
    <xf numFmtId="172" fontId="36" fillId="0" borderId="55" xfId="2" applyNumberFormat="1" applyFont="1" applyBorder="1" applyAlignment="1">
      <alignment horizontal="center" vertical="center"/>
    </xf>
    <xf numFmtId="164" fontId="36" fillId="0" borderId="55" xfId="1" applyNumberFormat="1" applyFont="1" applyBorder="1" applyAlignment="1">
      <alignment horizontal="center" vertical="center"/>
    </xf>
    <xf numFmtId="172" fontId="0" fillId="0" borderId="0" xfId="0" applyNumberFormat="1"/>
    <xf numFmtId="4" fontId="37" fillId="0" borderId="0" xfId="0" applyNumberFormat="1" applyFont="1"/>
    <xf numFmtId="164" fontId="1" fillId="0" borderId="0" xfId="1" applyNumberFormat="1" applyFont="1"/>
    <xf numFmtId="0" fontId="38" fillId="12" borderId="50" xfId="0" applyFont="1" applyFill="1" applyBorder="1" applyAlignment="1">
      <alignment horizontal="center" vertical="center"/>
    </xf>
    <xf numFmtId="0" fontId="38" fillId="12" borderId="50" xfId="0" applyFont="1" applyFill="1" applyBorder="1" applyAlignment="1">
      <alignment horizontal="center" vertical="center" wrapText="1"/>
    </xf>
    <xf numFmtId="0" fontId="38" fillId="12" borderId="56" xfId="0" applyFont="1" applyFill="1" applyBorder="1" applyAlignment="1">
      <alignment horizontal="center" vertical="center"/>
    </xf>
    <xf numFmtId="0" fontId="38" fillId="12" borderId="56" xfId="0" applyFont="1" applyFill="1" applyBorder="1" applyAlignment="1">
      <alignment horizontal="center" vertical="center" wrapText="1"/>
    </xf>
    <xf numFmtId="173" fontId="18" fillId="13" borderId="56" xfId="0" applyNumberFormat="1" applyFont="1" applyFill="1" applyBorder="1" applyAlignment="1">
      <alignment horizontal="left"/>
    </xf>
    <xf numFmtId="172" fontId="18" fillId="13" borderId="56" xfId="16" applyNumberFormat="1" applyFont="1" applyFill="1" applyBorder="1" applyAlignment="1">
      <alignment horizontal="center" vertical="center"/>
    </xf>
    <xf numFmtId="164" fontId="18" fillId="13" borderId="56" xfId="1" applyNumberFormat="1" applyFont="1" applyFill="1" applyBorder="1" applyAlignment="1">
      <alignment horizontal="center" vertical="center"/>
    </xf>
    <xf numFmtId="173" fontId="39" fillId="0" borderId="56" xfId="0" applyNumberFormat="1" applyFont="1" applyBorder="1" applyAlignment="1">
      <alignment horizontal="left" indent="1"/>
    </xf>
    <xf numFmtId="172" fontId="39" fillId="0" borderId="56" xfId="16" applyNumberFormat="1" applyFont="1" applyFill="1" applyBorder="1" applyAlignment="1">
      <alignment horizontal="center" vertical="center"/>
    </xf>
    <xf numFmtId="164" fontId="39" fillId="0" borderId="56" xfId="1" applyNumberFormat="1" applyFont="1" applyFill="1" applyBorder="1" applyAlignment="1">
      <alignment horizontal="center" vertical="center"/>
    </xf>
    <xf numFmtId="173" fontId="39" fillId="0" borderId="55" xfId="0" applyNumberFormat="1" applyFont="1" applyBorder="1" applyAlignment="1">
      <alignment horizontal="left" indent="1"/>
    </xf>
    <xf numFmtId="172" fontId="40" fillId="0" borderId="55" xfId="16" applyNumberFormat="1" applyFont="1" applyFill="1" applyBorder="1" applyAlignment="1">
      <alignment horizontal="center" vertical="center"/>
    </xf>
    <xf numFmtId="172" fontId="40" fillId="0" borderId="55" xfId="2" applyNumberFormat="1" applyFont="1" applyBorder="1" applyAlignment="1">
      <alignment horizontal="center" vertical="center"/>
    </xf>
    <xf numFmtId="164" fontId="40" fillId="0" borderId="55" xfId="1" applyNumberFormat="1" applyFont="1" applyBorder="1" applyAlignment="1">
      <alignment horizontal="center" vertical="center"/>
    </xf>
    <xf numFmtId="172" fontId="35" fillId="13" borderId="55" xfId="16" applyNumberFormat="1" applyFont="1" applyFill="1" applyBorder="1" applyAlignment="1">
      <alignment horizontal="left" vertical="center"/>
    </xf>
    <xf numFmtId="172" fontId="35" fillId="13" borderId="55" xfId="16" applyNumberFormat="1" applyFont="1" applyFill="1" applyBorder="1" applyAlignment="1">
      <alignment horizontal="center" vertical="center"/>
    </xf>
    <xf numFmtId="164" fontId="35" fillId="13" borderId="55" xfId="1" applyNumberFormat="1" applyFont="1" applyFill="1" applyBorder="1" applyAlignment="1">
      <alignment horizontal="center" vertical="center"/>
    </xf>
    <xf numFmtId="172" fontId="35" fillId="0" borderId="50" xfId="16" applyNumberFormat="1" applyFont="1" applyFill="1" applyBorder="1" applyAlignment="1" applyProtection="1">
      <alignment horizontal="left" vertical="center" indent="1"/>
    </xf>
    <xf numFmtId="172" fontId="35" fillId="0" borderId="50" xfId="16" applyNumberFormat="1" applyFont="1" applyFill="1" applyBorder="1" applyAlignment="1" applyProtection="1">
      <alignment horizontal="center" vertical="center"/>
    </xf>
    <xf numFmtId="164" fontId="35" fillId="0" borderId="50" xfId="1" applyNumberFormat="1" applyFont="1" applyFill="1" applyBorder="1" applyAlignment="1" applyProtection="1">
      <alignment horizontal="center" vertical="center"/>
    </xf>
    <xf numFmtId="172" fontId="6" fillId="0" borderId="56" xfId="16" applyNumberFormat="1" applyFont="1" applyFill="1" applyBorder="1" applyAlignment="1">
      <alignment horizontal="left" vertical="center" indent="2"/>
    </xf>
    <xf numFmtId="172" fontId="35" fillId="0" borderId="56" xfId="16" applyNumberFormat="1" applyFont="1" applyFill="1" applyBorder="1" applyAlignment="1" applyProtection="1">
      <alignment horizontal="left" vertical="center" indent="1"/>
    </xf>
    <xf numFmtId="172" fontId="35" fillId="0" borderId="56" xfId="16" applyNumberFormat="1" applyFont="1" applyFill="1" applyBorder="1" applyAlignment="1" applyProtection="1">
      <alignment horizontal="center" vertical="center"/>
    </xf>
    <xf numFmtId="164" fontId="35" fillId="0" borderId="56" xfId="1" applyNumberFormat="1" applyFont="1" applyFill="1" applyBorder="1" applyAlignment="1" applyProtection="1">
      <alignment horizontal="center" vertical="center"/>
    </xf>
    <xf numFmtId="172" fontId="35" fillId="0" borderId="55" xfId="16" applyNumberFormat="1" applyFont="1" applyFill="1" applyBorder="1" applyAlignment="1" applyProtection="1">
      <alignment horizontal="left" vertical="center" indent="1"/>
    </xf>
    <xf numFmtId="172" fontId="35" fillId="0" borderId="55" xfId="16" applyNumberFormat="1" applyFont="1" applyFill="1" applyBorder="1" applyAlignment="1" applyProtection="1">
      <alignment horizontal="center" vertical="center"/>
    </xf>
    <xf numFmtId="172" fontId="41" fillId="0" borderId="55" xfId="16" applyNumberFormat="1" applyFont="1" applyFill="1" applyBorder="1" applyAlignment="1" applyProtection="1">
      <alignment horizontal="center" vertical="center"/>
    </xf>
    <xf numFmtId="164" fontId="35" fillId="0" borderId="55" xfId="1" applyNumberFormat="1" applyFont="1" applyFill="1" applyBorder="1" applyAlignment="1" applyProtection="1">
      <alignment horizontal="center" vertical="center"/>
    </xf>
    <xf numFmtId="0" fontId="38" fillId="12" borderId="58" xfId="0" applyFont="1" applyFill="1" applyBorder="1" applyAlignment="1">
      <alignment horizontal="center" vertical="center" wrapText="1"/>
    </xf>
    <xf numFmtId="0" fontId="38" fillId="12" borderId="59" xfId="0" applyFont="1" applyFill="1" applyBorder="1" applyAlignment="1">
      <alignment horizontal="center" vertical="center" wrapText="1"/>
    </xf>
    <xf numFmtId="0" fontId="38" fillId="12" borderId="54" xfId="0" applyFont="1" applyFill="1" applyBorder="1" applyAlignment="1">
      <alignment horizontal="center" vertical="center" wrapText="1"/>
    </xf>
    <xf numFmtId="0" fontId="38" fillId="12" borderId="70" xfId="0" applyFont="1" applyFill="1" applyBorder="1" applyAlignment="1">
      <alignment horizontal="center" vertical="center" wrapText="1"/>
    </xf>
    <xf numFmtId="0" fontId="38" fillId="12" borderId="55" xfId="0" applyFont="1" applyFill="1" applyBorder="1" applyAlignment="1">
      <alignment horizontal="center" vertical="center"/>
    </xf>
    <xf numFmtId="0" fontId="38" fillId="12" borderId="55" xfId="0" applyFont="1" applyFill="1" applyBorder="1" applyAlignment="1">
      <alignment horizontal="center" vertical="center" wrapText="1"/>
    </xf>
    <xf numFmtId="0" fontId="38" fillId="12" borderId="48" xfId="0" applyFont="1" applyFill="1" applyBorder="1" applyAlignment="1">
      <alignment horizontal="center" vertical="center" wrapText="1"/>
    </xf>
    <xf numFmtId="0" fontId="42" fillId="8" borderId="71" xfId="0" applyFont="1" applyFill="1" applyBorder="1"/>
    <xf numFmtId="172" fontId="6" fillId="0" borderId="0" xfId="16" applyNumberFormat="1" applyFont="1" applyFill="1" applyBorder="1" applyAlignment="1" applyProtection="1">
      <alignment horizontal="center" vertical="center"/>
    </xf>
    <xf numFmtId="172" fontId="43" fillId="0" borderId="0" xfId="16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57" xfId="1" applyNumberFormat="1" applyFont="1" applyFill="1" applyBorder="1" applyAlignment="1">
      <alignment horizontal="center" vertical="center"/>
    </xf>
    <xf numFmtId="0" fontId="42" fillId="8" borderId="54" xfId="0" applyFont="1" applyFill="1" applyBorder="1"/>
    <xf numFmtId="172" fontId="6" fillId="0" borderId="47" xfId="16" applyNumberFormat="1" applyFont="1" applyFill="1" applyBorder="1" applyAlignment="1" applyProtection="1">
      <alignment horizontal="center" vertical="center"/>
    </xf>
    <xf numFmtId="172" fontId="43" fillId="0" borderId="47" xfId="16" applyNumberFormat="1" applyFont="1" applyFill="1" applyBorder="1" applyAlignment="1" applyProtection="1">
      <alignment horizontal="center" vertical="center"/>
    </xf>
    <xf numFmtId="164" fontId="6" fillId="0" borderId="47" xfId="1" applyNumberFormat="1" applyFont="1" applyFill="1" applyBorder="1" applyAlignment="1">
      <alignment horizontal="center" vertical="center"/>
    </xf>
    <xf numFmtId="164" fontId="6" fillId="0" borderId="70" xfId="1" applyNumberFormat="1" applyFont="1" applyFill="1" applyBorder="1" applyAlignment="1">
      <alignment horizontal="center" vertical="center"/>
    </xf>
    <xf numFmtId="0" fontId="21" fillId="0" borderId="49" xfId="0" applyFont="1" applyBorder="1" applyAlignment="1">
      <alignment horizontal="left"/>
    </xf>
    <xf numFmtId="0" fontId="44" fillId="12" borderId="50" xfId="0" applyFont="1" applyFill="1" applyBorder="1" applyAlignment="1">
      <alignment horizontal="center" vertical="center"/>
    </xf>
    <xf numFmtId="0" fontId="44" fillId="12" borderId="50" xfId="0" applyFont="1" applyFill="1" applyBorder="1" applyAlignment="1">
      <alignment horizontal="center" vertical="center" wrapText="1"/>
    </xf>
    <xf numFmtId="0" fontId="44" fillId="12" borderId="55" xfId="0" applyFont="1" applyFill="1" applyBorder="1" applyAlignment="1">
      <alignment horizontal="center" vertical="center"/>
    </xf>
    <xf numFmtId="0" fontId="44" fillId="12" borderId="55" xfId="0" applyFont="1" applyFill="1" applyBorder="1" applyAlignment="1">
      <alignment horizontal="center" vertical="center" wrapText="1"/>
    </xf>
    <xf numFmtId="0" fontId="0" fillId="8" borderId="71" xfId="0" applyFont="1" applyFill="1" applyBorder="1"/>
    <xf numFmtId="172" fontId="45" fillId="0" borderId="0" xfId="16" applyNumberFormat="1" applyFont="1" applyFill="1" applyBorder="1" applyAlignment="1" applyProtection="1">
      <alignment horizontal="center" vertical="center"/>
    </xf>
    <xf numFmtId="172" fontId="45" fillId="0" borderId="57" xfId="16" applyNumberFormat="1" applyFont="1" applyFill="1" applyBorder="1" applyAlignment="1" applyProtection="1">
      <alignment horizontal="center" vertical="center"/>
    </xf>
    <xf numFmtId="0" fontId="0" fillId="8" borderId="54" xfId="0" applyFont="1" applyFill="1" applyBorder="1"/>
    <xf numFmtId="172" fontId="45" fillId="0" borderId="47" xfId="16" applyNumberFormat="1" applyFont="1" applyFill="1" applyBorder="1" applyAlignment="1" applyProtection="1">
      <alignment horizontal="center" vertical="center"/>
    </xf>
    <xf numFmtId="172" fontId="45" fillId="0" borderId="70" xfId="16" applyNumberFormat="1" applyFont="1" applyFill="1" applyBorder="1" applyAlignment="1" applyProtection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10" fontId="1" fillId="0" borderId="0" xfId="1" applyNumberFormat="1" applyFont="1"/>
    <xf numFmtId="0" fontId="2" fillId="0" borderId="0" xfId="0" applyFont="1"/>
    <xf numFmtId="164" fontId="1" fillId="0" borderId="0" xfId="1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/>
    </xf>
    <xf numFmtId="10" fontId="1" fillId="0" borderId="0" xfId="1" applyNumberFormat="1" applyFont="1" applyAlignment="1">
      <alignment horizontal="center" vertical="center"/>
    </xf>
    <xf numFmtId="0" fontId="2" fillId="0" borderId="72" xfId="0" applyFont="1" applyBorder="1"/>
    <xf numFmtId="0" fontId="2" fillId="0" borderId="45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10" fontId="2" fillId="0" borderId="0" xfId="1" applyNumberFormat="1" applyFont="1" applyAlignment="1">
      <alignment horizontal="center" vertical="center"/>
    </xf>
    <xf numFmtId="0" fontId="2" fillId="0" borderId="37" xfId="0" applyFont="1" applyBorder="1"/>
    <xf numFmtId="164" fontId="20" fillId="0" borderId="0" xfId="1" applyNumberFormat="1" applyFont="1" applyAlignment="1">
      <alignment horizontal="center"/>
    </xf>
    <xf numFmtId="164" fontId="20" fillId="0" borderId="0" xfId="1" applyNumberFormat="1" applyFont="1" applyBorder="1" applyAlignment="1">
      <alignment horizontal="center"/>
    </xf>
    <xf numFmtId="164" fontId="20" fillId="0" borderId="0" xfId="1" applyNumberFormat="1" applyFont="1" applyBorder="1" applyAlignment="1">
      <alignment horizontal="center" vertical="center"/>
    </xf>
    <xf numFmtId="164" fontId="20" fillId="0" borderId="74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20" fillId="0" borderId="0" xfId="0" applyNumberFormat="1" applyFont="1" applyAlignment="1">
      <alignment horizontal="center" vertical="center"/>
    </xf>
    <xf numFmtId="173" fontId="20" fillId="0" borderId="0" xfId="0" applyNumberFormat="1" applyFont="1" applyAlignment="1">
      <alignment horizontal="center" vertical="center"/>
    </xf>
    <xf numFmtId="173" fontId="20" fillId="0" borderId="74" xfId="0" applyNumberFormat="1" applyFont="1" applyBorder="1" applyAlignment="1">
      <alignment horizontal="center" vertical="center"/>
    </xf>
    <xf numFmtId="0" fontId="2" fillId="0" borderId="39" xfId="0" applyFont="1" applyBorder="1"/>
    <xf numFmtId="164" fontId="20" fillId="0" borderId="75" xfId="1" applyNumberFormat="1" applyFont="1" applyBorder="1" applyAlignment="1">
      <alignment horizontal="center" vertical="center"/>
    </xf>
    <xf numFmtId="164" fontId="20" fillId="0" borderId="75" xfId="1" applyNumberFormat="1" applyFont="1" applyBorder="1" applyAlignment="1">
      <alignment horizontal="center"/>
    </xf>
    <xf numFmtId="164" fontId="20" fillId="0" borderId="76" xfId="1" applyNumberFormat="1" applyFont="1" applyBorder="1" applyAlignment="1">
      <alignment horizontal="center" vertical="center"/>
    </xf>
    <xf numFmtId="0" fontId="46" fillId="0" borderId="0" xfId="0" applyFont="1"/>
    <xf numFmtId="0" fontId="47" fillId="0" borderId="0" xfId="0" applyFont="1" applyAlignment="1">
      <alignment horizontal="center"/>
    </xf>
    <xf numFmtId="17" fontId="19" fillId="0" borderId="0" xfId="0" applyNumberFormat="1" applyFont="1" applyAlignment="1">
      <alignment horizontal="center"/>
    </xf>
    <xf numFmtId="0" fontId="42" fillId="8" borderId="77" xfId="0" applyFont="1" applyFill="1" applyBorder="1" applyAlignment="1">
      <alignment horizontal="center"/>
    </xf>
    <xf numFmtId="0" fontId="18" fillId="0" borderId="78" xfId="0" applyFont="1" applyBorder="1" applyAlignment="1">
      <alignment horizontal="center" vertical="center"/>
    </xf>
    <xf numFmtId="0" fontId="18" fillId="14" borderId="78" xfId="0" applyFont="1" applyFill="1" applyBorder="1" applyAlignment="1">
      <alignment horizontal="center" vertical="center"/>
    </xf>
    <xf numFmtId="0" fontId="18" fillId="14" borderId="79" xfId="0" applyFont="1" applyFill="1" applyBorder="1" applyAlignment="1">
      <alignment horizontal="center" vertical="center"/>
    </xf>
    <xf numFmtId="0" fontId="42" fillId="8" borderId="80" xfId="0" applyFont="1" applyFill="1" applyBorder="1" applyAlignment="1">
      <alignment horizontal="center"/>
    </xf>
    <xf numFmtId="0" fontId="18" fillId="0" borderId="81" xfId="0" applyFont="1" applyBorder="1" applyAlignment="1">
      <alignment horizontal="center" vertical="center"/>
    </xf>
    <xf numFmtId="0" fontId="18" fillId="14" borderId="81" xfId="0" applyFont="1" applyFill="1" applyBorder="1" applyAlignment="1">
      <alignment horizontal="center" vertical="center"/>
    </xf>
    <xf numFmtId="0" fontId="18" fillId="14" borderId="82" xfId="0" applyFont="1" applyFill="1" applyBorder="1" applyAlignment="1">
      <alignment horizontal="center" vertical="center"/>
    </xf>
    <xf numFmtId="0" fontId="42" fillId="8" borderId="83" xfId="0" applyFont="1" applyFill="1" applyBorder="1"/>
    <xf numFmtId="171" fontId="42" fillId="0" borderId="57" xfId="16" applyNumberFormat="1" applyFont="1" applyFill="1" applyBorder="1"/>
    <xf numFmtId="171" fontId="42" fillId="13" borderId="57" xfId="16" applyNumberFormat="1" applyFont="1" applyFill="1" applyBorder="1"/>
    <xf numFmtId="171" fontId="42" fillId="13" borderId="56" xfId="16" applyNumberFormat="1" applyFont="1" applyFill="1" applyBorder="1"/>
    <xf numFmtId="171" fontId="42" fillId="13" borderId="74" xfId="16" applyNumberFormat="1" applyFont="1" applyFill="1" applyBorder="1"/>
    <xf numFmtId="171" fontId="42" fillId="0" borderId="56" xfId="0" applyNumberFormat="1" applyFont="1" applyBorder="1" applyAlignment="1">
      <alignment horizontal="right"/>
    </xf>
    <xf numFmtId="171" fontId="42" fillId="13" borderId="56" xfId="0" applyNumberFormat="1" applyFont="1" applyFill="1" applyBorder="1" applyAlignment="1">
      <alignment horizontal="right"/>
    </xf>
    <xf numFmtId="171" fontId="42" fillId="13" borderId="74" xfId="0" applyNumberFormat="1" applyFont="1" applyFill="1" applyBorder="1" applyAlignment="1">
      <alignment horizontal="right"/>
    </xf>
    <xf numFmtId="171" fontId="42" fillId="0" borderId="56" xfId="0" applyNumberFormat="1" applyFont="1" applyBorder="1"/>
    <xf numFmtId="171" fontId="42" fillId="13" borderId="56" xfId="0" applyNumberFormat="1" applyFont="1" applyFill="1" applyBorder="1"/>
    <xf numFmtId="171" fontId="42" fillId="13" borderId="74" xfId="0" applyNumberFormat="1" applyFont="1" applyFill="1" applyBorder="1"/>
    <xf numFmtId="171" fontId="42" fillId="0" borderId="56" xfId="16" applyNumberFormat="1" applyFont="1" applyFill="1" applyBorder="1"/>
    <xf numFmtId="0" fontId="39" fillId="8" borderId="83" xfId="0" applyFont="1" applyFill="1" applyBorder="1"/>
    <xf numFmtId="171" fontId="42" fillId="0" borderId="57" xfId="0" quotePrefix="1" applyNumberFormat="1" applyFont="1" applyBorder="1" applyAlignment="1">
      <alignment horizontal="right"/>
    </xf>
    <xf numFmtId="171" fontId="42" fillId="13" borderId="57" xfId="0" quotePrefix="1" applyNumberFormat="1" applyFont="1" applyFill="1" applyBorder="1" applyAlignment="1">
      <alignment horizontal="right"/>
    </xf>
    <xf numFmtId="171" fontId="42" fillId="13" borderId="56" xfId="0" quotePrefix="1" applyNumberFormat="1" applyFont="1" applyFill="1" applyBorder="1" applyAlignment="1">
      <alignment horizontal="right"/>
    </xf>
    <xf numFmtId="171" fontId="42" fillId="13" borderId="74" xfId="0" quotePrefix="1" applyNumberFormat="1" applyFont="1" applyFill="1" applyBorder="1" applyAlignment="1">
      <alignment horizontal="right"/>
    </xf>
    <xf numFmtId="0" fontId="39" fillId="8" borderId="80" xfId="0" applyFont="1" applyFill="1" applyBorder="1" applyAlignment="1">
      <alignment horizontal="left" indent="1"/>
    </xf>
    <xf numFmtId="171" fontId="39" fillId="0" borderId="81" xfId="16" applyNumberFormat="1" applyFont="1" applyFill="1" applyBorder="1"/>
    <xf numFmtId="171" fontId="39" fillId="13" borderId="81" xfId="16" applyNumberFormat="1" applyFont="1" applyFill="1" applyBorder="1"/>
    <xf numFmtId="171" fontId="39" fillId="13" borderId="76" xfId="16" applyNumberFormat="1" applyFont="1" applyFill="1" applyBorder="1"/>
    <xf numFmtId="0" fontId="42" fillId="0" borderId="0" xfId="0" applyFont="1"/>
    <xf numFmtId="0" fontId="18" fillId="0" borderId="0" xfId="0" applyFont="1"/>
    <xf numFmtId="0" fontId="42" fillId="8" borderId="77" xfId="0" applyFont="1" applyFill="1" applyBorder="1"/>
    <xf numFmtId="171" fontId="42" fillId="0" borderId="78" xfId="0" applyNumberFormat="1" applyFont="1" applyBorder="1" applyAlignment="1">
      <alignment horizontal="right"/>
    </xf>
    <xf numFmtId="171" fontId="42" fillId="13" borderId="78" xfId="0" applyNumberFormat="1" applyFont="1" applyFill="1" applyBorder="1" applyAlignment="1">
      <alignment horizontal="right"/>
    </xf>
    <xf numFmtId="171" fontId="42" fillId="13" borderId="84" xfId="0" applyNumberFormat="1" applyFont="1" applyFill="1" applyBorder="1" applyAlignment="1">
      <alignment horizontal="right"/>
    </xf>
    <xf numFmtId="171" fontId="42" fillId="13" borderId="79" xfId="0" applyNumberFormat="1" applyFont="1" applyFill="1" applyBorder="1" applyAlignment="1">
      <alignment horizontal="right"/>
    </xf>
    <xf numFmtId="172" fontId="39" fillId="0" borderId="56" xfId="0" applyNumberFormat="1" applyFont="1" applyBorder="1"/>
    <xf numFmtId="172" fontId="39" fillId="14" borderId="56" xfId="0" applyNumberFormat="1" applyFont="1" applyFill="1" applyBorder="1"/>
    <xf numFmtId="172" fontId="39" fillId="14" borderId="71" xfId="0" applyNumberFormat="1" applyFont="1" applyFill="1" applyBorder="1"/>
    <xf numFmtId="172" fontId="39" fillId="14" borderId="85" xfId="0" applyNumberFormat="1" applyFont="1" applyFill="1" applyBorder="1"/>
    <xf numFmtId="173" fontId="42" fillId="0" borderId="56" xfId="0" applyNumberFormat="1" applyFont="1" applyBorder="1"/>
    <xf numFmtId="173" fontId="42" fillId="14" borderId="56" xfId="0" applyNumberFormat="1" applyFont="1" applyFill="1" applyBorder="1"/>
    <xf numFmtId="173" fontId="42" fillId="14" borderId="71" xfId="0" applyNumberFormat="1" applyFont="1" applyFill="1" applyBorder="1"/>
    <xf numFmtId="173" fontId="42" fillId="14" borderId="85" xfId="0" applyNumberFormat="1" applyFont="1" applyFill="1" applyBorder="1"/>
    <xf numFmtId="0" fontId="42" fillId="8" borderId="80" xfId="0" applyFont="1" applyFill="1" applyBorder="1"/>
    <xf numFmtId="173" fontId="39" fillId="0" borderId="81" xfId="0" applyNumberFormat="1" applyFont="1" applyBorder="1"/>
    <xf numFmtId="173" fontId="39" fillId="14" borderId="81" xfId="0" applyNumberFormat="1" applyFont="1" applyFill="1" applyBorder="1"/>
    <xf numFmtId="173" fontId="39" fillId="14" borderId="86" xfId="0" applyNumberFormat="1" applyFont="1" applyFill="1" applyBorder="1"/>
    <xf numFmtId="173" fontId="39" fillId="14" borderId="82" xfId="0" applyNumberFormat="1" applyFont="1" applyFill="1" applyBorder="1"/>
    <xf numFmtId="0" fontId="48" fillId="0" borderId="0" xfId="0" applyFont="1"/>
    <xf numFmtId="0" fontId="48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48" fillId="0" borderId="0" xfId="0" applyFont="1" applyAlignment="1">
      <alignment horizontal="left" wrapText="1" indent="1"/>
    </xf>
    <xf numFmtId="0" fontId="2" fillId="0" borderId="75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9" fillId="0" borderId="0" xfId="0" applyFont="1"/>
    <xf numFmtId="0" fontId="0" fillId="0" borderId="72" xfId="0" applyBorder="1"/>
    <xf numFmtId="0" fontId="0" fillId="0" borderId="7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42" fillId="8" borderId="37" xfId="0" applyFont="1" applyFill="1" applyBorder="1"/>
    <xf numFmtId="171" fontId="1" fillId="7" borderId="43" xfId="16" applyNumberFormat="1" applyFont="1" applyFill="1" applyBorder="1"/>
    <xf numFmtId="171" fontId="0" fillId="7" borderId="87" xfId="0" applyNumberFormat="1" applyFill="1" applyBorder="1"/>
    <xf numFmtId="171" fontId="0" fillId="7" borderId="43" xfId="0" applyNumberFormat="1" applyFill="1" applyBorder="1"/>
    <xf numFmtId="0" fontId="0" fillId="7" borderId="37" xfId="0" applyFill="1" applyBorder="1"/>
    <xf numFmtId="171" fontId="1" fillId="7" borderId="37" xfId="16" applyNumberFormat="1" applyFont="1" applyFill="1" applyBorder="1"/>
    <xf numFmtId="173" fontId="1" fillId="7" borderId="37" xfId="16" applyNumberFormat="1" applyFont="1" applyFill="1" applyBorder="1" applyAlignment="1">
      <alignment horizontal="left" indent="13"/>
    </xf>
    <xf numFmtId="173" fontId="1" fillId="7" borderId="37" xfId="16" applyNumberFormat="1" applyFont="1" applyFill="1" applyBorder="1"/>
    <xf numFmtId="0" fontId="39" fillId="8" borderId="37" xfId="0" applyFont="1" applyFill="1" applyBorder="1"/>
    <xf numFmtId="43" fontId="1" fillId="7" borderId="37" xfId="16" applyFont="1" applyFill="1" applyBorder="1"/>
    <xf numFmtId="43" fontId="1" fillId="7" borderId="43" xfId="16" applyNumberFormat="1" applyFont="1" applyFill="1" applyBorder="1"/>
    <xf numFmtId="2" fontId="0" fillId="7" borderId="43" xfId="0" applyNumberFormat="1" applyFill="1" applyBorder="1" applyAlignment="1">
      <alignment horizontal="left" indent="13"/>
    </xf>
    <xf numFmtId="43" fontId="0" fillId="7" borderId="43" xfId="0" applyNumberFormat="1" applyFill="1" applyBorder="1"/>
    <xf numFmtId="0" fontId="39" fillId="8" borderId="39" xfId="0" applyFont="1" applyFill="1" applyBorder="1" applyAlignment="1">
      <alignment horizontal="left" indent="1"/>
    </xf>
    <xf numFmtId="43" fontId="1" fillId="7" borderId="39" xfId="16" applyFont="1" applyFill="1" applyBorder="1"/>
    <xf numFmtId="171" fontId="1" fillId="7" borderId="46" xfId="16" applyNumberFormat="1" applyFont="1" applyFill="1" applyBorder="1"/>
    <xf numFmtId="43" fontId="0" fillId="7" borderId="46" xfId="0" applyNumberFormat="1" applyFill="1" applyBorder="1"/>
    <xf numFmtId="171" fontId="1" fillId="0" borderId="0" xfId="16" applyNumberFormat="1" applyFont="1" applyBorder="1"/>
    <xf numFmtId="0" fontId="42" fillId="8" borderId="32" xfId="0" applyFont="1" applyFill="1" applyBorder="1"/>
    <xf numFmtId="171" fontId="1" fillId="7" borderId="32" xfId="16" applyNumberFormat="1" applyFont="1" applyFill="1" applyBorder="1"/>
    <xf numFmtId="0" fontId="42" fillId="8" borderId="39" xfId="0" applyFont="1" applyFill="1" applyBorder="1"/>
    <xf numFmtId="171" fontId="1" fillId="7" borderId="39" xfId="16" applyNumberFormat="1" applyFont="1" applyFill="1" applyBorder="1"/>
    <xf numFmtId="171" fontId="0" fillId="7" borderId="46" xfId="0" applyNumberFormat="1" applyFill="1" applyBorder="1"/>
    <xf numFmtId="49" fontId="2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29" fillId="12" borderId="0" xfId="0" applyFont="1" applyFill="1" applyAlignment="1">
      <alignment horizontal="center" vertical="center"/>
    </xf>
    <xf numFmtId="0" fontId="29" fillId="12" borderId="0" xfId="0" applyFont="1" applyFill="1" applyAlignment="1">
      <alignment horizontal="center" vertical="center"/>
    </xf>
    <xf numFmtId="2" fontId="0" fillId="0" borderId="0" xfId="0" applyNumberFormat="1"/>
    <xf numFmtId="0" fontId="41" fillId="0" borderId="88" xfId="0" applyFont="1" applyBorder="1"/>
    <xf numFmtId="171" fontId="41" fillId="0" borderId="88" xfId="16" applyNumberFormat="1" applyFont="1" applyBorder="1" applyAlignment="1"/>
    <xf numFmtId="164" fontId="41" fillId="0" borderId="88" xfId="1" applyNumberFormat="1" applyFont="1" applyBorder="1" applyAlignment="1">
      <alignment horizontal="center"/>
    </xf>
    <xf numFmtId="0" fontId="43" fillId="0" borderId="0" xfId="0" applyFont="1" applyAlignment="1">
      <alignment horizontal="left" indent="1"/>
    </xf>
    <xf numFmtId="171" fontId="43" fillId="0" borderId="0" xfId="16" applyNumberFormat="1" applyFont="1" applyAlignment="1">
      <alignment horizontal="center"/>
    </xf>
    <xf numFmtId="164" fontId="43" fillId="0" borderId="0" xfId="1" applyNumberFormat="1" applyFont="1" applyAlignment="1">
      <alignment horizontal="center"/>
    </xf>
    <xf numFmtId="0" fontId="43" fillId="0" borderId="0" xfId="0" applyFont="1" applyAlignment="1">
      <alignment horizontal="left" indent="2"/>
    </xf>
    <xf numFmtId="171" fontId="41" fillId="0" borderId="88" xfId="16" applyNumberFormat="1" applyFont="1" applyBorder="1" applyAlignment="1">
      <alignment horizontal="center"/>
    </xf>
    <xf numFmtId="171" fontId="43" fillId="8" borderId="0" xfId="16" applyNumberFormat="1" applyFont="1" applyFill="1" applyAlignment="1">
      <alignment horizontal="center"/>
    </xf>
    <xf numFmtId="0" fontId="29" fillId="12" borderId="0" xfId="0" applyFont="1" applyFill="1" applyAlignment="1">
      <alignment horizontal="center"/>
    </xf>
    <xf numFmtId="171" fontId="29" fillId="12" borderId="0" xfId="16" applyNumberFormat="1" applyFont="1" applyFill="1" applyAlignment="1">
      <alignment horizontal="center"/>
    </xf>
    <xf numFmtId="164" fontId="29" fillId="12" borderId="0" xfId="1" applyNumberFormat="1" applyFont="1" applyFill="1" applyAlignment="1">
      <alignment horizontal="center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4" fillId="12" borderId="32" xfId="0" applyFont="1" applyFill="1" applyBorder="1" applyAlignment="1">
      <alignment horizontal="center" vertical="center"/>
    </xf>
    <xf numFmtId="0" fontId="44" fillId="12" borderId="89" xfId="0" applyFont="1" applyFill="1" applyBorder="1" applyAlignment="1">
      <alignment horizontal="center" vertical="center"/>
    </xf>
    <xf numFmtId="0" fontId="44" fillId="12" borderId="90" xfId="0" applyFont="1" applyFill="1" applyBorder="1" applyAlignment="1">
      <alignment horizontal="center" vertical="center"/>
    </xf>
    <xf numFmtId="0" fontId="44" fillId="12" borderId="39" xfId="0" applyFont="1" applyFill="1" applyBorder="1" applyAlignment="1">
      <alignment horizontal="center" vertical="center"/>
    </xf>
    <xf numFmtId="0" fontId="44" fillId="12" borderId="75" xfId="0" applyFont="1" applyFill="1" applyBorder="1" applyAlignment="1">
      <alignment horizontal="center" vertical="center"/>
    </xf>
    <xf numFmtId="0" fontId="44" fillId="12" borderId="76" xfId="0" applyFont="1" applyFill="1" applyBorder="1" applyAlignment="1">
      <alignment horizontal="center" vertical="center"/>
    </xf>
    <xf numFmtId="0" fontId="43" fillId="0" borderId="37" xfId="0" applyFont="1" applyBorder="1"/>
    <xf numFmtId="164" fontId="6" fillId="0" borderId="0" xfId="11" applyNumberFormat="1" applyFont="1" applyBorder="1" applyAlignment="1" applyProtection="1">
      <alignment horizontal="center"/>
    </xf>
    <xf numFmtId="164" fontId="6" fillId="0" borderId="74" xfId="11" applyNumberFormat="1" applyFont="1" applyBorder="1" applyAlignment="1" applyProtection="1">
      <alignment horizontal="center"/>
    </xf>
    <xf numFmtId="0" fontId="43" fillId="0" borderId="37" xfId="0" applyFont="1" applyBorder="1" applyAlignment="1">
      <alignment horizontal="left" indent="1"/>
    </xf>
    <xf numFmtId="0" fontId="53" fillId="0" borderId="37" xfId="0" applyFont="1" applyBorder="1" applyAlignment="1">
      <alignment horizontal="left" indent="2"/>
    </xf>
    <xf numFmtId="0" fontId="53" fillId="0" borderId="39" xfId="0" applyFont="1" applyBorder="1" applyAlignment="1">
      <alignment horizontal="left" indent="2"/>
    </xf>
    <xf numFmtId="164" fontId="6" fillId="0" borderId="75" xfId="11" applyNumberFormat="1" applyFont="1" applyBorder="1" applyAlignment="1" applyProtection="1">
      <alignment horizontal="center"/>
    </xf>
    <xf numFmtId="164" fontId="6" fillId="0" borderId="76" xfId="11" applyNumberFormat="1" applyFont="1" applyBorder="1" applyAlignment="1" applyProtection="1">
      <alignment horizontal="center"/>
    </xf>
    <xf numFmtId="49" fontId="5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3" fontId="0" fillId="0" borderId="0" xfId="0" applyNumberFormat="1"/>
    <xf numFmtId="0" fontId="2" fillId="0" borderId="0" xfId="0" applyFont="1" applyAlignment="1">
      <alignment wrapText="1"/>
    </xf>
    <xf numFmtId="0" fontId="55" fillId="0" borderId="8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</cellXfs>
  <cellStyles count="17">
    <cellStyle name="Comma" xfId="16" builtinId="3"/>
    <cellStyle name="Comma 2" xfId="2"/>
    <cellStyle name="Millares 16 7" xfId="9"/>
    <cellStyle name="Millares 2" xfId="4"/>
    <cellStyle name="Millares 2 2" xfId="5"/>
    <cellStyle name="Millares 2 2 2" xfId="8"/>
    <cellStyle name="Millares 2 2 2 2" xfId="15"/>
    <cellStyle name="Millares 2 2 2 3" xfId="12"/>
    <cellStyle name="Millares 2 3" xfId="13"/>
    <cellStyle name="Normal" xfId="0" builtinId="0"/>
    <cellStyle name="Normal 2" xfId="3"/>
    <cellStyle name="Normal 2 2" xfId="7"/>
    <cellStyle name="Normal 3 10" xfId="6"/>
    <cellStyle name="Normal 3 2" xfId="10"/>
    <cellStyle name="Percent" xfId="1" builtinId="5"/>
    <cellStyle name="Porcentaje 3" xfId="11"/>
    <cellStyle name="Porcentaje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63" Type="http://schemas.openxmlformats.org/officeDocument/2006/relationships/externalLink" Target="externalLinks/externalLink36.xml"/><Relationship Id="rId68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57.xml"/><Relationship Id="rId89" Type="http://schemas.openxmlformats.org/officeDocument/2006/relationships/externalLink" Target="externalLinks/externalLink6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4.xml"/><Relationship Id="rId92" Type="http://schemas.openxmlformats.org/officeDocument/2006/relationships/externalLink" Target="externalLinks/externalLink6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externalLink" Target="externalLinks/externalLink26.xml"/><Relationship Id="rId58" Type="http://schemas.openxmlformats.org/officeDocument/2006/relationships/externalLink" Target="externalLinks/externalLink31.xml"/><Relationship Id="rId66" Type="http://schemas.openxmlformats.org/officeDocument/2006/relationships/externalLink" Target="externalLinks/externalLink39.xml"/><Relationship Id="rId74" Type="http://schemas.openxmlformats.org/officeDocument/2006/relationships/externalLink" Target="externalLinks/externalLink47.xml"/><Relationship Id="rId79" Type="http://schemas.openxmlformats.org/officeDocument/2006/relationships/externalLink" Target="externalLinks/externalLink52.xml"/><Relationship Id="rId87" Type="http://schemas.openxmlformats.org/officeDocument/2006/relationships/externalLink" Target="externalLinks/externalLink60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4.xml"/><Relationship Id="rId82" Type="http://schemas.openxmlformats.org/officeDocument/2006/relationships/externalLink" Target="externalLinks/externalLink55.xml"/><Relationship Id="rId90" Type="http://schemas.openxmlformats.org/officeDocument/2006/relationships/externalLink" Target="externalLinks/externalLink63.xml"/><Relationship Id="rId95" Type="http://schemas.openxmlformats.org/officeDocument/2006/relationships/externalLink" Target="externalLinks/externalLink6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29.xml"/><Relationship Id="rId64" Type="http://schemas.openxmlformats.org/officeDocument/2006/relationships/externalLink" Target="externalLinks/externalLink37.xml"/><Relationship Id="rId69" Type="http://schemas.openxmlformats.org/officeDocument/2006/relationships/externalLink" Target="externalLinks/externalLink42.xml"/><Relationship Id="rId77" Type="http://schemas.openxmlformats.org/officeDocument/2006/relationships/externalLink" Target="externalLinks/externalLink50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4.xml"/><Relationship Id="rId72" Type="http://schemas.openxmlformats.org/officeDocument/2006/relationships/externalLink" Target="externalLinks/externalLink45.xml"/><Relationship Id="rId80" Type="http://schemas.openxmlformats.org/officeDocument/2006/relationships/externalLink" Target="externalLinks/externalLink53.xml"/><Relationship Id="rId85" Type="http://schemas.openxmlformats.org/officeDocument/2006/relationships/externalLink" Target="externalLinks/externalLink58.xml"/><Relationship Id="rId93" Type="http://schemas.openxmlformats.org/officeDocument/2006/relationships/externalLink" Target="externalLinks/externalLink66.xml"/><Relationship Id="rId98" Type="http://schemas.openxmlformats.org/officeDocument/2006/relationships/externalLink" Target="externalLinks/externalLink7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59" Type="http://schemas.openxmlformats.org/officeDocument/2006/relationships/externalLink" Target="externalLinks/externalLink32.xml"/><Relationship Id="rId67" Type="http://schemas.openxmlformats.org/officeDocument/2006/relationships/externalLink" Target="externalLinks/externalLink40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54" Type="http://schemas.openxmlformats.org/officeDocument/2006/relationships/externalLink" Target="externalLinks/externalLink27.xml"/><Relationship Id="rId62" Type="http://schemas.openxmlformats.org/officeDocument/2006/relationships/externalLink" Target="externalLinks/externalLink35.xml"/><Relationship Id="rId70" Type="http://schemas.openxmlformats.org/officeDocument/2006/relationships/externalLink" Target="externalLinks/externalLink43.xml"/><Relationship Id="rId75" Type="http://schemas.openxmlformats.org/officeDocument/2006/relationships/externalLink" Target="externalLinks/externalLink48.xml"/><Relationship Id="rId83" Type="http://schemas.openxmlformats.org/officeDocument/2006/relationships/externalLink" Target="externalLinks/externalLink56.xml"/><Relationship Id="rId88" Type="http://schemas.openxmlformats.org/officeDocument/2006/relationships/externalLink" Target="externalLinks/externalLink61.xml"/><Relationship Id="rId91" Type="http://schemas.openxmlformats.org/officeDocument/2006/relationships/externalLink" Target="externalLinks/externalLink64.xml"/><Relationship Id="rId96" Type="http://schemas.openxmlformats.org/officeDocument/2006/relationships/externalLink" Target="externalLinks/externalLink6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Relationship Id="rId57" Type="http://schemas.openxmlformats.org/officeDocument/2006/relationships/externalLink" Target="externalLinks/externalLink3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externalLink" Target="externalLinks/externalLink25.xml"/><Relationship Id="rId60" Type="http://schemas.openxmlformats.org/officeDocument/2006/relationships/externalLink" Target="externalLinks/externalLink33.xml"/><Relationship Id="rId65" Type="http://schemas.openxmlformats.org/officeDocument/2006/relationships/externalLink" Target="externalLinks/externalLink38.xml"/><Relationship Id="rId73" Type="http://schemas.openxmlformats.org/officeDocument/2006/relationships/externalLink" Target="externalLinks/externalLink46.xml"/><Relationship Id="rId78" Type="http://schemas.openxmlformats.org/officeDocument/2006/relationships/externalLink" Target="externalLinks/externalLink51.xml"/><Relationship Id="rId81" Type="http://schemas.openxmlformats.org/officeDocument/2006/relationships/externalLink" Target="externalLinks/externalLink54.xml"/><Relationship Id="rId86" Type="http://schemas.openxmlformats.org/officeDocument/2006/relationships/externalLink" Target="externalLinks/externalLink59.xml"/><Relationship Id="rId94" Type="http://schemas.openxmlformats.org/officeDocument/2006/relationships/externalLink" Target="externalLinks/externalLink67.xml"/><Relationship Id="rId99" Type="http://schemas.openxmlformats.org/officeDocument/2006/relationships/externalLink" Target="externalLinks/externalLink72.xml"/><Relationship Id="rId101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7.xml"/><Relationship Id="rId50" Type="http://schemas.openxmlformats.org/officeDocument/2006/relationships/externalLink" Target="externalLinks/externalLink23.xml"/><Relationship Id="rId55" Type="http://schemas.openxmlformats.org/officeDocument/2006/relationships/externalLink" Target="externalLinks/externalLink28.xml"/><Relationship Id="rId76" Type="http://schemas.openxmlformats.org/officeDocument/2006/relationships/externalLink" Target="externalLinks/externalLink49.xml"/><Relationship Id="rId97" Type="http://schemas.openxmlformats.org/officeDocument/2006/relationships/externalLink" Target="externalLinks/externalLink70.xml"/><Relationship Id="rId10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1'!$S$6</c:f>
              <c:strCache>
                <c:ptCount val="1"/>
                <c:pt idx="0">
                  <c:v>Incidencia de la Demanda Interna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'Gráfico 1'!$Q$7:$Q$10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'Gráfico 1'!$S$7:$S$10</c:f>
              <c:numCache>
                <c:formatCode>General</c:formatCode>
                <c:ptCount val="4"/>
                <c:pt idx="0">
                  <c:v>2.7</c:v>
                </c:pt>
                <c:pt idx="1">
                  <c:v>7.8</c:v>
                </c:pt>
                <c:pt idx="2">
                  <c:v>6.3</c:v>
                </c:pt>
                <c:pt idx="3">
                  <c:v>-3.8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2-475F-B3BD-61932925F826}"/>
            </c:ext>
          </c:extLst>
        </c:ser>
        <c:ser>
          <c:idx val="1"/>
          <c:order val="1"/>
          <c:tx>
            <c:strRef>
              <c:f>'Gráfico 1'!$T$6</c:f>
              <c:strCache>
                <c:ptCount val="1"/>
                <c:pt idx="0">
                  <c:v>Incidencia de la Demanda Externa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'Gráfico 1'!$Q$7:$Q$10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'Gráfico 1'!$T$7:$T$10</c:f>
              <c:numCache>
                <c:formatCode>General</c:formatCode>
                <c:ptCount val="4"/>
                <c:pt idx="0" formatCode="0.0">
                  <c:v>2</c:v>
                </c:pt>
                <c:pt idx="1">
                  <c:v>-0.8</c:v>
                </c:pt>
                <c:pt idx="2">
                  <c:v>-1.3</c:v>
                </c:pt>
                <c:pt idx="3">
                  <c:v>-2.9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2-475F-B3BD-61932925F826}"/>
            </c:ext>
          </c:extLst>
        </c:ser>
        <c:ser>
          <c:idx val="2"/>
          <c:order val="2"/>
          <c:tx>
            <c:strRef>
              <c:f>'Gráfico 1'!$R$6</c:f>
              <c:strCache>
                <c:ptCount val="1"/>
                <c:pt idx="0">
                  <c:v>Producto Interno Bruto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'Gráfico 1'!$Q$7:$Q$10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'Gráfico 1'!$R$7:$R$10</c:f>
              <c:numCache>
                <c:formatCode>#,##0.0</c:formatCode>
                <c:ptCount val="4"/>
                <c:pt idx="0">
                  <c:v>4.7</c:v>
                </c:pt>
                <c:pt idx="1">
                  <c:v>7</c:v>
                </c:pt>
                <c:pt idx="2">
                  <c:v>5.0999999999999996</c:v>
                </c:pt>
                <c:pt idx="3">
                  <c:v>-6.7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2-475F-B3BD-61932925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1551352"/>
        <c:axId val="1"/>
      </c:barChart>
      <c:catAx>
        <c:axId val="361551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1551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'[49]Gráfico x'!$C$27</c:f>
              <c:strCache>
                <c:ptCount val="1"/>
                <c:pt idx="0">
                  <c:v>Recacudado 2020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'[49]Gráfico x'!$B$28:$B$30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'[49]Gráfico x'!$C$28:$C$30</c:f>
              <c:numCache>
                <c:formatCode>General</c:formatCode>
                <c:ptCount val="3"/>
                <c:pt idx="0">
                  <c:v>30466.380707999993</c:v>
                </c:pt>
                <c:pt idx="1">
                  <c:v>201238.89229075002</c:v>
                </c:pt>
                <c:pt idx="2">
                  <c:v>53873.246980619988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1-4252-B2A0-39A7A7A13538}"/>
            </c:ext>
          </c:extLst>
        </c:ser>
        <c:ser>
          <c:idx val="1"/>
          <c:order val="1"/>
          <c:tx>
            <c:strRef>
              <c:f>'[49]Gráfico x'!$D$27</c:f>
              <c:strCache>
                <c:ptCount val="1"/>
                <c:pt idx="0">
                  <c:v>Estimado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'[49]Gráfico x'!$B$28:$B$30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'[49]Gráfico x'!$D$28:$D$30</c:f>
              <c:numCache>
                <c:formatCode>General</c:formatCode>
                <c:ptCount val="3"/>
                <c:pt idx="0">
                  <c:v>17742.590705762748</c:v>
                </c:pt>
                <c:pt idx="1">
                  <c:v>245653.00237986076</c:v>
                </c:pt>
                <c:pt idx="2">
                  <c:v>63022.79751930332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1-4252-B2A0-39A7A7A13538}"/>
            </c:ext>
          </c:extLst>
        </c:ser>
        <c:ser>
          <c:idx val="2"/>
          <c:order val="2"/>
          <c:tx>
            <c:strRef>
              <c:f>'[49]Gráfico x'!$E$27</c:f>
              <c:strCache>
                <c:ptCount val="1"/>
                <c:pt idx="0">
                  <c:v>Recaudado 2021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'[49]Gráfico x'!$B$28:$B$30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'[49]Gráfico x'!$E$28:$E$30</c:f>
              <c:numCache>
                <c:formatCode>General</c:formatCode>
                <c:ptCount val="3"/>
                <c:pt idx="0">
                  <c:v>25849.491721850012</c:v>
                </c:pt>
                <c:pt idx="1">
                  <c:v>297824.30773533933</c:v>
                </c:pt>
                <c:pt idx="2">
                  <c:v>84882.095314029968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F1-4252-B2A0-39A7A7A1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938655"/>
        <c:axId val="1948929919"/>
      </c:barChart>
      <c:catAx>
        <c:axId val="194893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8929919"/>
        <c:crosses val="autoZero"/>
        <c:auto val="1"/>
        <c:lblAlgn val="ctr"/>
        <c:lblOffset val="100"/>
        <c:noMultiLvlLbl val="0"/>
      </c:catAx>
      <c:valAx>
        <c:axId val="194892991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4893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2'!$P$6:$P$10</c:f>
              <c:strCache>
                <c:ptCount val="5"/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tx>
          <c:spPr>
            <a:solidFill>
              <a:srgbClr val="305496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3331240217821982E-16"/>
                  <c:y val="7.72258983440324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FF-4E1B-91EC-599D0E7EC7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'Gráfico 2'!$P$7:$P$10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'Gráfico 2'!$Q$7:$Q$10</c:f>
              <c:numCache>
                <c:formatCode>#,##0.0</c:formatCode>
                <c:ptCount val="4"/>
                <c:pt idx="0">
                  <c:v>6.7983550394186381</c:v>
                </c:pt>
                <c:pt idx="1">
                  <c:v>5.7311973445719957</c:v>
                </c:pt>
                <c:pt idx="2">
                  <c:v>-8.5602820021080106E-3</c:v>
                </c:pt>
                <c:pt idx="3">
                  <c:v>3.098714712393928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F-4E1B-91EC-599D0E7EC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361551680"/>
        <c:axId val="1"/>
      </c:barChart>
      <c:catAx>
        <c:axId val="3615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extTo"/>
        <c:crossAx val="361551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05496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'Gráfico 3'!$Q$4:$Q$9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'Gráfico 3'!$R$4:$R$9</c:f>
              <c:numCache>
                <c:formatCode>#,##0.0</c:formatCode>
                <c:ptCount val="6"/>
                <c:pt idx="0">
                  <c:v>442.29999999999961</c:v>
                </c:pt>
                <c:pt idx="1">
                  <c:v>400.60000000000059</c:v>
                </c:pt>
                <c:pt idx="2">
                  <c:v>348.30000000000064</c:v>
                </c:pt>
                <c:pt idx="3">
                  <c:v>276.29999999999995</c:v>
                </c:pt>
                <c:pt idx="4">
                  <c:v>-121.90000000000077</c:v>
                </c:pt>
                <c:pt idx="5">
                  <c:v>-682.50000000000091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7-46B3-8E4A-771CEC841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61547416"/>
        <c:axId val="1"/>
      </c:barChart>
      <c:catAx>
        <c:axId val="361547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600"/>
          <c:min val="-900"/>
        </c:scaling>
        <c:delete val="1"/>
        <c:axPos val="l"/>
        <c:numFmt formatCode="#,##0.0" sourceLinked="1"/>
        <c:majorTickMark val="out"/>
        <c:minorTickMark val="none"/>
        <c:tickLblPos val="nextTo"/>
        <c:crossAx val="361547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Inflación Interanual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1"/>
          <c:order val="1"/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[51]I.Inflación!$B$244:$C$272</c15:sqref>
                  </c15:fullRef>
                </c:ext>
              </c:extLst>
              <c:f>[51]I.Inflación!$B$244:$C$272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[51]I.Inflación!$H$220:$H$260</c15:sqref>
                  </c15:fullRef>
                </c:ext>
              </c:extLst>
              <c:f>[51]I.Inflación!$H$220:$H$249</c:f>
              <c:numCache>
                <c:formatCode>General</c:formatCode>
                <c:ptCount val="3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1-46AA-BCE6-5AEBA3461446}"/>
            </c:ext>
          </c:extLst>
        </c:ser>
        <c:ser>
          <c:idx val="2"/>
          <c:order val="2"/>
          <c:spPr>
            <a:solidFill>
              <a:schemeClr val="bg1">
                <a:lumMod val="85000"/>
              </a:schemeClr>
            </a:solidFill>
            <a:ln w="25400" cap="flat" cmpd="sng" algn="ctr"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[51]I.Inflación!$B$244:$C$272</c15:sqref>
                  </c15:fullRef>
                </c:ext>
              </c:extLst>
              <c:f>[51]I.Inflación!$B$244:$C$272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[51]I.Inflación!$I$244:$I$273</c15:sqref>
                  </c15:fullRef>
                </c:ext>
              </c:extLst>
              <c:f>[51]I.Inflación!$I$244:$I$273</c:f>
              <c:numCache>
                <c:formatCode>General</c:formatCode>
                <c:ptCount val="3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61-46AA-BCE6-5AEBA346144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[51]I.Inflación!$B$244:$C$272</c15:sqref>
                  </c15:fullRef>
                </c:ext>
              </c:extLst>
              <c:f>[51]I.Inflación!$B$244:$C$272</c:f>
              <c:multiLvlStrCache>
                <c:ptCount val="29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[51]I.Inflación!$J$244:$J$273</c15:sqref>
                  </c15:fullRef>
                </c:ext>
              </c:extLst>
              <c:f>[51]I.Inflación!$J$244:$J$273</c:f>
              <c:numCache>
                <c:formatCode>General</c:formatCode>
                <c:ptCount val="3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61-46AA-BCE6-5AEBA3461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875928"/>
        <c:axId val="1"/>
      </c:areaChart>
      <c:lineChart>
        <c:grouping val="standard"/>
        <c:varyColors val="0"/>
        <c:ser>
          <c:idx val="0"/>
          <c:order val="0"/>
          <c:tx>
            <c:strRef>
              <c:f>[51]I.Inflación!$D$3</c:f>
              <c:strCache>
                <c:ptCount val="1"/>
                <c:pt idx="0">
                  <c:v>IPC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38100">
                <a:solidFill>
                  <a:srgbClr val="00B0F0"/>
                </a:solidFill>
              </a:ln>
              <a:effectLst/>
            </c:spPr>
          </c:marker>
          <c:dLbls>
            <c:dLbl>
              <c:idx val="2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761-46AA-BCE6-5AEBA3461446}"/>
                </c:ext>
              </c:extLst>
            </c:dLbl>
            <c:dLbl>
              <c:idx val="5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761-46AA-BCE6-5AEBA3461446}"/>
                </c:ext>
              </c:extLst>
            </c:dLbl>
            <c:dLbl>
              <c:idx val="12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761-46AA-BCE6-5AEBA3461446}"/>
                </c:ext>
              </c:extLst>
            </c:dLbl>
            <c:dLbl>
              <c:idx val="15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761-46AA-BCE6-5AEBA3461446}"/>
                </c:ext>
              </c:extLst>
            </c:dLbl>
            <c:dLbl>
              <c:idx val="16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761-46AA-BCE6-5AEBA3461446}"/>
                </c:ext>
              </c:extLst>
            </c:dLbl>
            <c:dLbl>
              <c:idx val="17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761-46AA-BCE6-5AEBA3461446}"/>
                </c:ext>
              </c:extLst>
            </c:dLbl>
            <c:dLbl>
              <c:idx val="18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761-46AA-BCE6-5AEBA3461446}"/>
                </c:ext>
              </c:extLst>
            </c:dLbl>
            <c:dLbl>
              <c:idx val="19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761-46AA-BCE6-5AEBA3461446}"/>
                </c:ext>
              </c:extLst>
            </c:dLbl>
            <c:dLbl>
              <c:idx val="22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761-46AA-BCE6-5AEBA3461446}"/>
                </c:ext>
              </c:extLst>
            </c:dLbl>
            <c:dLbl>
              <c:idx val="24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761-46AA-BCE6-5AEBA3461446}"/>
                </c:ext>
              </c:extLst>
            </c:dLbl>
            <c:dLbl>
              <c:idx val="25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761-46AA-BCE6-5AEBA3461446}"/>
                </c:ext>
              </c:extLst>
            </c:dLbl>
            <c:dLbl>
              <c:idx val="26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761-46AA-BCE6-5AEBA3461446}"/>
                </c:ext>
              </c:extLst>
            </c:dLbl>
            <c:dLbl>
              <c:idx val="27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761-46AA-BCE6-5AEBA3461446}"/>
                </c:ext>
              </c:extLst>
            </c:dLbl>
            <c:dLbl>
              <c:idx val="28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761-46AA-BCE6-5AEBA3461446}"/>
                </c:ext>
              </c:extLst>
            </c:dLbl>
            <c:dLbl>
              <c:idx val="29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761-46AA-BCE6-5AEBA34614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[51]I.Inflación!$B$244:$C$273</c15:sqref>
                  </c15:fullRef>
                </c:ext>
              </c:extLst>
              <c:f>[51]I.Inflación!$B$244:$C$273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[51]I.Inflación!$E$244:$E$273</c15:sqref>
                  </c15:fullRef>
                </c:ext>
              </c:extLst>
              <c:f>[51]I.Inflación!$E$244:$E$273</c:f>
              <c:numCache>
                <c:formatCode>General</c:formatCode>
                <c:ptCount val="30"/>
                <c:pt idx="0">
                  <c:v>7.0811609991439095E-3</c:v>
                </c:pt>
                <c:pt idx="1">
                  <c:v>1.1918672587053036E-2</c:v>
                </c:pt>
                <c:pt idx="2">
                  <c:v>1.474582848273176E-2</c:v>
                </c:pt>
                <c:pt idx="3">
                  <c:v>1.607915893630163E-2</c:v>
                </c:pt>
                <c:pt idx="4">
                  <c:v>1.3107170393215517E-2</c:v>
                </c:pt>
                <c:pt idx="5">
                  <c:v>9.1559590674772373E-3</c:v>
                </c:pt>
                <c:pt idx="6">
                  <c:v>1.4005386687187649E-2</c:v>
                </c:pt>
                <c:pt idx="7">
                  <c:v>1.7155165781983284E-2</c:v>
                </c:pt>
                <c:pt idx="8">
                  <c:v>2.0216773003305599E-2</c:v>
                </c:pt>
                <c:pt idx="9">
                  <c:v>2.4773738303421222E-2</c:v>
                </c:pt>
                <c:pt idx="10">
                  <c:v>3.2250615763547374E-2</c:v>
                </c:pt>
                <c:pt idx="11">
                  <c:v>3.6562789262573725E-2</c:v>
                </c:pt>
                <c:pt idx="12">
                  <c:v>4.1724617524339536E-2</c:v>
                </c:pt>
                <c:pt idx="13">
                  <c:v>3.6566589684372541E-2</c:v>
                </c:pt>
                <c:pt idx="14">
                  <c:v>2.4474187380497003E-2</c:v>
                </c:pt>
                <c:pt idx="15">
                  <c:v>1.0727328058429686E-2</c:v>
                </c:pt>
                <c:pt idx="16">
                  <c:v>9.8934550989342451E-3</c:v>
                </c:pt>
                <c:pt idx="17">
                  <c:v>2.8972247636474435E-2</c:v>
                </c:pt>
                <c:pt idx="18">
                  <c:v>4.3484859983303981E-2</c:v>
                </c:pt>
                <c:pt idx="19">
                  <c:v>4.8026017243987251E-2</c:v>
                </c:pt>
                <c:pt idx="20">
                  <c:v>5.0331525015069323E-2</c:v>
                </c:pt>
                <c:pt idx="21">
                  <c:v>5.0250240673017421E-2</c:v>
                </c:pt>
                <c:pt idx="22">
                  <c:v>5.2585709374322498E-2</c:v>
                </c:pt>
                <c:pt idx="23">
                  <c:v>5.5536478118097365E-2</c:v>
                </c:pt>
                <c:pt idx="24">
                  <c:v>6.2270483901758489E-2</c:v>
                </c:pt>
                <c:pt idx="25">
                  <c:v>7.0877017403547349E-2</c:v>
                </c:pt>
                <c:pt idx="26">
                  <c:v>8.2965106026717805E-2</c:v>
                </c:pt>
                <c:pt idx="27">
                  <c:v>9.6452641918615564E-2</c:v>
                </c:pt>
                <c:pt idx="28">
                  <c:v>0.1048082068330556</c:v>
                </c:pt>
                <c:pt idx="29">
                  <c:v>9.3193676739859302E-2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61-46AA-BCE6-5AEBA3461446}"/>
            </c:ext>
          </c:extLst>
        </c:ser>
        <c:ser>
          <c:idx val="5"/>
          <c:order val="4"/>
          <c:tx>
            <c:strRef>
              <c:f>[51]I.Inflación!$F$3</c:f>
              <c:strCache>
                <c:ptCount val="1"/>
                <c:pt idx="0">
                  <c:v>IPC Subyacente</c:v>
                </c:pt>
              </c:strCache>
            </c:strRef>
          </c:tx>
          <c:spPr>
            <a:ln w="3810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 w="38100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761-46AA-BCE6-5AEBA3461446}"/>
                </c:ext>
              </c:extLst>
            </c:dLbl>
            <c:dLbl>
              <c:idx val="5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761-46AA-BCE6-5AEBA3461446}"/>
                </c:ext>
              </c:extLst>
            </c:dLbl>
            <c:dLbl>
              <c:idx val="8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761-46AA-BCE6-5AEBA3461446}"/>
                </c:ext>
              </c:extLst>
            </c:dLbl>
            <c:dLbl>
              <c:idx val="11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761-46AA-BCE6-5AEBA3461446}"/>
                </c:ext>
              </c:extLst>
            </c:dLbl>
            <c:dLbl>
              <c:idx val="15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761-46AA-BCE6-5AEBA3461446}"/>
                </c:ext>
              </c:extLst>
            </c:dLbl>
            <c:dLbl>
              <c:idx val="24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761-46AA-BCE6-5AEBA3461446}"/>
                </c:ext>
              </c:extLst>
            </c:dLbl>
            <c:dLbl>
              <c:idx val="25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761-46AA-BCE6-5AEBA3461446}"/>
                </c:ext>
              </c:extLst>
            </c:dLbl>
            <c:dLbl>
              <c:idx val="26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761-46AA-BCE6-5AEBA3461446}"/>
                </c:ext>
              </c:extLst>
            </c:dLbl>
            <c:dLbl>
              <c:idx val="27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761-46AA-BCE6-5AEBA3461446}"/>
                </c:ext>
              </c:extLst>
            </c:dLbl>
            <c:dLbl>
              <c:idx val="28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761-46AA-BCE6-5AEBA3461446}"/>
                </c:ext>
              </c:extLst>
            </c:dLbl>
            <c:dLbl>
              <c:idx val="29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761-46AA-BCE6-5AEBA34614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[51]I.Inflación!$B$244:$C$273</c15:sqref>
                  </c15:fullRef>
                </c:ext>
              </c:extLst>
              <c:f>[51]I.Inflación!$B$244:$C$273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[51]I.Inflación!$G$244:$G$273</c15:sqref>
                  </c15:fullRef>
                </c:ext>
              </c:extLst>
              <c:f>[51]I.Inflación!$G$244:$G$273</c:f>
              <c:numCache>
                <c:formatCode>General</c:formatCode>
                <c:ptCount val="30"/>
                <c:pt idx="0">
                  <c:v>2.3760000000000003E-2</c:v>
                </c:pt>
                <c:pt idx="1">
                  <c:v>2.258579409417405E-2</c:v>
                </c:pt>
                <c:pt idx="2">
                  <c:v>2.1500238891543288E-2</c:v>
                </c:pt>
                <c:pt idx="3">
                  <c:v>2.0651310563939651E-2</c:v>
                </c:pt>
                <c:pt idx="4">
                  <c:v>1.9754065846885993E-2</c:v>
                </c:pt>
                <c:pt idx="5">
                  <c:v>1.9483605258989289E-2</c:v>
                </c:pt>
                <c:pt idx="6">
                  <c:v>2.0411392405063067E-2</c:v>
                </c:pt>
                <c:pt idx="7">
                  <c:v>2.0590091511517805E-2</c:v>
                </c:pt>
                <c:pt idx="8">
                  <c:v>2.1407209192507493E-2</c:v>
                </c:pt>
                <c:pt idx="9">
                  <c:v>2.2321779454531177E-2</c:v>
                </c:pt>
                <c:pt idx="10">
                  <c:v>2.1972847838028553E-2</c:v>
                </c:pt>
                <c:pt idx="11">
                  <c:v>2.2478070175438569E-2</c:v>
                </c:pt>
                <c:pt idx="12">
                  <c:v>2.4068140970540108E-2</c:v>
                </c:pt>
                <c:pt idx="13">
                  <c:v>2.4974635136189915E-2</c:v>
                </c:pt>
                <c:pt idx="14">
                  <c:v>2.666043030869969E-2</c:v>
                </c:pt>
                <c:pt idx="15">
                  <c:v>2.7548638132295578E-2</c:v>
                </c:pt>
                <c:pt idx="16">
                  <c:v>3.0963124319278279E-2</c:v>
                </c:pt>
                <c:pt idx="17">
                  <c:v>3.5114978247358763E-2</c:v>
                </c:pt>
                <c:pt idx="18">
                  <c:v>4.1401767715925075E-2</c:v>
                </c:pt>
                <c:pt idx="19">
                  <c:v>4.2359124990337671E-2</c:v>
                </c:pt>
                <c:pt idx="20">
                  <c:v>4.338110648790261E-2</c:v>
                </c:pt>
                <c:pt idx="21">
                  <c:v>4.4447465264028985E-2</c:v>
                </c:pt>
                <c:pt idx="22">
                  <c:v>4.6127154666058656E-2</c:v>
                </c:pt>
                <c:pt idx="23">
                  <c:v>4.771474481526794E-2</c:v>
                </c:pt>
                <c:pt idx="24">
                  <c:v>4.9272552264164604E-2</c:v>
                </c:pt>
                <c:pt idx="25">
                  <c:v>5.3600492475825545E-2</c:v>
                </c:pt>
                <c:pt idx="26">
                  <c:v>5.5825302456185888E-2</c:v>
                </c:pt>
                <c:pt idx="27">
                  <c:v>5.7211548901485276E-2</c:v>
                </c:pt>
                <c:pt idx="28">
                  <c:v>5.8254264130387368E-2</c:v>
                </c:pt>
                <c:pt idx="29">
                  <c:v>5.9953809353818797E-2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F761-46AA-BCE6-5AEBA3461446}"/>
            </c:ext>
          </c:extLst>
        </c:ser>
        <c:ser>
          <c:idx val="4"/>
          <c:order val="5"/>
          <c:tx>
            <c:strRef>
              <c:f>[51]I.Inflación!$K$204</c:f>
              <c:strCache>
                <c:ptCount val="1"/>
                <c:pt idx="0">
                  <c:v>Meta de Inflación 4% ± 1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[51]I.Inflación!$B$244:$C$273</c15:sqref>
                  </c15:fullRef>
                </c:ext>
              </c:extLst>
              <c:f>[51]I.Inflación!$B$244:$C$273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[51]I.Inflación!$K$244:$K$273</c15:sqref>
                  </c15:fullRef>
                </c:ext>
              </c:extLst>
              <c:f>[51]I.Inflación!$K$244:$K$273</c:f>
              <c:numCache>
                <c:formatCode>General</c:formatCode>
                <c:ptCount val="30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761-46AA-BCE6-5AEBA3461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875928"/>
        <c:axId val="1"/>
      </c:lineChart>
      <c:catAx>
        <c:axId val="36187592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1000000000000001"/>
        </c:scaling>
        <c:delete val="0"/>
        <c:axPos val="l"/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875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3699934371599433"/>
          <c:y val="0.10859740503637258"/>
          <c:w val="0.31736068732228839"/>
          <c:h val="4.7511364703413002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905971127879711E-2"/>
          <c:y val="0.12051421343765731"/>
          <c:w val="0.93192336330195702"/>
          <c:h val="0.75785412487238168"/>
        </c:manualLayout>
      </c:layout>
      <c:lineChart>
        <c:grouping val="standard"/>
        <c:varyColors val="0"/>
        <c:ser>
          <c:idx val="0"/>
          <c:order val="0"/>
          <c:tx>
            <c:v>TPM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6A2-40E5-939D-C96606C6EEDD}"/>
                </c:ext>
              </c:extLst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A2-40E5-939D-C96606C6EEDD}"/>
                </c:ext>
              </c:extLst>
            </c:dLbl>
            <c:dLbl>
              <c:idx val="10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A2-40E5-939D-C96606C6EEDD}"/>
                </c:ext>
              </c:extLst>
            </c:dLbl>
            <c:dLbl>
              <c:idx val="16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6A2-40E5-939D-C96606C6EEDD}"/>
                </c:ext>
              </c:extLst>
            </c:dLbl>
            <c:dLbl>
              <c:idx val="24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6A2-40E5-939D-C96606C6EE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5'!$V$3:$W$32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'Gráfico 5'!$Y$3:$Y$32</c:f>
              <c:numCache>
                <c:formatCode>0.00%</c:formatCode>
                <c:ptCount val="30"/>
                <c:pt idx="0">
                  <c:v>5.5E-2</c:v>
                </c:pt>
                <c:pt idx="1">
                  <c:v>5.5E-2</c:v>
                </c:pt>
                <c:pt idx="2">
                  <c:v>5.5E-2</c:v>
                </c:pt>
                <c:pt idx="3">
                  <c:v>5.5E-2</c:v>
                </c:pt>
                <c:pt idx="4">
                  <c:v>5.5E-2</c:v>
                </c:pt>
                <c:pt idx="5">
                  <c:v>5.5E-2</c:v>
                </c:pt>
                <c:pt idx="6">
                  <c:v>0.05</c:v>
                </c:pt>
                <c:pt idx="7">
                  <c:v>4.7500000000000001E-2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A2-40E5-939D-C96606C6EEDD}"/>
            </c:ext>
          </c:extLst>
        </c:ser>
        <c:ser>
          <c:idx val="1"/>
          <c:order val="1"/>
          <c:tx>
            <c:strRef>
              <c:f>'Gráfico 5'!$X$2</c:f>
              <c:strCache>
                <c:ptCount val="1"/>
                <c:pt idx="0">
                  <c:v>Depósito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6A2-40E5-939D-C96606C6EEDD}"/>
                </c:ext>
              </c:extLst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6A2-40E5-939D-C96606C6EEDD}"/>
                </c:ext>
              </c:extLst>
            </c:dLbl>
            <c:dLbl>
              <c:idx val="10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6A2-40E5-939D-C96606C6EEDD}"/>
                </c:ext>
              </c:extLst>
            </c:dLbl>
            <c:dLbl>
              <c:idx val="16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6A2-40E5-939D-C96606C6EEDD}"/>
                </c:ext>
              </c:extLst>
            </c:dLbl>
            <c:dLbl>
              <c:idx val="24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6A2-40E5-939D-C96606C6EE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5'!$V$3:$W$32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'Gráfico 5'!$X$3:$X$32</c:f>
              <c:numCache>
                <c:formatCode>0.00%</c:formatCode>
                <c:ptCount val="30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3.5000000000000003E-2</c:v>
                </c:pt>
                <c:pt idx="7">
                  <c:v>3.2500000000000001E-2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  <c:pt idx="20">
                  <c:v>2.5000000000000001E-2</c:v>
                </c:pt>
                <c:pt idx="21">
                  <c:v>2.5000000000000001E-2</c:v>
                </c:pt>
                <c:pt idx="22">
                  <c:v>2.5000000000000001E-2</c:v>
                </c:pt>
                <c:pt idx="23">
                  <c:v>2.5000000000000001E-2</c:v>
                </c:pt>
                <c:pt idx="24">
                  <c:v>2.5000000000000001E-2</c:v>
                </c:pt>
                <c:pt idx="25">
                  <c:v>2.5000000000000001E-2</c:v>
                </c:pt>
                <c:pt idx="26">
                  <c:v>2.5000000000000001E-2</c:v>
                </c:pt>
                <c:pt idx="27">
                  <c:v>2.5000000000000001E-2</c:v>
                </c:pt>
                <c:pt idx="28">
                  <c:v>2.5000000000000001E-2</c:v>
                </c:pt>
                <c:pt idx="29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6A2-40E5-939D-C96606C6EEDD}"/>
            </c:ext>
          </c:extLst>
        </c:ser>
        <c:ser>
          <c:idx val="2"/>
          <c:order val="2"/>
          <c:tx>
            <c:strRef>
              <c:f>'Gráfico 5'!$Z$2</c:f>
              <c:strCache>
                <c:ptCount val="1"/>
                <c:pt idx="0">
                  <c:v>Préstamo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6A2-40E5-939D-C96606C6EEDD}"/>
                </c:ext>
              </c:extLst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6A2-40E5-939D-C96606C6EEDD}"/>
                </c:ext>
              </c:extLst>
            </c:dLbl>
            <c:dLbl>
              <c:idx val="10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6A2-40E5-939D-C96606C6EEDD}"/>
                </c:ext>
              </c:extLst>
            </c:dLbl>
            <c:dLbl>
              <c:idx val="16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6A2-40E5-939D-C96606C6EEDD}"/>
                </c:ext>
              </c:extLst>
            </c:dLbl>
            <c:dLbl>
              <c:idx val="24"/>
              <c:layout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6A2-40E5-939D-C96606C6EE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5'!$V$3:$W$32</c:f>
              <c:multiLvlStrCache>
                <c:ptCount val="30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'Gráfico 5'!$Z$3:$Z$32</c:f>
              <c:numCache>
                <c:formatCode>0.00%</c:formatCode>
                <c:ptCount val="30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6.5000000000000002E-2</c:v>
                </c:pt>
                <c:pt idx="7">
                  <c:v>6.25E-2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0.06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  <c:pt idx="25">
                  <c:v>3.5000000000000003E-2</c:v>
                </c:pt>
                <c:pt idx="26">
                  <c:v>3.5000000000000003E-2</c:v>
                </c:pt>
                <c:pt idx="27">
                  <c:v>3.5000000000000003E-2</c:v>
                </c:pt>
                <c:pt idx="28">
                  <c:v>3.5000000000000003E-2</c:v>
                </c:pt>
                <c:pt idx="29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6A2-40E5-939D-C96606C6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872976"/>
        <c:axId val="1"/>
      </c:lineChart>
      <c:catAx>
        <c:axId val="36187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2.0000000000000004E-2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872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734257602155424"/>
          <c:y val="1.8306636155606407E-2"/>
          <c:w val="0.23509379454164553"/>
          <c:h val="5.4919908466819219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96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Inflación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6'!$P$3</c:f>
              <c:strCache>
                <c:ptCount val="1"/>
                <c:pt idx="0">
                  <c:v>Inflación (Promedio)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AB-49AD-8E6E-DA6502CC1EB6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AB-49AD-8E6E-DA6502CC1EB6}"/>
              </c:ext>
            </c:extLst>
          </c:dPt>
          <c:dLbls>
            <c:dLbl>
              <c:idx val="3"/>
              <c:layout>
                <c:manualLayout>
                  <c:x val="-1.5458937198067632E-2"/>
                  <c:y val="0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AB-49AD-8E6E-DA6502CC1EB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 6'!$Q$2:$T$2</c:f>
              <c:strCache>
                <c:ptCount val="4"/>
                <c:pt idx="0">
                  <c:v>2020</c:v>
                </c:pt>
                <c:pt idx="1">
                  <c:v>PGE 2021</c:v>
                </c:pt>
                <c:pt idx="2">
                  <c:v>2021*</c:v>
                </c:pt>
                <c:pt idx="3">
                  <c:v>2022*</c:v>
                </c:pt>
              </c:strCache>
            </c:strRef>
          </c:cat>
          <c:val>
            <c:numRef>
              <c:f>'Gráfico 6'!$Q$3:$T$3</c:f>
              <c:numCache>
                <c:formatCode>0.0%</c:formatCode>
                <c:ptCount val="4"/>
                <c:pt idx="0">
                  <c:v>3.78E-2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AB-49AD-8E6E-DA6502CC1EB6}"/>
            </c:ext>
          </c:extLst>
        </c:ser>
        <c:ser>
          <c:idx val="1"/>
          <c:order val="1"/>
          <c:tx>
            <c:strRef>
              <c:f>'Gráfico 6'!$P$4</c:f>
              <c:strCache>
                <c:ptCount val="1"/>
                <c:pt idx="0">
                  <c:v>Inflación (diciembre)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9AB-49AD-8E6E-DA6502CC1EB6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9AB-49AD-8E6E-DA6502CC1EB6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 6'!$Q$2:$T$2</c:f>
              <c:strCache>
                <c:ptCount val="4"/>
                <c:pt idx="0">
                  <c:v>2020</c:v>
                </c:pt>
                <c:pt idx="1">
                  <c:v>PGE 2021</c:v>
                </c:pt>
                <c:pt idx="2">
                  <c:v>2021*</c:v>
                </c:pt>
                <c:pt idx="3">
                  <c:v>2022*</c:v>
                </c:pt>
              </c:strCache>
            </c:strRef>
          </c:cat>
          <c:val>
            <c:numRef>
              <c:f>'Gráfico 6'!$Q$4:$T$4</c:f>
              <c:numCache>
                <c:formatCode>0.0%</c:formatCode>
                <c:ptCount val="4"/>
                <c:pt idx="0">
                  <c:v>5.5500000000000001E-2</c:v>
                </c:pt>
                <c:pt idx="1">
                  <c:v>0.04</c:v>
                </c:pt>
                <c:pt idx="2">
                  <c:v>0.05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AB-49AD-8E6E-DA6502CC1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1871664"/>
        <c:axId val="1"/>
      </c:barChart>
      <c:catAx>
        <c:axId val="36187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61871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Tasa de Cambio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'Gráfico 6'!$P$5</c:f>
              <c:strCache>
                <c:ptCount val="1"/>
                <c:pt idx="0">
                  <c:v>Tasa de Cambio (Promedio)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52-4B29-A5B7-72CFCBC0329C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52-4B29-A5B7-72CFCBC032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 6'!$Q$2:$T$2</c:f>
              <c:strCache>
                <c:ptCount val="4"/>
                <c:pt idx="0">
                  <c:v>2020</c:v>
                </c:pt>
                <c:pt idx="1">
                  <c:v>PGE 2021</c:v>
                </c:pt>
                <c:pt idx="2">
                  <c:v>2021*</c:v>
                </c:pt>
                <c:pt idx="3">
                  <c:v>2022*</c:v>
                </c:pt>
              </c:strCache>
            </c:strRef>
          </c:cat>
          <c:val>
            <c:numRef>
              <c:f>'Gráfico 6'!$Q$5:$T$5</c:f>
              <c:numCache>
                <c:formatCode>0.0</c:formatCode>
                <c:ptCount val="4"/>
                <c:pt idx="0" formatCode="0.00">
                  <c:v>56.58</c:v>
                </c:pt>
                <c:pt idx="1">
                  <c:v>62.3</c:v>
                </c:pt>
                <c:pt idx="2">
                  <c:v>58.4</c:v>
                </c:pt>
                <c:pt idx="3">
                  <c:v>61.32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52-4B29-A5B7-72CFCBC0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1869696"/>
        <c:axId val="1"/>
      </c:barChart>
      <c:catAx>
        <c:axId val="36186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6186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Crecimiento PIB EEUU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4591194968553458E-2"/>
          <c:y val="0.37078703703703703"/>
          <c:w val="0.9308176100628931"/>
          <c:h val="0.4485427286919054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'Gráfico 6'!$P$6</c:f>
              <c:strCache>
                <c:ptCount val="1"/>
                <c:pt idx="0">
                  <c:v>Crecimiento PIB real EEUU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12-4843-8276-AD845DAAA7E8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12-4843-8276-AD845DAAA7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 6'!$Q$2:$T$2</c:f>
              <c:strCache>
                <c:ptCount val="4"/>
                <c:pt idx="0">
                  <c:v>2020</c:v>
                </c:pt>
                <c:pt idx="1">
                  <c:v>PGE 2021</c:v>
                </c:pt>
                <c:pt idx="2">
                  <c:v>2021*</c:v>
                </c:pt>
                <c:pt idx="3">
                  <c:v>2022*</c:v>
                </c:pt>
              </c:strCache>
            </c:strRef>
          </c:cat>
          <c:val>
            <c:numRef>
              <c:f>'Gráfico 6'!$Q$6:$T$6</c:f>
              <c:numCache>
                <c:formatCode>0.0%</c:formatCode>
                <c:ptCount val="4"/>
                <c:pt idx="0">
                  <c:v>-3.5000000000000003E-2</c:v>
                </c:pt>
                <c:pt idx="1">
                  <c:v>0.04</c:v>
                </c:pt>
                <c:pt idx="2">
                  <c:v>6.4000000000000001E-2</c:v>
                </c:pt>
                <c:pt idx="3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12-4843-8276-AD845DAAA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079112"/>
        <c:axId val="1"/>
      </c:barChart>
      <c:catAx>
        <c:axId val="362079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8.0000000000000016E-2"/>
        </c:scaling>
        <c:delete val="1"/>
        <c:axPos val="l"/>
        <c:numFmt formatCode="0.0%" sourceLinked="1"/>
        <c:majorTickMark val="out"/>
        <c:minorTickMark val="none"/>
        <c:tickLblPos val="nextTo"/>
        <c:crossAx val="362079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Crecimiento PIB Real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4591194968553458E-2"/>
          <c:y val="0.37078703703703703"/>
          <c:w val="0.9308176100628931"/>
          <c:h val="0.52181357538641004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'Gráfico 6'!$P$7</c:f>
              <c:strCache>
                <c:ptCount val="1"/>
                <c:pt idx="0">
                  <c:v>Crecimiento PIB real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trellis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FD-4B55-B2F5-EECEC301BE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'Gráfico 6'!$Q$2:$T$2</c:f>
              <c:strCache>
                <c:ptCount val="4"/>
                <c:pt idx="0">
                  <c:v>2020</c:v>
                </c:pt>
                <c:pt idx="1">
                  <c:v>PGE 2021</c:v>
                </c:pt>
                <c:pt idx="2">
                  <c:v>2021*</c:v>
                </c:pt>
                <c:pt idx="3">
                  <c:v>2022*</c:v>
                </c:pt>
              </c:strCache>
            </c:strRef>
          </c:cat>
          <c:val>
            <c:numRef>
              <c:f>'Gráfico 6'!$Q$7:$T$7</c:f>
              <c:numCache>
                <c:formatCode>0.0%</c:formatCode>
                <c:ptCount val="4"/>
                <c:pt idx="0">
                  <c:v>-6.7000000000000004E-2</c:v>
                </c:pt>
                <c:pt idx="1">
                  <c:v>0.05</c:v>
                </c:pt>
                <c:pt idx="2">
                  <c:v>7.4999999999999997E-2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FD-4B55-B2F5-EECEC301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2075504"/>
        <c:axId val="1"/>
      </c:barChart>
      <c:catAx>
        <c:axId val="36207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6207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5</xdr:row>
      <xdr:rowOff>0</xdr:rowOff>
    </xdr:from>
    <xdr:to>
      <xdr:col>11</xdr:col>
      <xdr:colOff>514350</xdr:colOff>
      <xdr:row>24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4</xdr:row>
      <xdr:rowOff>123825</xdr:rowOff>
    </xdr:from>
    <xdr:to>
      <xdr:col>10</xdr:col>
      <xdr:colOff>723900</xdr:colOff>
      <xdr:row>20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5</xdr:row>
      <xdr:rowOff>0</xdr:rowOff>
    </xdr:from>
    <xdr:to>
      <xdr:col>10</xdr:col>
      <xdr:colOff>542925</xdr:colOff>
      <xdr:row>18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4</xdr:row>
      <xdr:rowOff>104775</xdr:rowOff>
    </xdr:from>
    <xdr:to>
      <xdr:col>16</xdr:col>
      <xdr:colOff>581025</xdr:colOff>
      <xdr:row>26</xdr:row>
      <xdr:rowOff>123825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76200</xdr:rowOff>
    </xdr:from>
    <xdr:to>
      <xdr:col>15</xdr:col>
      <xdr:colOff>581025</xdr:colOff>
      <xdr:row>27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6</xdr:col>
      <xdr:colOff>428625</xdr:colOff>
      <xdr:row>17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17</xdr:row>
      <xdr:rowOff>38100</xdr:rowOff>
    </xdr:from>
    <xdr:to>
      <xdr:col>6</xdr:col>
      <xdr:colOff>409575</xdr:colOff>
      <xdr:row>28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419100</xdr:colOff>
      <xdr:row>16</xdr:row>
      <xdr:rowOff>190500</xdr:rowOff>
    </xdr:from>
    <xdr:to>
      <xdr:col>11</xdr:col>
      <xdr:colOff>647700</xdr:colOff>
      <xdr:row>28</xdr:row>
      <xdr:rowOff>152400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419100</xdr:colOff>
      <xdr:row>5</xdr:row>
      <xdr:rowOff>9525</xdr:rowOff>
    </xdr:from>
    <xdr:to>
      <xdr:col>12</xdr:col>
      <xdr:colOff>19050</xdr:colOff>
      <xdr:row>15</xdr:row>
      <xdr:rowOff>38100</xdr:rowOff>
    </xdr:to>
    <xdr:graphicFrame macro="">
      <xdr:nvGraphicFramePr>
        <xdr:cNvPr id="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555755</xdr:colOff>
      <xdr:row>4</xdr:row>
      <xdr:rowOff>126352</xdr:rowOff>
    </xdr:from>
    <xdr:to>
      <xdr:col>12</xdr:col>
      <xdr:colOff>87931</xdr:colOff>
      <xdr:row>31</xdr:row>
      <xdr:rowOff>67839</xdr:rowOff>
    </xdr:to>
    <xdr:sp macro="" textlink="">
      <xdr:nvSpPr>
        <xdr:cNvPr id="6" name="Rectángulo 11"/>
        <xdr:cNvSpPr/>
      </xdr:nvSpPr>
      <xdr:spPr>
        <a:xfrm>
          <a:off x="555755" y="907402"/>
          <a:ext cx="9638201" cy="5094512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5</xdr:row>
      <xdr:rowOff>100012</xdr:rowOff>
    </xdr:from>
    <xdr:to>
      <xdr:col>6</xdr:col>
      <xdr:colOff>428624</xdr:colOff>
      <xdr:row>22</xdr:row>
      <xdr:rowOff>142876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B2BA4B-7040-49EC-B553-82B08DA5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_/Dropbox/My%20PC%20(LAPTOP-KH6MTOJD)/Downloads/Tablas%20Informe%20Avance%202021%20-%20Ingresos%20v2%20(2)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_/Dropbox/My%20PC%20(LAPTOP-KH6MTOJD)/Downloads/Tablas%20Informe%20de%20Medio%20Te&#769;rmino%20de%20la%20Ejecucio&#769;n%20Presupuestaria%202021%20(1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_/Dropbox/My%20PC%20(LAPTOP-KH6MTOJD)/Downloads/Sector%20Precios%20E-M%202021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ATA/PA/CHL/SECTORS/BOP/Bop0209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Fpsswn05d/WHD/DATA/S1/BLZ/Reports/BLZRedTables6_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ancene/Internacional/04%20BOLIVAR%20-%20Y-O%20-%20HUASCAR%20J/BASE%20CUADROS%20PRESIDENTE%202004/EST.%20SERVICIO%20DEUDA%20SEPTIEMBRE%2020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D:Documents%20and%20Settings\1986061\Local%20Settings\Temporary%20Internet%20Files\OLK7C\Secto%20publico\PBSECQKaren%202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ancene/deuda/PROYECCIONES%20DEL%20SERVICIO/PROY2004/PROY%20-%20PROY2004B%20CON%20TASAS%20CAMBIO%2004%20SEP01%20ORIGINAL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ATA/US/ARM/REP/97ARMRED/TABLES/EDSSARMRED9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WINDOWS/TEMP/GeoBop0900_BseLine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Kbcat/data/crude/NWE/Normprice/2003/1Q%202003%20New%20Normpri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el/data/DEMAND/BALANCES/GDP%20updated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ata2/whd/DNCFP/Recursos/Proyrena/Anual/2002/Alt4_Proy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Archivos%20Excel/Boletines/Excel/Otros/FAX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My%20Documents/Excel/Paises/My%20Documents/Excel/Otros/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G:Archivos%20Excel\Boletines\Archivos%20de%20trabajo%202004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My%20Documents/Excel/Otros/FA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.digepres.local/UAE/Departamento/Archivos%20Excel/Boletines/Excel/Otros/FAX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:E\Secto%20publico\PBSECQKaren%202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V:Archivos%20Excel\Boletines\Cuadros%20M%20y%20X%20mensuales\Excel\Otros\FAX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el/am/EXCEL/MARTY/ALEX/LONGTERM/LONGGD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bcfs1/DATA/CA/CRI/EXTERNAL/Output/CRI-BOP-0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gp1/UAE/Documents%20and%20Settings/routtm/Local%20Settings/Temporary%20Internet%20Files/OLK13/chartsheet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:Projects\Occaisonal%20paper%20on%20access\Report\Figur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x"/>
      <sheetName val="Gráfico x"/>
    </sheetNames>
    <sheetDataSet>
      <sheetData sheetId="0"/>
      <sheetData sheetId="1">
        <row r="27">
          <cell r="C27" t="str">
            <v>Recacudado 2020</v>
          </cell>
          <cell r="D27" t="str">
            <v>Estimado 2021</v>
          </cell>
          <cell r="E27" t="str">
            <v>Recaudado 2021</v>
          </cell>
        </row>
        <row r="28">
          <cell r="B28" t="str">
            <v>TN</v>
          </cell>
          <cell r="C28">
            <v>30466.380707999993</v>
          </cell>
          <cell r="D28">
            <v>17742.590705762748</v>
          </cell>
          <cell r="E28">
            <v>25849.491721850012</v>
          </cell>
        </row>
        <row r="29">
          <cell r="B29" t="str">
            <v>DGII</v>
          </cell>
          <cell r="C29">
            <v>201238.89229075002</v>
          </cell>
          <cell r="D29">
            <v>245653.00237986076</v>
          </cell>
          <cell r="E29">
            <v>297824.30773533933</v>
          </cell>
        </row>
        <row r="30">
          <cell r="B30" t="str">
            <v>DGA</v>
          </cell>
          <cell r="C30">
            <v>53873.246980619988</v>
          </cell>
          <cell r="D30">
            <v>63022.79751930332</v>
          </cell>
          <cell r="E30">
            <v>84882.095314029968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1 "/>
      <sheetName val="Gráfico 1"/>
      <sheetName val="Gráfico 2"/>
      <sheetName val="Tabla 2"/>
      <sheetName val="Tabla 3"/>
      <sheetName val="Gráfico 3"/>
      <sheetName val="Tabla 4"/>
      <sheetName val="Tabla 5"/>
      <sheetName val="Tabla 6"/>
      <sheetName val="Tabla 7"/>
      <sheetName val="Tabla 8"/>
      <sheetName val="Gráfico 4"/>
      <sheetName val="Gráfico 5"/>
      <sheetName val="Gráfico 6"/>
      <sheetName val="Tabla 9"/>
      <sheetName val="Tabla 10"/>
      <sheetName val="Tabla 16"/>
      <sheetName val="Tabla 17"/>
    </sheetNames>
    <sheetDataSet>
      <sheetData sheetId="0"/>
      <sheetData sheetId="1">
        <row r="6">
          <cell r="R6" t="str">
            <v>Producto Interno Bruto</v>
          </cell>
          <cell r="S6" t="str">
            <v>Incidencia de la Demanda Interna</v>
          </cell>
          <cell r="T6" t="str">
            <v>Incidencia de la Demanda Externa</v>
          </cell>
        </row>
        <row r="7">
          <cell r="Q7">
            <v>2017</v>
          </cell>
          <cell r="R7">
            <v>4.7</v>
          </cell>
          <cell r="S7">
            <v>2.7</v>
          </cell>
          <cell r="T7">
            <v>2</v>
          </cell>
        </row>
        <row r="8">
          <cell r="Q8">
            <v>2018</v>
          </cell>
          <cell r="R8">
            <v>7</v>
          </cell>
          <cell r="S8">
            <v>7.8</v>
          </cell>
          <cell r="T8">
            <v>-0.8</v>
          </cell>
        </row>
        <row r="9">
          <cell r="Q9">
            <v>2019</v>
          </cell>
          <cell r="R9">
            <v>5.0999999999999996</v>
          </cell>
          <cell r="S9">
            <v>6.3</v>
          </cell>
          <cell r="T9">
            <v>-1.3</v>
          </cell>
        </row>
        <row r="10">
          <cell r="Q10">
            <v>2020</v>
          </cell>
          <cell r="R10">
            <v>-6.7</v>
          </cell>
          <cell r="S10">
            <v>-3.8</v>
          </cell>
          <cell r="T10">
            <v>-2.9</v>
          </cell>
        </row>
      </sheetData>
      <sheetData sheetId="2">
        <row r="7">
          <cell r="P7">
            <v>2018</v>
          </cell>
          <cell r="Q7">
            <v>6.7983550394186381</v>
          </cell>
        </row>
        <row r="8">
          <cell r="P8">
            <v>2019</v>
          </cell>
          <cell r="Q8">
            <v>5.7311973445719957</v>
          </cell>
        </row>
        <row r="9">
          <cell r="P9">
            <v>2020</v>
          </cell>
          <cell r="Q9">
            <v>-8.5602820021080106E-3</v>
          </cell>
        </row>
        <row r="10">
          <cell r="P10">
            <v>2021</v>
          </cell>
          <cell r="Q10">
            <v>3.098714712393928</v>
          </cell>
        </row>
      </sheetData>
      <sheetData sheetId="3"/>
      <sheetData sheetId="4"/>
      <sheetData sheetId="5">
        <row r="4">
          <cell r="Q4">
            <v>2016</v>
          </cell>
          <cell r="R4">
            <v>442.29999999999961</v>
          </cell>
        </row>
        <row r="5">
          <cell r="Q5">
            <v>2017</v>
          </cell>
          <cell r="R5">
            <v>400.60000000000059</v>
          </cell>
        </row>
        <row r="6">
          <cell r="Q6">
            <v>2018</v>
          </cell>
          <cell r="R6">
            <v>348.30000000000064</v>
          </cell>
        </row>
        <row r="7">
          <cell r="Q7">
            <v>2019</v>
          </cell>
          <cell r="R7">
            <v>276.29999999999995</v>
          </cell>
        </row>
        <row r="8">
          <cell r="Q8">
            <v>2020</v>
          </cell>
          <cell r="R8">
            <v>-121.90000000000077</v>
          </cell>
        </row>
        <row r="9">
          <cell r="Q9">
            <v>2021</v>
          </cell>
          <cell r="R9">
            <v>-682.50000000000091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">
          <cell r="X2" t="str">
            <v>Depósito</v>
          </cell>
          <cell r="Z2" t="str">
            <v>Préstamo</v>
          </cell>
        </row>
        <row r="3">
          <cell r="V3">
            <v>2019</v>
          </cell>
          <cell r="W3" t="str">
            <v>Ene</v>
          </cell>
          <cell r="X3">
            <v>0.04</v>
          </cell>
          <cell r="Y3">
            <v>5.5E-2</v>
          </cell>
          <cell r="Z3">
            <v>7.0000000000000007E-2</v>
          </cell>
        </row>
        <row r="4">
          <cell r="W4" t="str">
            <v>Feb</v>
          </cell>
          <cell r="X4">
            <v>0.04</v>
          </cell>
          <cell r="Y4">
            <v>5.5E-2</v>
          </cell>
          <cell r="Z4">
            <v>7.0000000000000007E-2</v>
          </cell>
        </row>
        <row r="5">
          <cell r="W5" t="str">
            <v>Mar</v>
          </cell>
          <cell r="X5">
            <v>0.04</v>
          </cell>
          <cell r="Y5">
            <v>5.5E-2</v>
          </cell>
          <cell r="Z5">
            <v>7.0000000000000007E-2</v>
          </cell>
        </row>
        <row r="6">
          <cell r="W6" t="str">
            <v>Abr</v>
          </cell>
          <cell r="X6">
            <v>0.04</v>
          </cell>
          <cell r="Y6">
            <v>5.5E-2</v>
          </cell>
          <cell r="Z6">
            <v>7.0000000000000007E-2</v>
          </cell>
        </row>
        <row r="7">
          <cell r="W7" t="str">
            <v>May</v>
          </cell>
          <cell r="X7">
            <v>0.04</v>
          </cell>
          <cell r="Y7">
            <v>5.5E-2</v>
          </cell>
          <cell r="Z7">
            <v>7.0000000000000007E-2</v>
          </cell>
        </row>
        <row r="8">
          <cell r="W8" t="str">
            <v>Jun</v>
          </cell>
          <cell r="X8">
            <v>0.04</v>
          </cell>
          <cell r="Y8">
            <v>5.5E-2</v>
          </cell>
          <cell r="Z8">
            <v>7.0000000000000007E-2</v>
          </cell>
        </row>
        <row r="9">
          <cell r="W9" t="str">
            <v>Jul</v>
          </cell>
          <cell r="X9">
            <v>3.5000000000000003E-2</v>
          </cell>
          <cell r="Y9">
            <v>0.05</v>
          </cell>
          <cell r="Z9">
            <v>6.5000000000000002E-2</v>
          </cell>
        </row>
        <row r="10">
          <cell r="W10" t="str">
            <v>Ago</v>
          </cell>
          <cell r="X10">
            <v>3.2500000000000001E-2</v>
          </cell>
          <cell r="Y10">
            <v>4.7500000000000001E-2</v>
          </cell>
          <cell r="Z10">
            <v>6.25E-2</v>
          </cell>
        </row>
        <row r="11">
          <cell r="W11" t="str">
            <v>Sep</v>
          </cell>
          <cell r="X11">
            <v>0.03</v>
          </cell>
          <cell r="Y11">
            <v>4.4999999999999998E-2</v>
          </cell>
          <cell r="Z11">
            <v>0.06</v>
          </cell>
        </row>
        <row r="12">
          <cell r="W12" t="str">
            <v>Oct</v>
          </cell>
          <cell r="X12">
            <v>0.03</v>
          </cell>
          <cell r="Y12">
            <v>4.4999999999999998E-2</v>
          </cell>
          <cell r="Z12">
            <v>0.06</v>
          </cell>
        </row>
        <row r="13">
          <cell r="W13" t="str">
            <v>Nov</v>
          </cell>
          <cell r="X13">
            <v>0.03</v>
          </cell>
          <cell r="Y13">
            <v>4.4999999999999998E-2</v>
          </cell>
          <cell r="Z13">
            <v>0.06</v>
          </cell>
        </row>
        <row r="14">
          <cell r="W14" t="str">
            <v>Dic</v>
          </cell>
          <cell r="X14">
            <v>0.03</v>
          </cell>
          <cell r="Y14">
            <v>4.4999999999999998E-2</v>
          </cell>
          <cell r="Z14">
            <v>0.06</v>
          </cell>
        </row>
        <row r="15">
          <cell r="V15">
            <v>2020</v>
          </cell>
          <cell r="W15" t="str">
            <v>Ene</v>
          </cell>
          <cell r="X15">
            <v>0.03</v>
          </cell>
          <cell r="Y15">
            <v>4.4999999999999998E-2</v>
          </cell>
          <cell r="Z15">
            <v>0.06</v>
          </cell>
        </row>
        <row r="16">
          <cell r="W16" t="str">
            <v>Feb</v>
          </cell>
          <cell r="X16">
            <v>0.03</v>
          </cell>
          <cell r="Y16">
            <v>4.4999999999999998E-2</v>
          </cell>
          <cell r="Z16">
            <v>0.06</v>
          </cell>
        </row>
        <row r="17">
          <cell r="W17" t="str">
            <v>Mar</v>
          </cell>
          <cell r="X17">
            <v>2.5000000000000001E-2</v>
          </cell>
          <cell r="Y17">
            <v>3.5000000000000003E-2</v>
          </cell>
          <cell r="Z17">
            <v>4.4999999999999998E-2</v>
          </cell>
        </row>
        <row r="18">
          <cell r="W18" t="str">
            <v>Abr</v>
          </cell>
          <cell r="X18">
            <v>2.5000000000000001E-2</v>
          </cell>
          <cell r="Y18">
            <v>3.5000000000000003E-2</v>
          </cell>
          <cell r="Z18">
            <v>4.4999999999999998E-2</v>
          </cell>
        </row>
        <row r="19">
          <cell r="W19" t="str">
            <v>May</v>
          </cell>
          <cell r="X19">
            <v>2.5000000000000001E-2</v>
          </cell>
          <cell r="Y19">
            <v>3.5000000000000003E-2</v>
          </cell>
          <cell r="Z19">
            <v>4.4999999999999998E-2</v>
          </cell>
        </row>
        <row r="20">
          <cell r="W20" t="str">
            <v>Jun</v>
          </cell>
          <cell r="X20">
            <v>2.5000000000000001E-2</v>
          </cell>
          <cell r="Y20">
            <v>3.5000000000000003E-2</v>
          </cell>
          <cell r="Z20">
            <v>4.4999999999999998E-2</v>
          </cell>
        </row>
        <row r="21">
          <cell r="W21" t="str">
            <v>Jul</v>
          </cell>
          <cell r="X21">
            <v>2.5000000000000001E-2</v>
          </cell>
          <cell r="Y21">
            <v>3.5000000000000003E-2</v>
          </cell>
          <cell r="Z21">
            <v>4.4999999999999998E-2</v>
          </cell>
        </row>
        <row r="22">
          <cell r="W22" t="str">
            <v>Ago</v>
          </cell>
          <cell r="X22">
            <v>2.5000000000000001E-2</v>
          </cell>
          <cell r="Y22">
            <v>3.5000000000000003E-2</v>
          </cell>
          <cell r="Z22">
            <v>4.4999999999999998E-2</v>
          </cell>
        </row>
        <row r="23">
          <cell r="W23" t="str">
            <v>Sep</v>
          </cell>
          <cell r="X23">
            <v>2.5000000000000001E-2</v>
          </cell>
          <cell r="Y23">
            <v>0.03</v>
          </cell>
          <cell r="Z23">
            <v>3.5000000000000003E-2</v>
          </cell>
        </row>
        <row r="24">
          <cell r="W24" t="str">
            <v>Oct</v>
          </cell>
          <cell r="X24">
            <v>2.5000000000000001E-2</v>
          </cell>
          <cell r="Y24">
            <v>0.03</v>
          </cell>
          <cell r="Z24">
            <v>3.5000000000000003E-2</v>
          </cell>
        </row>
        <row r="25">
          <cell r="W25" t="str">
            <v>Nov</v>
          </cell>
          <cell r="X25">
            <v>2.5000000000000001E-2</v>
          </cell>
          <cell r="Y25">
            <v>0.03</v>
          </cell>
          <cell r="Z25">
            <v>3.5000000000000003E-2</v>
          </cell>
        </row>
        <row r="26">
          <cell r="W26" t="str">
            <v>Dic</v>
          </cell>
          <cell r="X26">
            <v>2.5000000000000001E-2</v>
          </cell>
          <cell r="Y26">
            <v>0.03</v>
          </cell>
          <cell r="Z26">
            <v>3.5000000000000003E-2</v>
          </cell>
        </row>
        <row r="27">
          <cell r="V27">
            <v>2021</v>
          </cell>
          <cell r="W27" t="str">
            <v>Ene</v>
          </cell>
          <cell r="X27">
            <v>2.5000000000000001E-2</v>
          </cell>
          <cell r="Y27">
            <v>0.03</v>
          </cell>
          <cell r="Z27">
            <v>3.5000000000000003E-2</v>
          </cell>
        </row>
        <row r="28">
          <cell r="W28" t="str">
            <v>Feb</v>
          </cell>
          <cell r="X28">
            <v>2.5000000000000001E-2</v>
          </cell>
          <cell r="Y28">
            <v>0.03</v>
          </cell>
          <cell r="Z28">
            <v>3.5000000000000003E-2</v>
          </cell>
        </row>
        <row r="29">
          <cell r="W29" t="str">
            <v>Mar</v>
          </cell>
          <cell r="X29">
            <v>2.5000000000000001E-2</v>
          </cell>
          <cell r="Y29">
            <v>0.03</v>
          </cell>
          <cell r="Z29">
            <v>3.5000000000000003E-2</v>
          </cell>
        </row>
        <row r="30">
          <cell r="W30" t="str">
            <v>Abr</v>
          </cell>
          <cell r="X30">
            <v>2.5000000000000001E-2</v>
          </cell>
          <cell r="Y30">
            <v>0.03</v>
          </cell>
          <cell r="Z30">
            <v>3.5000000000000003E-2</v>
          </cell>
        </row>
        <row r="31">
          <cell r="W31" t="str">
            <v>May</v>
          </cell>
          <cell r="X31">
            <v>2.5000000000000001E-2</v>
          </cell>
          <cell r="Y31">
            <v>0.03</v>
          </cell>
          <cell r="Z31">
            <v>3.5000000000000003E-2</v>
          </cell>
        </row>
        <row r="32">
          <cell r="W32" t="str">
            <v>Jun</v>
          </cell>
          <cell r="X32">
            <v>2.5000000000000001E-2</v>
          </cell>
          <cell r="Y32">
            <v>0.03</v>
          </cell>
          <cell r="Z32">
            <v>3.5000000000000003E-2</v>
          </cell>
        </row>
      </sheetData>
      <sheetData sheetId="13">
        <row r="2">
          <cell r="Q2">
            <v>2020</v>
          </cell>
          <cell r="R2" t="str">
            <v>PGE 2021</v>
          </cell>
          <cell r="S2" t="str">
            <v>2021*</v>
          </cell>
          <cell r="T2" t="str">
            <v>2022*</v>
          </cell>
        </row>
        <row r="3">
          <cell r="P3" t="str">
            <v>Inflación (Promedio)</v>
          </cell>
          <cell r="Q3">
            <v>3.78E-2</v>
          </cell>
          <cell r="R3">
            <v>0.04</v>
          </cell>
          <cell r="S3">
            <v>7.0000000000000007E-2</v>
          </cell>
          <cell r="T3">
            <v>4.4999999999999998E-2</v>
          </cell>
        </row>
        <row r="4">
          <cell r="P4" t="str">
            <v>Inflación (diciembre)</v>
          </cell>
          <cell r="Q4">
            <v>5.5500000000000001E-2</v>
          </cell>
          <cell r="R4">
            <v>0.04</v>
          </cell>
          <cell r="S4">
            <v>0.05</v>
          </cell>
          <cell r="T4">
            <v>0.04</v>
          </cell>
        </row>
        <row r="5">
          <cell r="P5" t="str">
            <v>Tasa de Cambio (Promedio)</v>
          </cell>
          <cell r="Q5">
            <v>56.58</v>
          </cell>
          <cell r="R5">
            <v>62.3</v>
          </cell>
          <cell r="S5">
            <v>58.4</v>
          </cell>
          <cell r="T5">
            <v>61.32</v>
          </cell>
        </row>
        <row r="6">
          <cell r="P6" t="str">
            <v>Crecimiento PIB real EEUU</v>
          </cell>
          <cell r="Q6">
            <v>-3.5000000000000003E-2</v>
          </cell>
          <cell r="R6">
            <v>0.04</v>
          </cell>
          <cell r="S6">
            <v>6.4000000000000001E-2</v>
          </cell>
          <cell r="T6">
            <v>3.5000000000000003E-2</v>
          </cell>
        </row>
        <row r="7">
          <cell r="P7" t="str">
            <v>Crecimiento PIB real</v>
          </cell>
          <cell r="Q7">
            <v>-6.7000000000000004E-2</v>
          </cell>
          <cell r="R7">
            <v>0.05</v>
          </cell>
          <cell r="S7">
            <v>7.4999999999999997E-2</v>
          </cell>
          <cell r="T7">
            <v>0.05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Inflación"/>
      <sheetName val="IPC por Quintiles"/>
      <sheetName val="IPC TNT"/>
      <sheetName val="IPC por grupos"/>
    </sheetNames>
    <sheetDataSet>
      <sheetData sheetId="0">
        <row r="3">
          <cell r="D3" t="str">
            <v>IPC</v>
          </cell>
          <cell r="F3" t="str">
            <v>IPC Subyacente</v>
          </cell>
        </row>
        <row r="204">
          <cell r="K204" t="str">
            <v>Meta de Inflación 4% ± 1</v>
          </cell>
        </row>
        <row r="220">
          <cell r="H220">
            <v>0.03</v>
          </cell>
        </row>
        <row r="221">
          <cell r="H221">
            <v>0.03</v>
          </cell>
        </row>
        <row r="222">
          <cell r="H222">
            <v>0.03</v>
          </cell>
        </row>
        <row r="223">
          <cell r="H223">
            <v>0.03</v>
          </cell>
        </row>
        <row r="224">
          <cell r="H224">
            <v>0.03</v>
          </cell>
        </row>
        <row r="225">
          <cell r="H225">
            <v>0.03</v>
          </cell>
        </row>
        <row r="226">
          <cell r="H226">
            <v>0.03</v>
          </cell>
        </row>
        <row r="227">
          <cell r="H227">
            <v>0.03</v>
          </cell>
        </row>
        <row r="228">
          <cell r="H228">
            <v>0.03</v>
          </cell>
        </row>
        <row r="229">
          <cell r="H229">
            <v>0.03</v>
          </cell>
        </row>
        <row r="230">
          <cell r="H230">
            <v>0.03</v>
          </cell>
        </row>
        <row r="231">
          <cell r="H231">
            <v>0.03</v>
          </cell>
        </row>
        <row r="232">
          <cell r="H232">
            <v>0.03</v>
          </cell>
        </row>
        <row r="233">
          <cell r="H233">
            <v>0.03</v>
          </cell>
        </row>
        <row r="234">
          <cell r="H234">
            <v>0.03</v>
          </cell>
        </row>
        <row r="235">
          <cell r="H235">
            <v>0.03</v>
          </cell>
        </row>
        <row r="236">
          <cell r="H236">
            <v>0.03</v>
          </cell>
        </row>
        <row r="237">
          <cell r="H237">
            <v>0.03</v>
          </cell>
        </row>
        <row r="238">
          <cell r="H238">
            <v>0.03</v>
          </cell>
        </row>
        <row r="239">
          <cell r="H239">
            <v>0.03</v>
          </cell>
        </row>
        <row r="240">
          <cell r="H240">
            <v>0.03</v>
          </cell>
        </row>
        <row r="241">
          <cell r="H241">
            <v>0.03</v>
          </cell>
        </row>
        <row r="242">
          <cell r="H242">
            <v>0.03</v>
          </cell>
        </row>
        <row r="243">
          <cell r="H243">
            <v>0.03</v>
          </cell>
        </row>
        <row r="244">
          <cell r="B244">
            <v>2019</v>
          </cell>
          <cell r="C244" t="str">
            <v>Ene</v>
          </cell>
          <cell r="E244">
            <v>7.0811609991439095E-3</v>
          </cell>
          <cell r="G244">
            <v>2.3760000000000003E-2</v>
          </cell>
          <cell r="H244">
            <v>0.03</v>
          </cell>
          <cell r="I244">
            <v>0.01</v>
          </cell>
          <cell r="J244">
            <v>0.01</v>
          </cell>
          <cell r="K244">
            <v>0.04</v>
          </cell>
        </row>
        <row r="245">
          <cell r="C245" t="str">
            <v>Feb</v>
          </cell>
          <cell r="E245">
            <v>1.1918672587053036E-2</v>
          </cell>
          <cell r="G245">
            <v>2.258579409417405E-2</v>
          </cell>
          <cell r="H245">
            <v>0.03</v>
          </cell>
          <cell r="I245">
            <v>0.01</v>
          </cell>
          <cell r="J245">
            <v>0.01</v>
          </cell>
          <cell r="K245">
            <v>0.04</v>
          </cell>
        </row>
        <row r="246">
          <cell r="C246" t="str">
            <v>Mar</v>
          </cell>
          <cell r="E246">
            <v>1.474582848273176E-2</v>
          </cell>
          <cell r="G246">
            <v>2.1500238891543288E-2</v>
          </cell>
          <cell r="H246">
            <v>0.03</v>
          </cell>
          <cell r="I246">
            <v>0.01</v>
          </cell>
          <cell r="J246">
            <v>0.01</v>
          </cell>
          <cell r="K246">
            <v>0.04</v>
          </cell>
        </row>
        <row r="247">
          <cell r="C247" t="str">
            <v>Abr</v>
          </cell>
          <cell r="E247">
            <v>1.607915893630163E-2</v>
          </cell>
          <cell r="G247">
            <v>2.0651310563939651E-2</v>
          </cell>
          <cell r="H247">
            <v>0.03</v>
          </cell>
          <cell r="I247">
            <v>0.01</v>
          </cell>
          <cell r="J247">
            <v>0.01</v>
          </cell>
          <cell r="K247">
            <v>0.04</v>
          </cell>
        </row>
        <row r="248">
          <cell r="C248" t="str">
            <v>May</v>
          </cell>
          <cell r="E248">
            <v>1.3107170393215517E-2</v>
          </cell>
          <cell r="G248">
            <v>1.9754065846885993E-2</v>
          </cell>
          <cell r="H248">
            <v>0.03</v>
          </cell>
          <cell r="I248">
            <v>0.01</v>
          </cell>
          <cell r="J248">
            <v>0.01</v>
          </cell>
          <cell r="K248">
            <v>0.04</v>
          </cell>
        </row>
        <row r="249">
          <cell r="C249" t="str">
            <v>Jun</v>
          </cell>
          <cell r="E249">
            <v>9.1559590674772373E-3</v>
          </cell>
          <cell r="G249">
            <v>1.9483605258989289E-2</v>
          </cell>
          <cell r="H249">
            <v>0.03</v>
          </cell>
          <cell r="I249">
            <v>0.01</v>
          </cell>
          <cell r="J249">
            <v>0.01</v>
          </cell>
          <cell r="K249">
            <v>0.04</v>
          </cell>
        </row>
        <row r="250">
          <cell r="C250" t="str">
            <v>Jul</v>
          </cell>
          <cell r="E250">
            <v>1.4005386687187649E-2</v>
          </cell>
          <cell r="G250">
            <v>2.0411392405063067E-2</v>
          </cell>
          <cell r="H250">
            <v>0.03</v>
          </cell>
          <cell r="I250">
            <v>0.01</v>
          </cell>
          <cell r="J250">
            <v>0.01</v>
          </cell>
          <cell r="K250">
            <v>0.04</v>
          </cell>
        </row>
        <row r="251">
          <cell r="C251" t="str">
            <v>Ago</v>
          </cell>
          <cell r="E251">
            <v>1.7155165781983284E-2</v>
          </cell>
          <cell r="G251">
            <v>2.0590091511517805E-2</v>
          </cell>
          <cell r="H251">
            <v>0.03</v>
          </cell>
          <cell r="I251">
            <v>0.01</v>
          </cell>
          <cell r="J251">
            <v>0.01</v>
          </cell>
          <cell r="K251">
            <v>0.04</v>
          </cell>
        </row>
        <row r="252">
          <cell r="C252" t="str">
            <v>Sep</v>
          </cell>
          <cell r="E252">
            <v>2.0216773003305599E-2</v>
          </cell>
          <cell r="G252">
            <v>2.1407209192507493E-2</v>
          </cell>
          <cell r="H252">
            <v>0.03</v>
          </cell>
          <cell r="I252">
            <v>0.01</v>
          </cell>
          <cell r="J252">
            <v>0.01</v>
          </cell>
          <cell r="K252">
            <v>0.04</v>
          </cell>
        </row>
        <row r="253">
          <cell r="C253" t="str">
            <v>Oct</v>
          </cell>
          <cell r="E253">
            <v>2.4773738303421222E-2</v>
          </cell>
          <cell r="G253">
            <v>2.2321779454531177E-2</v>
          </cell>
          <cell r="H253">
            <v>0.03</v>
          </cell>
          <cell r="I253">
            <v>0.01</v>
          </cell>
          <cell r="J253">
            <v>0.01</v>
          </cell>
          <cell r="K253">
            <v>0.04</v>
          </cell>
        </row>
        <row r="254">
          <cell r="C254" t="str">
            <v>Nov</v>
          </cell>
          <cell r="E254">
            <v>3.2250615763547374E-2</v>
          </cell>
          <cell r="G254">
            <v>2.1972847838028553E-2</v>
          </cell>
          <cell r="H254">
            <v>0.03</v>
          </cell>
          <cell r="I254">
            <v>0.01</v>
          </cell>
          <cell r="J254">
            <v>0.01</v>
          </cell>
          <cell r="K254">
            <v>0.04</v>
          </cell>
        </row>
        <row r="255">
          <cell r="C255" t="str">
            <v>Dic</v>
          </cell>
          <cell r="E255">
            <v>3.6562789262573725E-2</v>
          </cell>
          <cell r="G255">
            <v>2.2478070175438569E-2</v>
          </cell>
          <cell r="H255">
            <v>0.03</v>
          </cell>
          <cell r="I255">
            <v>0.01</v>
          </cell>
          <cell r="J255">
            <v>0.01</v>
          </cell>
          <cell r="K255">
            <v>0.04</v>
          </cell>
        </row>
        <row r="256">
          <cell r="B256">
            <v>2020</v>
          </cell>
          <cell r="C256" t="str">
            <v>Ene</v>
          </cell>
          <cell r="E256">
            <v>4.1724617524339536E-2</v>
          </cell>
          <cell r="G256">
            <v>2.4068140970540108E-2</v>
          </cell>
          <cell r="H256">
            <v>0.03</v>
          </cell>
          <cell r="I256">
            <v>0.01</v>
          </cell>
          <cell r="J256">
            <v>0.01</v>
          </cell>
          <cell r="K256">
            <v>0.04</v>
          </cell>
        </row>
        <row r="257">
          <cell r="C257" t="str">
            <v>Feb</v>
          </cell>
          <cell r="E257">
            <v>3.6566589684372541E-2</v>
          </cell>
          <cell r="G257">
            <v>2.4974635136189915E-2</v>
          </cell>
          <cell r="H257">
            <v>0.03</v>
          </cell>
          <cell r="I257">
            <v>0.01</v>
          </cell>
          <cell r="J257">
            <v>0.01</v>
          </cell>
          <cell r="K257">
            <v>0.04</v>
          </cell>
        </row>
        <row r="258">
          <cell r="C258" t="str">
            <v>Mar</v>
          </cell>
          <cell r="E258">
            <v>2.4474187380497003E-2</v>
          </cell>
          <cell r="G258">
            <v>2.666043030869969E-2</v>
          </cell>
          <cell r="H258">
            <v>0.03</v>
          </cell>
          <cell r="I258">
            <v>0.01</v>
          </cell>
          <cell r="J258">
            <v>0.01</v>
          </cell>
          <cell r="K258">
            <v>0.04</v>
          </cell>
        </row>
        <row r="259">
          <cell r="C259" t="str">
            <v>Abr</v>
          </cell>
          <cell r="E259">
            <v>1.0727328058429686E-2</v>
          </cell>
          <cell r="G259">
            <v>2.7548638132295578E-2</v>
          </cell>
          <cell r="H259">
            <v>0.03</v>
          </cell>
          <cell r="I259">
            <v>0.01</v>
          </cell>
          <cell r="J259">
            <v>0.01</v>
          </cell>
          <cell r="K259">
            <v>0.04</v>
          </cell>
        </row>
        <row r="260">
          <cell r="C260" t="str">
            <v>May</v>
          </cell>
          <cell r="E260">
            <v>9.8934550989342451E-3</v>
          </cell>
          <cell r="G260">
            <v>3.0963124319278279E-2</v>
          </cell>
          <cell r="H260">
            <v>0.03</v>
          </cell>
          <cell r="I260">
            <v>0.01</v>
          </cell>
          <cell r="J260">
            <v>0.01</v>
          </cell>
          <cell r="K260">
            <v>0.04</v>
          </cell>
        </row>
        <row r="261">
          <cell r="C261" t="str">
            <v>Jun</v>
          </cell>
          <cell r="E261">
            <v>2.8972247636474435E-2</v>
          </cell>
          <cell r="G261">
            <v>3.5114978247358763E-2</v>
          </cell>
          <cell r="I261">
            <v>0.01</v>
          </cell>
          <cell r="J261">
            <v>0.01</v>
          </cell>
          <cell r="K261">
            <v>0.04</v>
          </cell>
        </row>
        <row r="262">
          <cell r="C262" t="str">
            <v>Jul</v>
          </cell>
          <cell r="E262">
            <v>4.3484859983303981E-2</v>
          </cell>
          <cell r="G262">
            <v>4.1401767715925075E-2</v>
          </cell>
          <cell r="I262">
            <v>0.01</v>
          </cell>
          <cell r="J262">
            <v>0.01</v>
          </cell>
          <cell r="K262">
            <v>0.04</v>
          </cell>
        </row>
        <row r="263">
          <cell r="C263" t="str">
            <v>Ago</v>
          </cell>
          <cell r="E263">
            <v>4.8026017243987251E-2</v>
          </cell>
          <cell r="G263">
            <v>4.2359124990337671E-2</v>
          </cell>
          <cell r="I263">
            <v>0.01</v>
          </cell>
          <cell r="J263">
            <v>0.01</v>
          </cell>
          <cell r="K263">
            <v>0.04</v>
          </cell>
        </row>
        <row r="264">
          <cell r="C264" t="str">
            <v>Sep</v>
          </cell>
          <cell r="E264">
            <v>5.0331525015069323E-2</v>
          </cell>
          <cell r="G264">
            <v>4.338110648790261E-2</v>
          </cell>
          <cell r="I264">
            <v>0.01</v>
          </cell>
          <cell r="J264">
            <v>0.01</v>
          </cell>
          <cell r="K264">
            <v>0.04</v>
          </cell>
        </row>
        <row r="265">
          <cell r="C265" t="str">
            <v>Oct</v>
          </cell>
          <cell r="E265">
            <v>5.0250240673017421E-2</v>
          </cell>
          <cell r="G265">
            <v>4.4447465264028985E-2</v>
          </cell>
          <cell r="I265">
            <v>0.01</v>
          </cell>
          <cell r="J265">
            <v>0.01</v>
          </cell>
          <cell r="K265">
            <v>0.04</v>
          </cell>
        </row>
        <row r="266">
          <cell r="C266" t="str">
            <v>Nov</v>
          </cell>
          <cell r="E266">
            <v>5.2585709374322498E-2</v>
          </cell>
          <cell r="G266">
            <v>4.6127154666058656E-2</v>
          </cell>
          <cell r="I266">
            <v>0.01</v>
          </cell>
          <cell r="J266">
            <v>0.01</v>
          </cell>
          <cell r="K266">
            <v>0.04</v>
          </cell>
        </row>
        <row r="267">
          <cell r="C267" t="str">
            <v>Dic</v>
          </cell>
          <cell r="E267">
            <v>5.5536478118097365E-2</v>
          </cell>
          <cell r="G267">
            <v>4.771474481526794E-2</v>
          </cell>
          <cell r="I267">
            <v>0.01</v>
          </cell>
          <cell r="J267">
            <v>0.01</v>
          </cell>
          <cell r="K267">
            <v>0.04</v>
          </cell>
        </row>
        <row r="268">
          <cell r="B268">
            <v>2021</v>
          </cell>
          <cell r="C268" t="str">
            <v>Ene</v>
          </cell>
          <cell r="E268">
            <v>6.2270483901758489E-2</v>
          </cell>
          <cell r="G268">
            <v>4.9272552264164604E-2</v>
          </cell>
          <cell r="I268">
            <v>0.01</v>
          </cell>
          <cell r="J268">
            <v>0.01</v>
          </cell>
          <cell r="K268">
            <v>0.04</v>
          </cell>
        </row>
        <row r="269">
          <cell r="C269" t="str">
            <v>Feb</v>
          </cell>
          <cell r="E269">
            <v>7.0877017403547349E-2</v>
          </cell>
          <cell r="G269">
            <v>5.3600492475825545E-2</v>
          </cell>
          <cell r="I269">
            <v>0.01</v>
          </cell>
          <cell r="J269">
            <v>0.01</v>
          </cell>
          <cell r="K269">
            <v>0.04</v>
          </cell>
        </row>
        <row r="270">
          <cell r="C270" t="str">
            <v>Mar</v>
          </cell>
          <cell r="E270">
            <v>8.2965106026717805E-2</v>
          </cell>
          <cell r="G270">
            <v>5.5825302456185888E-2</v>
          </cell>
          <cell r="I270">
            <v>0.01</v>
          </cell>
          <cell r="J270">
            <v>0.01</v>
          </cell>
          <cell r="K270">
            <v>0.04</v>
          </cell>
        </row>
        <row r="271">
          <cell r="C271" t="str">
            <v>Abr</v>
          </cell>
          <cell r="E271">
            <v>9.6452641918615564E-2</v>
          </cell>
          <cell r="G271">
            <v>5.7211548901485276E-2</v>
          </cell>
          <cell r="I271">
            <v>0.01</v>
          </cell>
          <cell r="J271">
            <v>0.01</v>
          </cell>
          <cell r="K271">
            <v>0.04</v>
          </cell>
        </row>
        <row r="272">
          <cell r="C272" t="str">
            <v>May</v>
          </cell>
          <cell r="E272">
            <v>0.1048082068330556</v>
          </cell>
          <cell r="G272">
            <v>5.8254264130387368E-2</v>
          </cell>
          <cell r="I272">
            <v>0.01</v>
          </cell>
          <cell r="J272">
            <v>0.01</v>
          </cell>
          <cell r="K272">
            <v>0.04</v>
          </cell>
        </row>
        <row r="273">
          <cell r="C273" t="str">
            <v>Jun</v>
          </cell>
          <cell r="E273">
            <v>9.3193676739859302E-2</v>
          </cell>
          <cell r="G273">
            <v>5.9953809353818797E-2</v>
          </cell>
          <cell r="I273">
            <v>0.01</v>
          </cell>
          <cell r="J273">
            <v>0.01</v>
          </cell>
          <cell r="K273">
            <v>0.04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18"/>
  <sheetViews>
    <sheetView showGridLines="0" topLeftCell="C1" zoomScaleNormal="100" workbookViewId="0">
      <selection activeCell="E1" sqref="E1:K3"/>
    </sheetView>
  </sheetViews>
  <sheetFormatPr defaultRowHeight="15"/>
  <cols>
    <col min="1" max="4" width="11.42578125" style="55" customWidth="1"/>
    <col min="5" max="5" width="26" style="55" bestFit="1" customWidth="1"/>
    <col min="6" max="9" width="11.42578125" style="55" customWidth="1"/>
    <col min="10" max="10" width="17.42578125" style="55" bestFit="1" customWidth="1"/>
    <col min="11" max="11" width="15.85546875" style="55" bestFit="1" customWidth="1"/>
    <col min="12" max="260" width="11.42578125" style="55" customWidth="1"/>
    <col min="261" max="261" width="26" style="55" bestFit="1" customWidth="1"/>
    <col min="262" max="265" width="11.42578125" style="55" customWidth="1"/>
    <col min="266" max="266" width="17.42578125" style="55" bestFit="1" customWidth="1"/>
    <col min="267" max="267" width="15.85546875" style="55" bestFit="1" customWidth="1"/>
    <col min="268" max="516" width="11.42578125" style="55" customWidth="1"/>
    <col min="517" max="517" width="26" style="55" bestFit="1" customWidth="1"/>
    <col min="518" max="521" width="11.42578125" style="55" customWidth="1"/>
    <col min="522" max="522" width="17.42578125" style="55" bestFit="1" customWidth="1"/>
    <col min="523" max="523" width="15.85546875" style="55" bestFit="1" customWidth="1"/>
    <col min="524" max="772" width="11.42578125" style="55" customWidth="1"/>
    <col min="773" max="773" width="26" style="55" bestFit="1" customWidth="1"/>
    <col min="774" max="777" width="11.42578125" style="55" customWidth="1"/>
    <col min="778" max="778" width="17.42578125" style="55" bestFit="1" customWidth="1"/>
    <col min="779" max="779" width="15.85546875" style="55" bestFit="1" customWidth="1"/>
    <col min="780" max="1028" width="11.42578125" style="55" customWidth="1"/>
    <col min="1029" max="1029" width="26" style="55" bestFit="1" customWidth="1"/>
    <col min="1030" max="1033" width="11.42578125" style="55" customWidth="1"/>
    <col min="1034" max="1034" width="17.42578125" style="55" bestFit="1" customWidth="1"/>
    <col min="1035" max="1035" width="15.85546875" style="55" bestFit="1" customWidth="1"/>
    <col min="1036" max="1284" width="11.42578125" style="55" customWidth="1"/>
    <col min="1285" max="1285" width="26" style="55" bestFit="1" customWidth="1"/>
    <col min="1286" max="1289" width="11.42578125" style="55" customWidth="1"/>
    <col min="1290" max="1290" width="17.42578125" style="55" bestFit="1" customWidth="1"/>
    <col min="1291" max="1291" width="15.85546875" style="55" bestFit="1" customWidth="1"/>
    <col min="1292" max="1540" width="11.42578125" style="55" customWidth="1"/>
    <col min="1541" max="1541" width="26" style="55" bestFit="1" customWidth="1"/>
    <col min="1542" max="1545" width="11.42578125" style="55" customWidth="1"/>
    <col min="1546" max="1546" width="17.42578125" style="55" bestFit="1" customWidth="1"/>
    <col min="1547" max="1547" width="15.85546875" style="55" bestFit="1" customWidth="1"/>
    <col min="1548" max="1796" width="11.42578125" style="55" customWidth="1"/>
    <col min="1797" max="1797" width="26" style="55" bestFit="1" customWidth="1"/>
    <col min="1798" max="1801" width="11.42578125" style="55" customWidth="1"/>
    <col min="1802" max="1802" width="17.42578125" style="55" bestFit="1" customWidth="1"/>
    <col min="1803" max="1803" width="15.85546875" style="55" bestFit="1" customWidth="1"/>
    <col min="1804" max="2052" width="11.42578125" style="55" customWidth="1"/>
    <col min="2053" max="2053" width="26" style="55" bestFit="1" customWidth="1"/>
    <col min="2054" max="2057" width="11.42578125" style="55" customWidth="1"/>
    <col min="2058" max="2058" width="17.42578125" style="55" bestFit="1" customWidth="1"/>
    <col min="2059" max="2059" width="15.85546875" style="55" bestFit="1" customWidth="1"/>
    <col min="2060" max="2308" width="11.42578125" style="55" customWidth="1"/>
    <col min="2309" max="2309" width="26" style="55" bestFit="1" customWidth="1"/>
    <col min="2310" max="2313" width="11.42578125" style="55" customWidth="1"/>
    <col min="2314" max="2314" width="17.42578125" style="55" bestFit="1" customWidth="1"/>
    <col min="2315" max="2315" width="15.85546875" style="55" bestFit="1" customWidth="1"/>
    <col min="2316" max="2564" width="11.42578125" style="55" customWidth="1"/>
    <col min="2565" max="2565" width="26" style="55" bestFit="1" customWidth="1"/>
    <col min="2566" max="2569" width="11.42578125" style="55" customWidth="1"/>
    <col min="2570" max="2570" width="17.42578125" style="55" bestFit="1" customWidth="1"/>
    <col min="2571" max="2571" width="15.85546875" style="55" bestFit="1" customWidth="1"/>
    <col min="2572" max="2820" width="11.42578125" style="55" customWidth="1"/>
    <col min="2821" max="2821" width="26" style="55" bestFit="1" customWidth="1"/>
    <col min="2822" max="2825" width="11.42578125" style="55" customWidth="1"/>
    <col min="2826" max="2826" width="17.42578125" style="55" bestFit="1" customWidth="1"/>
    <col min="2827" max="2827" width="15.85546875" style="55" bestFit="1" customWidth="1"/>
    <col min="2828" max="3076" width="11.42578125" style="55" customWidth="1"/>
    <col min="3077" max="3077" width="26" style="55" bestFit="1" customWidth="1"/>
    <col min="3078" max="3081" width="11.42578125" style="55" customWidth="1"/>
    <col min="3082" max="3082" width="17.42578125" style="55" bestFit="1" customWidth="1"/>
    <col min="3083" max="3083" width="15.85546875" style="55" bestFit="1" customWidth="1"/>
    <col min="3084" max="3332" width="11.42578125" style="55" customWidth="1"/>
    <col min="3333" max="3333" width="26" style="55" bestFit="1" customWidth="1"/>
    <col min="3334" max="3337" width="11.42578125" style="55" customWidth="1"/>
    <col min="3338" max="3338" width="17.42578125" style="55" bestFit="1" customWidth="1"/>
    <col min="3339" max="3339" width="15.85546875" style="55" bestFit="1" customWidth="1"/>
    <col min="3340" max="3588" width="11.42578125" style="55" customWidth="1"/>
    <col min="3589" max="3589" width="26" style="55" bestFit="1" customWidth="1"/>
    <col min="3590" max="3593" width="11.42578125" style="55" customWidth="1"/>
    <col min="3594" max="3594" width="17.42578125" style="55" bestFit="1" customWidth="1"/>
    <col min="3595" max="3595" width="15.85546875" style="55" bestFit="1" customWidth="1"/>
    <col min="3596" max="3844" width="11.42578125" style="55" customWidth="1"/>
    <col min="3845" max="3845" width="26" style="55" bestFit="1" customWidth="1"/>
    <col min="3846" max="3849" width="11.42578125" style="55" customWidth="1"/>
    <col min="3850" max="3850" width="17.42578125" style="55" bestFit="1" customWidth="1"/>
    <col min="3851" max="3851" width="15.85546875" style="55" bestFit="1" customWidth="1"/>
    <col min="3852" max="4100" width="11.42578125" style="55" customWidth="1"/>
    <col min="4101" max="4101" width="26" style="55" bestFit="1" customWidth="1"/>
    <col min="4102" max="4105" width="11.42578125" style="55" customWidth="1"/>
    <col min="4106" max="4106" width="17.42578125" style="55" bestFit="1" customWidth="1"/>
    <col min="4107" max="4107" width="15.85546875" style="55" bestFit="1" customWidth="1"/>
    <col min="4108" max="4356" width="11.42578125" style="55" customWidth="1"/>
    <col min="4357" max="4357" width="26" style="55" bestFit="1" customWidth="1"/>
    <col min="4358" max="4361" width="11.42578125" style="55" customWidth="1"/>
    <col min="4362" max="4362" width="17.42578125" style="55" bestFit="1" customWidth="1"/>
    <col min="4363" max="4363" width="15.85546875" style="55" bestFit="1" customWidth="1"/>
    <col min="4364" max="4612" width="11.42578125" style="55" customWidth="1"/>
    <col min="4613" max="4613" width="26" style="55" bestFit="1" customWidth="1"/>
    <col min="4614" max="4617" width="11.42578125" style="55" customWidth="1"/>
    <col min="4618" max="4618" width="17.42578125" style="55" bestFit="1" customWidth="1"/>
    <col min="4619" max="4619" width="15.85546875" style="55" bestFit="1" customWidth="1"/>
    <col min="4620" max="4868" width="11.42578125" style="55" customWidth="1"/>
    <col min="4869" max="4869" width="26" style="55" bestFit="1" customWidth="1"/>
    <col min="4870" max="4873" width="11.42578125" style="55" customWidth="1"/>
    <col min="4874" max="4874" width="17.42578125" style="55" bestFit="1" customWidth="1"/>
    <col min="4875" max="4875" width="15.85546875" style="55" bestFit="1" customWidth="1"/>
    <col min="4876" max="5124" width="11.42578125" style="55" customWidth="1"/>
    <col min="5125" max="5125" width="26" style="55" bestFit="1" customWidth="1"/>
    <col min="5126" max="5129" width="11.42578125" style="55" customWidth="1"/>
    <col min="5130" max="5130" width="17.42578125" style="55" bestFit="1" customWidth="1"/>
    <col min="5131" max="5131" width="15.85546875" style="55" bestFit="1" customWidth="1"/>
    <col min="5132" max="5380" width="11.42578125" style="55" customWidth="1"/>
    <col min="5381" max="5381" width="26" style="55" bestFit="1" customWidth="1"/>
    <col min="5382" max="5385" width="11.42578125" style="55" customWidth="1"/>
    <col min="5386" max="5386" width="17.42578125" style="55" bestFit="1" customWidth="1"/>
    <col min="5387" max="5387" width="15.85546875" style="55" bestFit="1" customWidth="1"/>
    <col min="5388" max="5636" width="11.42578125" style="55" customWidth="1"/>
    <col min="5637" max="5637" width="26" style="55" bestFit="1" customWidth="1"/>
    <col min="5638" max="5641" width="11.42578125" style="55" customWidth="1"/>
    <col min="5642" max="5642" width="17.42578125" style="55" bestFit="1" customWidth="1"/>
    <col min="5643" max="5643" width="15.85546875" style="55" bestFit="1" customWidth="1"/>
    <col min="5644" max="5892" width="11.42578125" style="55" customWidth="1"/>
    <col min="5893" max="5893" width="26" style="55" bestFit="1" customWidth="1"/>
    <col min="5894" max="5897" width="11.42578125" style="55" customWidth="1"/>
    <col min="5898" max="5898" width="17.42578125" style="55" bestFit="1" customWidth="1"/>
    <col min="5899" max="5899" width="15.85546875" style="55" bestFit="1" customWidth="1"/>
    <col min="5900" max="6148" width="11.42578125" style="55" customWidth="1"/>
    <col min="6149" max="6149" width="26" style="55" bestFit="1" customWidth="1"/>
    <col min="6150" max="6153" width="11.42578125" style="55" customWidth="1"/>
    <col min="6154" max="6154" width="17.42578125" style="55" bestFit="1" customWidth="1"/>
    <col min="6155" max="6155" width="15.85546875" style="55" bestFit="1" customWidth="1"/>
    <col min="6156" max="6404" width="11.42578125" style="55" customWidth="1"/>
    <col min="6405" max="6405" width="26" style="55" bestFit="1" customWidth="1"/>
    <col min="6406" max="6409" width="11.42578125" style="55" customWidth="1"/>
    <col min="6410" max="6410" width="17.42578125" style="55" bestFit="1" customWidth="1"/>
    <col min="6411" max="6411" width="15.85546875" style="55" bestFit="1" customWidth="1"/>
    <col min="6412" max="6660" width="11.42578125" style="55" customWidth="1"/>
    <col min="6661" max="6661" width="26" style="55" bestFit="1" customWidth="1"/>
    <col min="6662" max="6665" width="11.42578125" style="55" customWidth="1"/>
    <col min="6666" max="6666" width="17.42578125" style="55" bestFit="1" customWidth="1"/>
    <col min="6667" max="6667" width="15.85546875" style="55" bestFit="1" customWidth="1"/>
    <col min="6668" max="6916" width="11.42578125" style="55" customWidth="1"/>
    <col min="6917" max="6917" width="26" style="55" bestFit="1" customWidth="1"/>
    <col min="6918" max="6921" width="11.42578125" style="55" customWidth="1"/>
    <col min="6922" max="6922" width="17.42578125" style="55" bestFit="1" customWidth="1"/>
    <col min="6923" max="6923" width="15.85546875" style="55" bestFit="1" customWidth="1"/>
    <col min="6924" max="7172" width="11.42578125" style="55" customWidth="1"/>
    <col min="7173" max="7173" width="26" style="55" bestFit="1" customWidth="1"/>
    <col min="7174" max="7177" width="11.42578125" style="55" customWidth="1"/>
    <col min="7178" max="7178" width="17.42578125" style="55" bestFit="1" customWidth="1"/>
    <col min="7179" max="7179" width="15.85546875" style="55" bestFit="1" customWidth="1"/>
    <col min="7180" max="7428" width="11.42578125" style="55" customWidth="1"/>
    <col min="7429" max="7429" width="26" style="55" bestFit="1" customWidth="1"/>
    <col min="7430" max="7433" width="11.42578125" style="55" customWidth="1"/>
    <col min="7434" max="7434" width="17.42578125" style="55" bestFit="1" customWidth="1"/>
    <col min="7435" max="7435" width="15.85546875" style="55" bestFit="1" customWidth="1"/>
    <col min="7436" max="7684" width="11.42578125" style="55" customWidth="1"/>
    <col min="7685" max="7685" width="26" style="55" bestFit="1" customWidth="1"/>
    <col min="7686" max="7689" width="11.42578125" style="55" customWidth="1"/>
    <col min="7690" max="7690" width="17.42578125" style="55" bestFit="1" customWidth="1"/>
    <col min="7691" max="7691" width="15.85546875" style="55" bestFit="1" customWidth="1"/>
    <col min="7692" max="7940" width="11.42578125" style="55" customWidth="1"/>
    <col min="7941" max="7941" width="26" style="55" bestFit="1" customWidth="1"/>
    <col min="7942" max="7945" width="11.42578125" style="55" customWidth="1"/>
    <col min="7946" max="7946" width="17.42578125" style="55" bestFit="1" customWidth="1"/>
    <col min="7947" max="7947" width="15.85546875" style="55" bestFit="1" customWidth="1"/>
    <col min="7948" max="8196" width="11.42578125" style="55" customWidth="1"/>
    <col min="8197" max="8197" width="26" style="55" bestFit="1" customWidth="1"/>
    <col min="8198" max="8201" width="11.42578125" style="55" customWidth="1"/>
    <col min="8202" max="8202" width="17.42578125" style="55" bestFit="1" customWidth="1"/>
    <col min="8203" max="8203" width="15.85546875" style="55" bestFit="1" customWidth="1"/>
    <col min="8204" max="8452" width="11.42578125" style="55" customWidth="1"/>
    <col min="8453" max="8453" width="26" style="55" bestFit="1" customWidth="1"/>
    <col min="8454" max="8457" width="11.42578125" style="55" customWidth="1"/>
    <col min="8458" max="8458" width="17.42578125" style="55" bestFit="1" customWidth="1"/>
    <col min="8459" max="8459" width="15.85546875" style="55" bestFit="1" customWidth="1"/>
    <col min="8460" max="8708" width="11.42578125" style="55" customWidth="1"/>
    <col min="8709" max="8709" width="26" style="55" bestFit="1" customWidth="1"/>
    <col min="8710" max="8713" width="11.42578125" style="55" customWidth="1"/>
    <col min="8714" max="8714" width="17.42578125" style="55" bestFit="1" customWidth="1"/>
    <col min="8715" max="8715" width="15.85546875" style="55" bestFit="1" customWidth="1"/>
    <col min="8716" max="8964" width="11.42578125" style="55" customWidth="1"/>
    <col min="8965" max="8965" width="26" style="55" bestFit="1" customWidth="1"/>
    <col min="8966" max="8969" width="11.42578125" style="55" customWidth="1"/>
    <col min="8970" max="8970" width="17.42578125" style="55" bestFit="1" customWidth="1"/>
    <col min="8971" max="8971" width="15.85546875" style="55" bestFit="1" customWidth="1"/>
    <col min="8972" max="9220" width="11.42578125" style="55" customWidth="1"/>
    <col min="9221" max="9221" width="26" style="55" bestFit="1" customWidth="1"/>
    <col min="9222" max="9225" width="11.42578125" style="55" customWidth="1"/>
    <col min="9226" max="9226" width="17.42578125" style="55" bestFit="1" customWidth="1"/>
    <col min="9227" max="9227" width="15.85546875" style="55" bestFit="1" customWidth="1"/>
    <col min="9228" max="9476" width="11.42578125" style="55" customWidth="1"/>
    <col min="9477" max="9477" width="26" style="55" bestFit="1" customWidth="1"/>
    <col min="9478" max="9481" width="11.42578125" style="55" customWidth="1"/>
    <col min="9482" max="9482" width="17.42578125" style="55" bestFit="1" customWidth="1"/>
    <col min="9483" max="9483" width="15.85546875" style="55" bestFit="1" customWidth="1"/>
    <col min="9484" max="9732" width="11.42578125" style="55" customWidth="1"/>
    <col min="9733" max="9733" width="26" style="55" bestFit="1" customWidth="1"/>
    <col min="9734" max="9737" width="11.42578125" style="55" customWidth="1"/>
    <col min="9738" max="9738" width="17.42578125" style="55" bestFit="1" customWidth="1"/>
    <col min="9739" max="9739" width="15.85546875" style="55" bestFit="1" customWidth="1"/>
    <col min="9740" max="9988" width="11.42578125" style="55" customWidth="1"/>
    <col min="9989" max="9989" width="26" style="55" bestFit="1" customWidth="1"/>
    <col min="9990" max="9993" width="11.42578125" style="55" customWidth="1"/>
    <col min="9994" max="9994" width="17.42578125" style="55" bestFit="1" customWidth="1"/>
    <col min="9995" max="9995" width="15.85546875" style="55" bestFit="1" customWidth="1"/>
    <col min="9996" max="10244" width="11.42578125" style="55" customWidth="1"/>
    <col min="10245" max="10245" width="26" style="55" bestFit="1" customWidth="1"/>
    <col min="10246" max="10249" width="11.42578125" style="55" customWidth="1"/>
    <col min="10250" max="10250" width="17.42578125" style="55" bestFit="1" customWidth="1"/>
    <col min="10251" max="10251" width="15.85546875" style="55" bestFit="1" customWidth="1"/>
    <col min="10252" max="10500" width="11.42578125" style="55" customWidth="1"/>
    <col min="10501" max="10501" width="26" style="55" bestFit="1" customWidth="1"/>
    <col min="10502" max="10505" width="11.42578125" style="55" customWidth="1"/>
    <col min="10506" max="10506" width="17.42578125" style="55" bestFit="1" customWidth="1"/>
    <col min="10507" max="10507" width="15.85546875" style="55" bestFit="1" customWidth="1"/>
    <col min="10508" max="10756" width="11.42578125" style="55" customWidth="1"/>
    <col min="10757" max="10757" width="26" style="55" bestFit="1" customWidth="1"/>
    <col min="10758" max="10761" width="11.42578125" style="55" customWidth="1"/>
    <col min="10762" max="10762" width="17.42578125" style="55" bestFit="1" customWidth="1"/>
    <col min="10763" max="10763" width="15.85546875" style="55" bestFit="1" customWidth="1"/>
    <col min="10764" max="11012" width="11.42578125" style="55" customWidth="1"/>
    <col min="11013" max="11013" width="26" style="55" bestFit="1" customWidth="1"/>
    <col min="11014" max="11017" width="11.42578125" style="55" customWidth="1"/>
    <col min="11018" max="11018" width="17.42578125" style="55" bestFit="1" customWidth="1"/>
    <col min="11019" max="11019" width="15.85546875" style="55" bestFit="1" customWidth="1"/>
    <col min="11020" max="11268" width="11.42578125" style="55" customWidth="1"/>
    <col min="11269" max="11269" width="26" style="55" bestFit="1" customWidth="1"/>
    <col min="11270" max="11273" width="11.42578125" style="55" customWidth="1"/>
    <col min="11274" max="11274" width="17.42578125" style="55" bestFit="1" customWidth="1"/>
    <col min="11275" max="11275" width="15.85546875" style="55" bestFit="1" customWidth="1"/>
    <col min="11276" max="11524" width="11.42578125" style="55" customWidth="1"/>
    <col min="11525" max="11525" width="26" style="55" bestFit="1" customWidth="1"/>
    <col min="11526" max="11529" width="11.42578125" style="55" customWidth="1"/>
    <col min="11530" max="11530" width="17.42578125" style="55" bestFit="1" customWidth="1"/>
    <col min="11531" max="11531" width="15.85546875" style="55" bestFit="1" customWidth="1"/>
    <col min="11532" max="11780" width="11.42578125" style="55" customWidth="1"/>
    <col min="11781" max="11781" width="26" style="55" bestFit="1" customWidth="1"/>
    <col min="11782" max="11785" width="11.42578125" style="55" customWidth="1"/>
    <col min="11786" max="11786" width="17.42578125" style="55" bestFit="1" customWidth="1"/>
    <col min="11787" max="11787" width="15.85546875" style="55" bestFit="1" customWidth="1"/>
    <col min="11788" max="12036" width="11.42578125" style="55" customWidth="1"/>
    <col min="12037" max="12037" width="26" style="55" bestFit="1" customWidth="1"/>
    <col min="12038" max="12041" width="11.42578125" style="55" customWidth="1"/>
    <col min="12042" max="12042" width="17.42578125" style="55" bestFit="1" customWidth="1"/>
    <col min="12043" max="12043" width="15.85546875" style="55" bestFit="1" customWidth="1"/>
    <col min="12044" max="12292" width="11.42578125" style="55" customWidth="1"/>
    <col min="12293" max="12293" width="26" style="55" bestFit="1" customWidth="1"/>
    <col min="12294" max="12297" width="11.42578125" style="55" customWidth="1"/>
    <col min="12298" max="12298" width="17.42578125" style="55" bestFit="1" customWidth="1"/>
    <col min="12299" max="12299" width="15.85546875" style="55" bestFit="1" customWidth="1"/>
    <col min="12300" max="12548" width="11.42578125" style="55" customWidth="1"/>
    <col min="12549" max="12549" width="26" style="55" bestFit="1" customWidth="1"/>
    <col min="12550" max="12553" width="11.42578125" style="55" customWidth="1"/>
    <col min="12554" max="12554" width="17.42578125" style="55" bestFit="1" customWidth="1"/>
    <col min="12555" max="12555" width="15.85546875" style="55" bestFit="1" customWidth="1"/>
    <col min="12556" max="12804" width="11.42578125" style="55" customWidth="1"/>
    <col min="12805" max="12805" width="26" style="55" bestFit="1" customWidth="1"/>
    <col min="12806" max="12809" width="11.42578125" style="55" customWidth="1"/>
    <col min="12810" max="12810" width="17.42578125" style="55" bestFit="1" customWidth="1"/>
    <col min="12811" max="12811" width="15.85546875" style="55" bestFit="1" customWidth="1"/>
    <col min="12812" max="13060" width="11.42578125" style="55" customWidth="1"/>
    <col min="13061" max="13061" width="26" style="55" bestFit="1" customWidth="1"/>
    <col min="13062" max="13065" width="11.42578125" style="55" customWidth="1"/>
    <col min="13066" max="13066" width="17.42578125" style="55" bestFit="1" customWidth="1"/>
    <col min="13067" max="13067" width="15.85546875" style="55" bestFit="1" customWidth="1"/>
    <col min="13068" max="13316" width="11.42578125" style="55" customWidth="1"/>
    <col min="13317" max="13317" width="26" style="55" bestFit="1" customWidth="1"/>
    <col min="13318" max="13321" width="11.42578125" style="55" customWidth="1"/>
    <col min="13322" max="13322" width="17.42578125" style="55" bestFit="1" customWidth="1"/>
    <col min="13323" max="13323" width="15.85546875" style="55" bestFit="1" customWidth="1"/>
    <col min="13324" max="13572" width="11.42578125" style="55" customWidth="1"/>
    <col min="13573" max="13573" width="26" style="55" bestFit="1" customWidth="1"/>
    <col min="13574" max="13577" width="11.42578125" style="55" customWidth="1"/>
    <col min="13578" max="13578" width="17.42578125" style="55" bestFit="1" customWidth="1"/>
    <col min="13579" max="13579" width="15.85546875" style="55" bestFit="1" customWidth="1"/>
    <col min="13580" max="13828" width="11.42578125" style="55" customWidth="1"/>
    <col min="13829" max="13829" width="26" style="55" bestFit="1" customWidth="1"/>
    <col min="13830" max="13833" width="11.42578125" style="55" customWidth="1"/>
    <col min="13834" max="13834" width="17.42578125" style="55" bestFit="1" customWidth="1"/>
    <col min="13835" max="13835" width="15.85546875" style="55" bestFit="1" customWidth="1"/>
    <col min="13836" max="14084" width="11.42578125" style="55" customWidth="1"/>
    <col min="14085" max="14085" width="26" style="55" bestFit="1" customWidth="1"/>
    <col min="14086" max="14089" width="11.42578125" style="55" customWidth="1"/>
    <col min="14090" max="14090" width="17.42578125" style="55" bestFit="1" customWidth="1"/>
    <col min="14091" max="14091" width="15.85546875" style="55" bestFit="1" customWidth="1"/>
    <col min="14092" max="14340" width="11.42578125" style="55" customWidth="1"/>
    <col min="14341" max="14341" width="26" style="55" bestFit="1" customWidth="1"/>
    <col min="14342" max="14345" width="11.42578125" style="55" customWidth="1"/>
    <col min="14346" max="14346" width="17.42578125" style="55" bestFit="1" customWidth="1"/>
    <col min="14347" max="14347" width="15.85546875" style="55" bestFit="1" customWidth="1"/>
    <col min="14348" max="14596" width="11.42578125" style="55" customWidth="1"/>
    <col min="14597" max="14597" width="26" style="55" bestFit="1" customWidth="1"/>
    <col min="14598" max="14601" width="11.42578125" style="55" customWidth="1"/>
    <col min="14602" max="14602" width="17.42578125" style="55" bestFit="1" customWidth="1"/>
    <col min="14603" max="14603" width="15.85546875" style="55" bestFit="1" customWidth="1"/>
    <col min="14604" max="14852" width="11.42578125" style="55" customWidth="1"/>
    <col min="14853" max="14853" width="26" style="55" bestFit="1" customWidth="1"/>
    <col min="14854" max="14857" width="11.42578125" style="55" customWidth="1"/>
    <col min="14858" max="14858" width="17.42578125" style="55" bestFit="1" customWidth="1"/>
    <col min="14859" max="14859" width="15.85546875" style="55" bestFit="1" customWidth="1"/>
    <col min="14860" max="15108" width="11.42578125" style="55" customWidth="1"/>
    <col min="15109" max="15109" width="26" style="55" bestFit="1" customWidth="1"/>
    <col min="15110" max="15113" width="11.42578125" style="55" customWidth="1"/>
    <col min="15114" max="15114" width="17.42578125" style="55" bestFit="1" customWidth="1"/>
    <col min="15115" max="15115" width="15.85546875" style="55" bestFit="1" customWidth="1"/>
    <col min="15116" max="15364" width="11.42578125" style="55" customWidth="1"/>
    <col min="15365" max="15365" width="26" style="55" bestFit="1" customWidth="1"/>
    <col min="15366" max="15369" width="11.42578125" style="55" customWidth="1"/>
    <col min="15370" max="15370" width="17.42578125" style="55" bestFit="1" customWidth="1"/>
    <col min="15371" max="15371" width="15.85546875" style="55" bestFit="1" customWidth="1"/>
    <col min="15372" max="15620" width="11.42578125" style="55" customWidth="1"/>
    <col min="15621" max="15621" width="26" style="55" bestFit="1" customWidth="1"/>
    <col min="15622" max="15625" width="11.42578125" style="55" customWidth="1"/>
    <col min="15626" max="15626" width="17.42578125" style="55" bestFit="1" customWidth="1"/>
    <col min="15627" max="15627" width="15.85546875" style="55" bestFit="1" customWidth="1"/>
    <col min="15628" max="15876" width="11.42578125" style="55" customWidth="1"/>
    <col min="15877" max="15877" width="26" style="55" bestFit="1" customWidth="1"/>
    <col min="15878" max="15881" width="11.42578125" style="55" customWidth="1"/>
    <col min="15882" max="15882" width="17.42578125" style="55" bestFit="1" customWidth="1"/>
    <col min="15883" max="15883" width="15.85546875" style="55" bestFit="1" customWidth="1"/>
    <col min="15884" max="16132" width="11.42578125" style="55" customWidth="1"/>
    <col min="16133" max="16133" width="26" style="55" bestFit="1" customWidth="1"/>
    <col min="16134" max="16137" width="11.42578125" style="55" customWidth="1"/>
    <col min="16138" max="16138" width="17.42578125" style="55" bestFit="1" customWidth="1"/>
    <col min="16139" max="16139" width="15.85546875" style="55" bestFit="1" customWidth="1"/>
    <col min="16140" max="16384" width="11.42578125" style="55" customWidth="1"/>
  </cols>
  <sheetData>
    <row r="1" spans="5:11" ht="15" customHeight="1">
      <c r="E1" s="204" t="s">
        <v>429</v>
      </c>
      <c r="F1" s="204"/>
      <c r="G1" s="204"/>
      <c r="H1" s="204"/>
      <c r="I1" s="204"/>
      <c r="J1" s="204"/>
      <c r="K1" s="204"/>
    </row>
    <row r="2" spans="5:11" ht="12" customHeight="1">
      <c r="E2" s="204"/>
      <c r="F2" s="204"/>
      <c r="G2" s="204"/>
      <c r="H2" s="204"/>
      <c r="I2" s="204"/>
      <c r="J2" s="204"/>
      <c r="K2" s="204"/>
    </row>
    <row r="3" spans="5:11" ht="3.75" customHeight="1">
      <c r="E3" s="205"/>
      <c r="F3" s="205"/>
      <c r="G3" s="205"/>
      <c r="H3" s="205"/>
      <c r="I3" s="205"/>
      <c r="J3" s="205"/>
      <c r="K3" s="205"/>
    </row>
    <row r="4" spans="5:11" ht="15" customHeight="1">
      <c r="E4" s="206" t="s">
        <v>261</v>
      </c>
      <c r="F4" s="206"/>
      <c r="G4" s="206"/>
      <c r="H4" s="206"/>
      <c r="I4" s="206"/>
      <c r="J4" s="206"/>
      <c r="K4" s="206"/>
    </row>
    <row r="5" spans="5:11" ht="15" customHeight="1">
      <c r="E5" s="207" t="s">
        <v>211</v>
      </c>
      <c r="F5" s="207">
        <v>2019</v>
      </c>
      <c r="G5" s="207">
        <v>2020</v>
      </c>
      <c r="H5" s="207" t="s">
        <v>239</v>
      </c>
      <c r="I5" s="207" t="s">
        <v>240</v>
      </c>
      <c r="J5" s="208" t="s">
        <v>241</v>
      </c>
      <c r="K5" s="209"/>
    </row>
    <row r="6" spans="5:11">
      <c r="E6" s="210"/>
      <c r="F6" s="210"/>
      <c r="G6" s="210"/>
      <c r="H6" s="210"/>
      <c r="I6" s="210"/>
      <c r="J6" s="211"/>
      <c r="K6" s="212"/>
    </row>
    <row r="7" spans="5:11">
      <c r="E7" s="213"/>
      <c r="F7" s="213"/>
      <c r="G7" s="213"/>
      <c r="H7" s="213"/>
      <c r="I7" s="211"/>
      <c r="J7" s="214" t="s">
        <v>242</v>
      </c>
      <c r="K7" s="214" t="s">
        <v>243</v>
      </c>
    </row>
    <row r="8" spans="5:11">
      <c r="E8" s="215" t="s">
        <v>244</v>
      </c>
      <c r="F8" s="216">
        <v>2.8</v>
      </c>
      <c r="G8" s="216">
        <v>-3.3</v>
      </c>
      <c r="H8" s="217">
        <v>6</v>
      </c>
      <c r="I8" s="216">
        <v>4.4000000000000004</v>
      </c>
      <c r="J8" s="217">
        <v>0.8</v>
      </c>
      <c r="K8" s="217">
        <v>0.5</v>
      </c>
    </row>
    <row r="9" spans="5:11">
      <c r="E9" s="218" t="s">
        <v>245</v>
      </c>
      <c r="F9" s="216">
        <v>1.6</v>
      </c>
      <c r="G9" s="216">
        <v>-4.7</v>
      </c>
      <c r="H9" s="217">
        <v>5.0999999999999996</v>
      </c>
      <c r="I9" s="216">
        <v>3.6</v>
      </c>
      <c r="J9" s="217">
        <v>1.2</v>
      </c>
      <c r="K9" s="217">
        <v>0.8</v>
      </c>
    </row>
    <row r="10" spans="5:11">
      <c r="E10" s="219" t="s">
        <v>246</v>
      </c>
      <c r="F10" s="216">
        <v>2.2000000000000002</v>
      </c>
      <c r="G10" s="216">
        <v>-3.5</v>
      </c>
      <c r="H10" s="217">
        <v>6.4</v>
      </c>
      <c r="I10" s="216">
        <v>3.5</v>
      </c>
      <c r="J10" s="217">
        <v>3.3</v>
      </c>
      <c r="K10" s="217">
        <v>1.3</v>
      </c>
    </row>
    <row r="11" spans="5:11">
      <c r="E11" s="219" t="s">
        <v>247</v>
      </c>
      <c r="F11" s="216">
        <v>1.3</v>
      </c>
      <c r="G11" s="216">
        <v>-6.6</v>
      </c>
      <c r="H11" s="216">
        <v>4.4000000000000004</v>
      </c>
      <c r="I11" s="217">
        <v>3.8</v>
      </c>
      <c r="J11" s="217">
        <v>-0.8</v>
      </c>
      <c r="K11" s="217">
        <v>0.2</v>
      </c>
    </row>
    <row r="12" spans="5:11">
      <c r="E12" s="218" t="s">
        <v>248</v>
      </c>
      <c r="F12" s="216">
        <v>3.6</v>
      </c>
      <c r="G12" s="216">
        <v>-2.2000000000000002</v>
      </c>
      <c r="H12" s="217">
        <v>6.7</v>
      </c>
      <c r="I12" s="217">
        <v>5</v>
      </c>
      <c r="J12" s="217">
        <v>0.7</v>
      </c>
      <c r="K12" s="217">
        <v>0.4</v>
      </c>
    </row>
    <row r="13" spans="5:11">
      <c r="E13" s="219" t="s">
        <v>249</v>
      </c>
      <c r="F13" s="216">
        <v>5.8</v>
      </c>
      <c r="G13" s="216">
        <v>2.2999999999999998</v>
      </c>
      <c r="H13" s="220">
        <v>8.4</v>
      </c>
      <c r="I13" s="216">
        <v>5.6</v>
      </c>
      <c r="J13" s="217">
        <v>0.2</v>
      </c>
      <c r="K13" s="217">
        <v>0.3</v>
      </c>
    </row>
    <row r="14" spans="5:11">
      <c r="E14" s="219" t="s">
        <v>250</v>
      </c>
      <c r="F14" s="216">
        <v>0.2</v>
      </c>
      <c r="G14" s="217">
        <v>-7</v>
      </c>
      <c r="H14" s="216">
        <v>4.5999999999999996</v>
      </c>
      <c r="I14" s="216">
        <v>3.1</v>
      </c>
      <c r="J14" s="217">
        <v>1</v>
      </c>
      <c r="K14" s="217">
        <v>0.5</v>
      </c>
    </row>
    <row r="15" spans="5:11">
      <c r="E15" s="221" t="s">
        <v>251</v>
      </c>
      <c r="F15" s="222">
        <v>5.0999999999999996</v>
      </c>
      <c r="G15" s="222">
        <v>-6.7</v>
      </c>
      <c r="H15" s="222">
        <v>7.5</v>
      </c>
      <c r="I15" s="222">
        <v>5</v>
      </c>
      <c r="J15" s="223" t="s">
        <v>4</v>
      </c>
      <c r="K15" s="223" t="s">
        <v>4</v>
      </c>
    </row>
    <row r="16" spans="5:11">
      <c r="E16" s="224" t="s">
        <v>252</v>
      </c>
      <c r="F16" s="225"/>
      <c r="G16" s="226"/>
      <c r="H16" s="226"/>
      <c r="I16" s="226"/>
      <c r="J16" s="225"/>
      <c r="K16" s="225"/>
    </row>
    <row r="17" spans="5:11">
      <c r="E17" s="227" t="s">
        <v>253</v>
      </c>
      <c r="F17" s="227"/>
      <c r="G17" s="227"/>
      <c r="H17" s="227"/>
      <c r="I17" s="227"/>
      <c r="J17" s="227"/>
      <c r="K17" s="227"/>
    </row>
    <row r="18" spans="5:11">
      <c r="E18" s="227"/>
      <c r="F18" s="227"/>
      <c r="G18" s="227"/>
      <c r="H18" s="227"/>
      <c r="I18" s="227"/>
      <c r="J18" s="227"/>
      <c r="K18" s="227"/>
    </row>
  </sheetData>
  <mergeCells count="9">
    <mergeCell ref="E17:K18"/>
    <mergeCell ref="E1:K3"/>
    <mergeCell ref="E4:K4"/>
    <mergeCell ref="E5:E7"/>
    <mergeCell ref="F5:F7"/>
    <mergeCell ref="G5:G7"/>
    <mergeCell ref="H5:H7"/>
    <mergeCell ref="I5:I7"/>
    <mergeCell ref="J5:K6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showGridLines="0" workbookViewId="0">
      <selection activeCell="B6" sqref="B6:B8"/>
    </sheetView>
  </sheetViews>
  <sheetFormatPr defaultRowHeight="15"/>
  <cols>
    <col min="1" max="1" width="11.42578125" style="55" customWidth="1"/>
    <col min="2" max="2" width="28.28515625" style="55" bestFit="1" customWidth="1"/>
    <col min="3" max="5" width="11.7109375" style="55" customWidth="1"/>
    <col min="6" max="7" width="18.85546875" style="55" customWidth="1"/>
    <col min="8" max="8" width="15.85546875" style="55" customWidth="1"/>
    <col min="9" max="9" width="14.7109375" style="55" customWidth="1"/>
    <col min="10" max="257" width="11.42578125" style="55" customWidth="1"/>
    <col min="258" max="258" width="28.28515625" style="55" bestFit="1" customWidth="1"/>
    <col min="259" max="261" width="11.7109375" style="55" customWidth="1"/>
    <col min="262" max="263" width="18.85546875" style="55" customWidth="1"/>
    <col min="264" max="264" width="15.85546875" style="55" customWidth="1"/>
    <col min="265" max="265" width="14.7109375" style="55" customWidth="1"/>
    <col min="266" max="513" width="11.42578125" style="55" customWidth="1"/>
    <col min="514" max="514" width="28.28515625" style="55" bestFit="1" customWidth="1"/>
    <col min="515" max="517" width="11.7109375" style="55" customWidth="1"/>
    <col min="518" max="519" width="18.85546875" style="55" customWidth="1"/>
    <col min="520" max="520" width="15.85546875" style="55" customWidth="1"/>
    <col min="521" max="521" width="14.7109375" style="55" customWidth="1"/>
    <col min="522" max="769" width="11.42578125" style="55" customWidth="1"/>
    <col min="770" max="770" width="28.28515625" style="55" bestFit="1" customWidth="1"/>
    <col min="771" max="773" width="11.7109375" style="55" customWidth="1"/>
    <col min="774" max="775" width="18.85546875" style="55" customWidth="1"/>
    <col min="776" max="776" width="15.85546875" style="55" customWidth="1"/>
    <col min="777" max="777" width="14.7109375" style="55" customWidth="1"/>
    <col min="778" max="1025" width="11.42578125" style="55" customWidth="1"/>
    <col min="1026" max="1026" width="28.28515625" style="55" bestFit="1" customWidth="1"/>
    <col min="1027" max="1029" width="11.7109375" style="55" customWidth="1"/>
    <col min="1030" max="1031" width="18.85546875" style="55" customWidth="1"/>
    <col min="1032" max="1032" width="15.85546875" style="55" customWidth="1"/>
    <col min="1033" max="1033" width="14.7109375" style="55" customWidth="1"/>
    <col min="1034" max="1281" width="11.42578125" style="55" customWidth="1"/>
    <col min="1282" max="1282" width="28.28515625" style="55" bestFit="1" customWidth="1"/>
    <col min="1283" max="1285" width="11.7109375" style="55" customWidth="1"/>
    <col min="1286" max="1287" width="18.85546875" style="55" customWidth="1"/>
    <col min="1288" max="1288" width="15.85546875" style="55" customWidth="1"/>
    <col min="1289" max="1289" width="14.7109375" style="55" customWidth="1"/>
    <col min="1290" max="1537" width="11.42578125" style="55" customWidth="1"/>
    <col min="1538" max="1538" width="28.28515625" style="55" bestFit="1" customWidth="1"/>
    <col min="1539" max="1541" width="11.7109375" style="55" customWidth="1"/>
    <col min="1542" max="1543" width="18.85546875" style="55" customWidth="1"/>
    <col min="1544" max="1544" width="15.85546875" style="55" customWidth="1"/>
    <col min="1545" max="1545" width="14.7109375" style="55" customWidth="1"/>
    <col min="1546" max="1793" width="11.42578125" style="55" customWidth="1"/>
    <col min="1794" max="1794" width="28.28515625" style="55" bestFit="1" customWidth="1"/>
    <col min="1795" max="1797" width="11.7109375" style="55" customWidth="1"/>
    <col min="1798" max="1799" width="18.85546875" style="55" customWidth="1"/>
    <col min="1800" max="1800" width="15.85546875" style="55" customWidth="1"/>
    <col min="1801" max="1801" width="14.7109375" style="55" customWidth="1"/>
    <col min="1802" max="2049" width="11.42578125" style="55" customWidth="1"/>
    <col min="2050" max="2050" width="28.28515625" style="55" bestFit="1" customWidth="1"/>
    <col min="2051" max="2053" width="11.7109375" style="55" customWidth="1"/>
    <col min="2054" max="2055" width="18.85546875" style="55" customWidth="1"/>
    <col min="2056" max="2056" width="15.85546875" style="55" customWidth="1"/>
    <col min="2057" max="2057" width="14.7109375" style="55" customWidth="1"/>
    <col min="2058" max="2305" width="11.42578125" style="55" customWidth="1"/>
    <col min="2306" max="2306" width="28.28515625" style="55" bestFit="1" customWidth="1"/>
    <col min="2307" max="2309" width="11.7109375" style="55" customWidth="1"/>
    <col min="2310" max="2311" width="18.85546875" style="55" customWidth="1"/>
    <col min="2312" max="2312" width="15.85546875" style="55" customWidth="1"/>
    <col min="2313" max="2313" width="14.7109375" style="55" customWidth="1"/>
    <col min="2314" max="2561" width="11.42578125" style="55" customWidth="1"/>
    <col min="2562" max="2562" width="28.28515625" style="55" bestFit="1" customWidth="1"/>
    <col min="2563" max="2565" width="11.7109375" style="55" customWidth="1"/>
    <col min="2566" max="2567" width="18.85546875" style="55" customWidth="1"/>
    <col min="2568" max="2568" width="15.85546875" style="55" customWidth="1"/>
    <col min="2569" max="2569" width="14.7109375" style="55" customWidth="1"/>
    <col min="2570" max="2817" width="11.42578125" style="55" customWidth="1"/>
    <col min="2818" max="2818" width="28.28515625" style="55" bestFit="1" customWidth="1"/>
    <col min="2819" max="2821" width="11.7109375" style="55" customWidth="1"/>
    <col min="2822" max="2823" width="18.85546875" style="55" customWidth="1"/>
    <col min="2824" max="2824" width="15.85546875" style="55" customWidth="1"/>
    <col min="2825" max="2825" width="14.7109375" style="55" customWidth="1"/>
    <col min="2826" max="3073" width="11.42578125" style="55" customWidth="1"/>
    <col min="3074" max="3074" width="28.28515625" style="55" bestFit="1" customWidth="1"/>
    <col min="3075" max="3077" width="11.7109375" style="55" customWidth="1"/>
    <col min="3078" max="3079" width="18.85546875" style="55" customWidth="1"/>
    <col min="3080" max="3080" width="15.85546875" style="55" customWidth="1"/>
    <col min="3081" max="3081" width="14.7109375" style="55" customWidth="1"/>
    <col min="3082" max="3329" width="11.42578125" style="55" customWidth="1"/>
    <col min="3330" max="3330" width="28.28515625" style="55" bestFit="1" customWidth="1"/>
    <col min="3331" max="3333" width="11.7109375" style="55" customWidth="1"/>
    <col min="3334" max="3335" width="18.85546875" style="55" customWidth="1"/>
    <col min="3336" max="3336" width="15.85546875" style="55" customWidth="1"/>
    <col min="3337" max="3337" width="14.7109375" style="55" customWidth="1"/>
    <col min="3338" max="3585" width="11.42578125" style="55" customWidth="1"/>
    <col min="3586" max="3586" width="28.28515625" style="55" bestFit="1" customWidth="1"/>
    <col min="3587" max="3589" width="11.7109375" style="55" customWidth="1"/>
    <col min="3590" max="3591" width="18.85546875" style="55" customWidth="1"/>
    <col min="3592" max="3592" width="15.85546875" style="55" customWidth="1"/>
    <col min="3593" max="3593" width="14.7109375" style="55" customWidth="1"/>
    <col min="3594" max="3841" width="11.42578125" style="55" customWidth="1"/>
    <col min="3842" max="3842" width="28.28515625" style="55" bestFit="1" customWidth="1"/>
    <col min="3843" max="3845" width="11.7109375" style="55" customWidth="1"/>
    <col min="3846" max="3847" width="18.85546875" style="55" customWidth="1"/>
    <col min="3848" max="3848" width="15.85546875" style="55" customWidth="1"/>
    <col min="3849" max="3849" width="14.7109375" style="55" customWidth="1"/>
    <col min="3850" max="4097" width="11.42578125" style="55" customWidth="1"/>
    <col min="4098" max="4098" width="28.28515625" style="55" bestFit="1" customWidth="1"/>
    <col min="4099" max="4101" width="11.7109375" style="55" customWidth="1"/>
    <col min="4102" max="4103" width="18.85546875" style="55" customWidth="1"/>
    <col min="4104" max="4104" width="15.85546875" style="55" customWidth="1"/>
    <col min="4105" max="4105" width="14.7109375" style="55" customWidth="1"/>
    <col min="4106" max="4353" width="11.42578125" style="55" customWidth="1"/>
    <col min="4354" max="4354" width="28.28515625" style="55" bestFit="1" customWidth="1"/>
    <col min="4355" max="4357" width="11.7109375" style="55" customWidth="1"/>
    <col min="4358" max="4359" width="18.85546875" style="55" customWidth="1"/>
    <col min="4360" max="4360" width="15.85546875" style="55" customWidth="1"/>
    <col min="4361" max="4361" width="14.7109375" style="55" customWidth="1"/>
    <col min="4362" max="4609" width="11.42578125" style="55" customWidth="1"/>
    <col min="4610" max="4610" width="28.28515625" style="55" bestFit="1" customWidth="1"/>
    <col min="4611" max="4613" width="11.7109375" style="55" customWidth="1"/>
    <col min="4614" max="4615" width="18.85546875" style="55" customWidth="1"/>
    <col min="4616" max="4616" width="15.85546875" style="55" customWidth="1"/>
    <col min="4617" max="4617" width="14.7109375" style="55" customWidth="1"/>
    <col min="4618" max="4865" width="11.42578125" style="55" customWidth="1"/>
    <col min="4866" max="4866" width="28.28515625" style="55" bestFit="1" customWidth="1"/>
    <col min="4867" max="4869" width="11.7109375" style="55" customWidth="1"/>
    <col min="4870" max="4871" width="18.85546875" style="55" customWidth="1"/>
    <col min="4872" max="4872" width="15.85546875" style="55" customWidth="1"/>
    <col min="4873" max="4873" width="14.7109375" style="55" customWidth="1"/>
    <col min="4874" max="5121" width="11.42578125" style="55" customWidth="1"/>
    <col min="5122" max="5122" width="28.28515625" style="55" bestFit="1" customWidth="1"/>
    <col min="5123" max="5125" width="11.7109375" style="55" customWidth="1"/>
    <col min="5126" max="5127" width="18.85546875" style="55" customWidth="1"/>
    <col min="5128" max="5128" width="15.85546875" style="55" customWidth="1"/>
    <col min="5129" max="5129" width="14.7109375" style="55" customWidth="1"/>
    <col min="5130" max="5377" width="11.42578125" style="55" customWidth="1"/>
    <col min="5378" max="5378" width="28.28515625" style="55" bestFit="1" customWidth="1"/>
    <col min="5379" max="5381" width="11.7109375" style="55" customWidth="1"/>
    <col min="5382" max="5383" width="18.85546875" style="55" customWidth="1"/>
    <col min="5384" max="5384" width="15.85546875" style="55" customWidth="1"/>
    <col min="5385" max="5385" width="14.7109375" style="55" customWidth="1"/>
    <col min="5386" max="5633" width="11.42578125" style="55" customWidth="1"/>
    <col min="5634" max="5634" width="28.28515625" style="55" bestFit="1" customWidth="1"/>
    <col min="5635" max="5637" width="11.7109375" style="55" customWidth="1"/>
    <col min="5638" max="5639" width="18.85546875" style="55" customWidth="1"/>
    <col min="5640" max="5640" width="15.85546875" style="55" customWidth="1"/>
    <col min="5641" max="5641" width="14.7109375" style="55" customWidth="1"/>
    <col min="5642" max="5889" width="11.42578125" style="55" customWidth="1"/>
    <col min="5890" max="5890" width="28.28515625" style="55" bestFit="1" customWidth="1"/>
    <col min="5891" max="5893" width="11.7109375" style="55" customWidth="1"/>
    <col min="5894" max="5895" width="18.85546875" style="55" customWidth="1"/>
    <col min="5896" max="5896" width="15.85546875" style="55" customWidth="1"/>
    <col min="5897" max="5897" width="14.7109375" style="55" customWidth="1"/>
    <col min="5898" max="6145" width="11.42578125" style="55" customWidth="1"/>
    <col min="6146" max="6146" width="28.28515625" style="55" bestFit="1" customWidth="1"/>
    <col min="6147" max="6149" width="11.7109375" style="55" customWidth="1"/>
    <col min="6150" max="6151" width="18.85546875" style="55" customWidth="1"/>
    <col min="6152" max="6152" width="15.85546875" style="55" customWidth="1"/>
    <col min="6153" max="6153" width="14.7109375" style="55" customWidth="1"/>
    <col min="6154" max="6401" width="11.42578125" style="55" customWidth="1"/>
    <col min="6402" max="6402" width="28.28515625" style="55" bestFit="1" customWidth="1"/>
    <col min="6403" max="6405" width="11.7109375" style="55" customWidth="1"/>
    <col min="6406" max="6407" width="18.85546875" style="55" customWidth="1"/>
    <col min="6408" max="6408" width="15.85546875" style="55" customWidth="1"/>
    <col min="6409" max="6409" width="14.7109375" style="55" customWidth="1"/>
    <col min="6410" max="6657" width="11.42578125" style="55" customWidth="1"/>
    <col min="6658" max="6658" width="28.28515625" style="55" bestFit="1" customWidth="1"/>
    <col min="6659" max="6661" width="11.7109375" style="55" customWidth="1"/>
    <col min="6662" max="6663" width="18.85546875" style="55" customWidth="1"/>
    <col min="6664" max="6664" width="15.85546875" style="55" customWidth="1"/>
    <col min="6665" max="6665" width="14.7109375" style="55" customWidth="1"/>
    <col min="6666" max="6913" width="11.42578125" style="55" customWidth="1"/>
    <col min="6914" max="6914" width="28.28515625" style="55" bestFit="1" customWidth="1"/>
    <col min="6915" max="6917" width="11.7109375" style="55" customWidth="1"/>
    <col min="6918" max="6919" width="18.85546875" style="55" customWidth="1"/>
    <col min="6920" max="6920" width="15.85546875" style="55" customWidth="1"/>
    <col min="6921" max="6921" width="14.7109375" style="55" customWidth="1"/>
    <col min="6922" max="7169" width="11.42578125" style="55" customWidth="1"/>
    <col min="7170" max="7170" width="28.28515625" style="55" bestFit="1" customWidth="1"/>
    <col min="7171" max="7173" width="11.7109375" style="55" customWidth="1"/>
    <col min="7174" max="7175" width="18.85546875" style="55" customWidth="1"/>
    <col min="7176" max="7176" width="15.85546875" style="55" customWidth="1"/>
    <col min="7177" max="7177" width="14.7109375" style="55" customWidth="1"/>
    <col min="7178" max="7425" width="11.42578125" style="55" customWidth="1"/>
    <col min="7426" max="7426" width="28.28515625" style="55" bestFit="1" customWidth="1"/>
    <col min="7427" max="7429" width="11.7109375" style="55" customWidth="1"/>
    <col min="7430" max="7431" width="18.85546875" style="55" customWidth="1"/>
    <col min="7432" max="7432" width="15.85546875" style="55" customWidth="1"/>
    <col min="7433" max="7433" width="14.7109375" style="55" customWidth="1"/>
    <col min="7434" max="7681" width="11.42578125" style="55" customWidth="1"/>
    <col min="7682" max="7682" width="28.28515625" style="55" bestFit="1" customWidth="1"/>
    <col min="7683" max="7685" width="11.7109375" style="55" customWidth="1"/>
    <col min="7686" max="7687" width="18.85546875" style="55" customWidth="1"/>
    <col min="7688" max="7688" width="15.85546875" style="55" customWidth="1"/>
    <col min="7689" max="7689" width="14.7109375" style="55" customWidth="1"/>
    <col min="7690" max="7937" width="11.42578125" style="55" customWidth="1"/>
    <col min="7938" max="7938" width="28.28515625" style="55" bestFit="1" customWidth="1"/>
    <col min="7939" max="7941" width="11.7109375" style="55" customWidth="1"/>
    <col min="7942" max="7943" width="18.85546875" style="55" customWidth="1"/>
    <col min="7944" max="7944" width="15.85546875" style="55" customWidth="1"/>
    <col min="7945" max="7945" width="14.7109375" style="55" customWidth="1"/>
    <col min="7946" max="8193" width="11.42578125" style="55" customWidth="1"/>
    <col min="8194" max="8194" width="28.28515625" style="55" bestFit="1" customWidth="1"/>
    <col min="8195" max="8197" width="11.7109375" style="55" customWidth="1"/>
    <col min="8198" max="8199" width="18.85546875" style="55" customWidth="1"/>
    <col min="8200" max="8200" width="15.85546875" style="55" customWidth="1"/>
    <col min="8201" max="8201" width="14.7109375" style="55" customWidth="1"/>
    <col min="8202" max="8449" width="11.42578125" style="55" customWidth="1"/>
    <col min="8450" max="8450" width="28.28515625" style="55" bestFit="1" customWidth="1"/>
    <col min="8451" max="8453" width="11.7109375" style="55" customWidth="1"/>
    <col min="8454" max="8455" width="18.85546875" style="55" customWidth="1"/>
    <col min="8456" max="8456" width="15.85546875" style="55" customWidth="1"/>
    <col min="8457" max="8457" width="14.7109375" style="55" customWidth="1"/>
    <col min="8458" max="8705" width="11.42578125" style="55" customWidth="1"/>
    <col min="8706" max="8706" width="28.28515625" style="55" bestFit="1" customWidth="1"/>
    <col min="8707" max="8709" width="11.7109375" style="55" customWidth="1"/>
    <col min="8710" max="8711" width="18.85546875" style="55" customWidth="1"/>
    <col min="8712" max="8712" width="15.85546875" style="55" customWidth="1"/>
    <col min="8713" max="8713" width="14.7109375" style="55" customWidth="1"/>
    <col min="8714" max="8961" width="11.42578125" style="55" customWidth="1"/>
    <col min="8962" max="8962" width="28.28515625" style="55" bestFit="1" customWidth="1"/>
    <col min="8963" max="8965" width="11.7109375" style="55" customWidth="1"/>
    <col min="8966" max="8967" width="18.85546875" style="55" customWidth="1"/>
    <col min="8968" max="8968" width="15.85546875" style="55" customWidth="1"/>
    <col min="8969" max="8969" width="14.7109375" style="55" customWidth="1"/>
    <col min="8970" max="9217" width="11.42578125" style="55" customWidth="1"/>
    <col min="9218" max="9218" width="28.28515625" style="55" bestFit="1" customWidth="1"/>
    <col min="9219" max="9221" width="11.7109375" style="55" customWidth="1"/>
    <col min="9222" max="9223" width="18.85546875" style="55" customWidth="1"/>
    <col min="9224" max="9224" width="15.85546875" style="55" customWidth="1"/>
    <col min="9225" max="9225" width="14.7109375" style="55" customWidth="1"/>
    <col min="9226" max="9473" width="11.42578125" style="55" customWidth="1"/>
    <col min="9474" max="9474" width="28.28515625" style="55" bestFit="1" customWidth="1"/>
    <col min="9475" max="9477" width="11.7109375" style="55" customWidth="1"/>
    <col min="9478" max="9479" width="18.85546875" style="55" customWidth="1"/>
    <col min="9480" max="9480" width="15.85546875" style="55" customWidth="1"/>
    <col min="9481" max="9481" width="14.7109375" style="55" customWidth="1"/>
    <col min="9482" max="9729" width="11.42578125" style="55" customWidth="1"/>
    <col min="9730" max="9730" width="28.28515625" style="55" bestFit="1" customWidth="1"/>
    <col min="9731" max="9733" width="11.7109375" style="55" customWidth="1"/>
    <col min="9734" max="9735" width="18.85546875" style="55" customWidth="1"/>
    <col min="9736" max="9736" width="15.85546875" style="55" customWidth="1"/>
    <col min="9737" max="9737" width="14.7109375" style="55" customWidth="1"/>
    <col min="9738" max="9985" width="11.42578125" style="55" customWidth="1"/>
    <col min="9986" max="9986" width="28.28515625" style="55" bestFit="1" customWidth="1"/>
    <col min="9987" max="9989" width="11.7109375" style="55" customWidth="1"/>
    <col min="9990" max="9991" width="18.85546875" style="55" customWidth="1"/>
    <col min="9992" max="9992" width="15.85546875" style="55" customWidth="1"/>
    <col min="9993" max="9993" width="14.7109375" style="55" customWidth="1"/>
    <col min="9994" max="10241" width="11.42578125" style="55" customWidth="1"/>
    <col min="10242" max="10242" width="28.28515625" style="55" bestFit="1" customWidth="1"/>
    <col min="10243" max="10245" width="11.7109375" style="55" customWidth="1"/>
    <col min="10246" max="10247" width="18.85546875" style="55" customWidth="1"/>
    <col min="10248" max="10248" width="15.85546875" style="55" customWidth="1"/>
    <col min="10249" max="10249" width="14.7109375" style="55" customWidth="1"/>
    <col min="10250" max="10497" width="11.42578125" style="55" customWidth="1"/>
    <col min="10498" max="10498" width="28.28515625" style="55" bestFit="1" customWidth="1"/>
    <col min="10499" max="10501" width="11.7109375" style="55" customWidth="1"/>
    <col min="10502" max="10503" width="18.85546875" style="55" customWidth="1"/>
    <col min="10504" max="10504" width="15.85546875" style="55" customWidth="1"/>
    <col min="10505" max="10505" width="14.7109375" style="55" customWidth="1"/>
    <col min="10506" max="10753" width="11.42578125" style="55" customWidth="1"/>
    <col min="10754" max="10754" width="28.28515625" style="55" bestFit="1" customWidth="1"/>
    <col min="10755" max="10757" width="11.7109375" style="55" customWidth="1"/>
    <col min="10758" max="10759" width="18.85546875" style="55" customWidth="1"/>
    <col min="10760" max="10760" width="15.85546875" style="55" customWidth="1"/>
    <col min="10761" max="10761" width="14.7109375" style="55" customWidth="1"/>
    <col min="10762" max="11009" width="11.42578125" style="55" customWidth="1"/>
    <col min="11010" max="11010" width="28.28515625" style="55" bestFit="1" customWidth="1"/>
    <col min="11011" max="11013" width="11.7109375" style="55" customWidth="1"/>
    <col min="11014" max="11015" width="18.85546875" style="55" customWidth="1"/>
    <col min="11016" max="11016" width="15.85546875" style="55" customWidth="1"/>
    <col min="11017" max="11017" width="14.7109375" style="55" customWidth="1"/>
    <col min="11018" max="11265" width="11.42578125" style="55" customWidth="1"/>
    <col min="11266" max="11266" width="28.28515625" style="55" bestFit="1" customWidth="1"/>
    <col min="11267" max="11269" width="11.7109375" style="55" customWidth="1"/>
    <col min="11270" max="11271" width="18.85546875" style="55" customWidth="1"/>
    <col min="11272" max="11272" width="15.85546875" style="55" customWidth="1"/>
    <col min="11273" max="11273" width="14.7109375" style="55" customWidth="1"/>
    <col min="11274" max="11521" width="11.42578125" style="55" customWidth="1"/>
    <col min="11522" max="11522" width="28.28515625" style="55" bestFit="1" customWidth="1"/>
    <col min="11523" max="11525" width="11.7109375" style="55" customWidth="1"/>
    <col min="11526" max="11527" width="18.85546875" style="55" customWidth="1"/>
    <col min="11528" max="11528" width="15.85546875" style="55" customWidth="1"/>
    <col min="11529" max="11529" width="14.7109375" style="55" customWidth="1"/>
    <col min="11530" max="11777" width="11.42578125" style="55" customWidth="1"/>
    <col min="11778" max="11778" width="28.28515625" style="55" bestFit="1" customWidth="1"/>
    <col min="11779" max="11781" width="11.7109375" style="55" customWidth="1"/>
    <col min="11782" max="11783" width="18.85546875" style="55" customWidth="1"/>
    <col min="11784" max="11784" width="15.85546875" style="55" customWidth="1"/>
    <col min="11785" max="11785" width="14.7109375" style="55" customWidth="1"/>
    <col min="11786" max="12033" width="11.42578125" style="55" customWidth="1"/>
    <col min="12034" max="12034" width="28.28515625" style="55" bestFit="1" customWidth="1"/>
    <col min="12035" max="12037" width="11.7109375" style="55" customWidth="1"/>
    <col min="12038" max="12039" width="18.85546875" style="55" customWidth="1"/>
    <col min="12040" max="12040" width="15.85546875" style="55" customWidth="1"/>
    <col min="12041" max="12041" width="14.7109375" style="55" customWidth="1"/>
    <col min="12042" max="12289" width="11.42578125" style="55" customWidth="1"/>
    <col min="12290" max="12290" width="28.28515625" style="55" bestFit="1" customWidth="1"/>
    <col min="12291" max="12293" width="11.7109375" style="55" customWidth="1"/>
    <col min="12294" max="12295" width="18.85546875" style="55" customWidth="1"/>
    <col min="12296" max="12296" width="15.85546875" style="55" customWidth="1"/>
    <col min="12297" max="12297" width="14.7109375" style="55" customWidth="1"/>
    <col min="12298" max="12545" width="11.42578125" style="55" customWidth="1"/>
    <col min="12546" max="12546" width="28.28515625" style="55" bestFit="1" customWidth="1"/>
    <col min="12547" max="12549" width="11.7109375" style="55" customWidth="1"/>
    <col min="12550" max="12551" width="18.85546875" style="55" customWidth="1"/>
    <col min="12552" max="12552" width="15.85546875" style="55" customWidth="1"/>
    <col min="12553" max="12553" width="14.7109375" style="55" customWidth="1"/>
    <col min="12554" max="12801" width="11.42578125" style="55" customWidth="1"/>
    <col min="12802" max="12802" width="28.28515625" style="55" bestFit="1" customWidth="1"/>
    <col min="12803" max="12805" width="11.7109375" style="55" customWidth="1"/>
    <col min="12806" max="12807" width="18.85546875" style="55" customWidth="1"/>
    <col min="12808" max="12808" width="15.85546875" style="55" customWidth="1"/>
    <col min="12809" max="12809" width="14.7109375" style="55" customWidth="1"/>
    <col min="12810" max="13057" width="11.42578125" style="55" customWidth="1"/>
    <col min="13058" max="13058" width="28.28515625" style="55" bestFit="1" customWidth="1"/>
    <col min="13059" max="13061" width="11.7109375" style="55" customWidth="1"/>
    <col min="13062" max="13063" width="18.85546875" style="55" customWidth="1"/>
    <col min="13064" max="13064" width="15.85546875" style="55" customWidth="1"/>
    <col min="13065" max="13065" width="14.7109375" style="55" customWidth="1"/>
    <col min="13066" max="13313" width="11.42578125" style="55" customWidth="1"/>
    <col min="13314" max="13314" width="28.28515625" style="55" bestFit="1" customWidth="1"/>
    <col min="13315" max="13317" width="11.7109375" style="55" customWidth="1"/>
    <col min="13318" max="13319" width="18.85546875" style="55" customWidth="1"/>
    <col min="13320" max="13320" width="15.85546875" style="55" customWidth="1"/>
    <col min="13321" max="13321" width="14.7109375" style="55" customWidth="1"/>
    <col min="13322" max="13569" width="11.42578125" style="55" customWidth="1"/>
    <col min="13570" max="13570" width="28.28515625" style="55" bestFit="1" customWidth="1"/>
    <col min="13571" max="13573" width="11.7109375" style="55" customWidth="1"/>
    <col min="13574" max="13575" width="18.85546875" style="55" customWidth="1"/>
    <col min="13576" max="13576" width="15.85546875" style="55" customWidth="1"/>
    <col min="13577" max="13577" width="14.7109375" style="55" customWidth="1"/>
    <col min="13578" max="13825" width="11.42578125" style="55" customWidth="1"/>
    <col min="13826" max="13826" width="28.28515625" style="55" bestFit="1" customWidth="1"/>
    <col min="13827" max="13829" width="11.7109375" style="55" customWidth="1"/>
    <col min="13830" max="13831" width="18.85546875" style="55" customWidth="1"/>
    <col min="13832" max="13832" width="15.85546875" style="55" customWidth="1"/>
    <col min="13833" max="13833" width="14.7109375" style="55" customWidth="1"/>
    <col min="13834" max="14081" width="11.42578125" style="55" customWidth="1"/>
    <col min="14082" max="14082" width="28.28515625" style="55" bestFit="1" customWidth="1"/>
    <col min="14083" max="14085" width="11.7109375" style="55" customWidth="1"/>
    <col min="14086" max="14087" width="18.85546875" style="55" customWidth="1"/>
    <col min="14088" max="14088" width="15.85546875" style="55" customWidth="1"/>
    <col min="14089" max="14089" width="14.7109375" style="55" customWidth="1"/>
    <col min="14090" max="14337" width="11.42578125" style="55" customWidth="1"/>
    <col min="14338" max="14338" width="28.28515625" style="55" bestFit="1" customWidth="1"/>
    <col min="14339" max="14341" width="11.7109375" style="55" customWidth="1"/>
    <col min="14342" max="14343" width="18.85546875" style="55" customWidth="1"/>
    <col min="14344" max="14344" width="15.85546875" style="55" customWidth="1"/>
    <col min="14345" max="14345" width="14.7109375" style="55" customWidth="1"/>
    <col min="14346" max="14593" width="11.42578125" style="55" customWidth="1"/>
    <col min="14594" max="14594" width="28.28515625" style="55" bestFit="1" customWidth="1"/>
    <col min="14595" max="14597" width="11.7109375" style="55" customWidth="1"/>
    <col min="14598" max="14599" width="18.85546875" style="55" customWidth="1"/>
    <col min="14600" max="14600" width="15.85546875" style="55" customWidth="1"/>
    <col min="14601" max="14601" width="14.7109375" style="55" customWidth="1"/>
    <col min="14602" max="14849" width="11.42578125" style="55" customWidth="1"/>
    <col min="14850" max="14850" width="28.28515625" style="55" bestFit="1" customWidth="1"/>
    <col min="14851" max="14853" width="11.7109375" style="55" customWidth="1"/>
    <col min="14854" max="14855" width="18.85546875" style="55" customWidth="1"/>
    <col min="14856" max="14856" width="15.85546875" style="55" customWidth="1"/>
    <col min="14857" max="14857" width="14.7109375" style="55" customWidth="1"/>
    <col min="14858" max="15105" width="11.42578125" style="55" customWidth="1"/>
    <col min="15106" max="15106" width="28.28515625" style="55" bestFit="1" customWidth="1"/>
    <col min="15107" max="15109" width="11.7109375" style="55" customWidth="1"/>
    <col min="15110" max="15111" width="18.85546875" style="55" customWidth="1"/>
    <col min="15112" max="15112" width="15.85546875" style="55" customWidth="1"/>
    <col min="15113" max="15113" width="14.7109375" style="55" customWidth="1"/>
    <col min="15114" max="15361" width="11.42578125" style="55" customWidth="1"/>
    <col min="15362" max="15362" width="28.28515625" style="55" bestFit="1" customWidth="1"/>
    <col min="15363" max="15365" width="11.7109375" style="55" customWidth="1"/>
    <col min="15366" max="15367" width="18.85546875" style="55" customWidth="1"/>
    <col min="15368" max="15368" width="15.85546875" style="55" customWidth="1"/>
    <col min="15369" max="15369" width="14.7109375" style="55" customWidth="1"/>
    <col min="15370" max="15617" width="11.42578125" style="55" customWidth="1"/>
    <col min="15618" max="15618" width="28.28515625" style="55" bestFit="1" customWidth="1"/>
    <col min="15619" max="15621" width="11.7109375" style="55" customWidth="1"/>
    <col min="15622" max="15623" width="18.85546875" style="55" customWidth="1"/>
    <col min="15624" max="15624" width="15.85546875" style="55" customWidth="1"/>
    <col min="15625" max="15625" width="14.7109375" style="55" customWidth="1"/>
    <col min="15626" max="15873" width="11.42578125" style="55" customWidth="1"/>
    <col min="15874" max="15874" width="28.28515625" style="55" bestFit="1" customWidth="1"/>
    <col min="15875" max="15877" width="11.7109375" style="55" customWidth="1"/>
    <col min="15878" max="15879" width="18.85546875" style="55" customWidth="1"/>
    <col min="15880" max="15880" width="15.85546875" style="55" customWidth="1"/>
    <col min="15881" max="15881" width="14.7109375" style="55" customWidth="1"/>
    <col min="15882" max="16129" width="11.42578125" style="55" customWidth="1"/>
    <col min="16130" max="16130" width="28.28515625" style="55" bestFit="1" customWidth="1"/>
    <col min="16131" max="16133" width="11.7109375" style="55" customWidth="1"/>
    <col min="16134" max="16135" width="18.85546875" style="55" customWidth="1"/>
    <col min="16136" max="16136" width="15.85546875" style="55" customWidth="1"/>
    <col min="16137" max="16137" width="14.7109375" style="55" customWidth="1"/>
    <col min="16138" max="16384" width="11.42578125" style="55" customWidth="1"/>
  </cols>
  <sheetData>
    <row r="2" spans="2:9" ht="15" customHeight="1">
      <c r="B2" s="228" t="s">
        <v>435</v>
      </c>
      <c r="C2" s="228"/>
      <c r="D2" s="228"/>
      <c r="E2" s="228"/>
      <c r="F2" s="228"/>
      <c r="G2" s="228"/>
      <c r="H2" s="485"/>
      <c r="I2" s="485"/>
    </row>
    <row r="3" spans="2:9">
      <c r="B3" s="228" t="s">
        <v>335</v>
      </c>
      <c r="C3" s="228"/>
      <c r="D3" s="228"/>
      <c r="E3" s="228"/>
      <c r="F3" s="228"/>
      <c r="G3" s="228"/>
      <c r="H3" s="228"/>
      <c r="I3" s="228"/>
    </row>
    <row r="4" spans="2:9">
      <c r="B4" s="230" t="s">
        <v>336</v>
      </c>
      <c r="C4" s="230"/>
      <c r="D4" s="230"/>
      <c r="E4" s="230"/>
      <c r="F4" s="230"/>
      <c r="G4" s="230"/>
      <c r="H4" s="235"/>
      <c r="I4" s="235"/>
    </row>
    <row r="6" spans="2:9" ht="12" customHeight="1">
      <c r="B6" s="283" t="s">
        <v>211</v>
      </c>
      <c r="C6" s="283">
        <v>2020</v>
      </c>
      <c r="D6" s="284" t="s">
        <v>214</v>
      </c>
      <c r="E6" s="283">
        <v>2021</v>
      </c>
      <c r="F6" s="311" t="s">
        <v>337</v>
      </c>
      <c r="G6" s="312"/>
    </row>
    <row r="7" spans="2:9" ht="12" customHeight="1">
      <c r="B7" s="285"/>
      <c r="C7" s="285"/>
      <c r="D7" s="286"/>
      <c r="E7" s="285"/>
      <c r="F7" s="313"/>
      <c r="G7" s="314"/>
    </row>
    <row r="8" spans="2:9" ht="24" customHeight="1">
      <c r="B8" s="315"/>
      <c r="C8" s="315"/>
      <c r="D8" s="316"/>
      <c r="E8" s="315"/>
      <c r="F8" s="317" t="s">
        <v>338</v>
      </c>
      <c r="G8" s="317" t="s">
        <v>339</v>
      </c>
    </row>
    <row r="9" spans="2:9">
      <c r="B9" s="318" t="s">
        <v>340</v>
      </c>
      <c r="C9" s="319">
        <v>36.9</v>
      </c>
      <c r="D9" s="319">
        <v>45.5</v>
      </c>
      <c r="E9" s="320">
        <v>61.95</v>
      </c>
      <c r="F9" s="321">
        <f>E9/C9-1</f>
        <v>0.67886178861788626</v>
      </c>
      <c r="G9" s="322">
        <f>E9/D9-1</f>
        <v>0.36153846153846159</v>
      </c>
    </row>
    <row r="10" spans="2:9">
      <c r="B10" s="323" t="s">
        <v>341</v>
      </c>
      <c r="C10" s="324">
        <v>1646.5</v>
      </c>
      <c r="D10" s="324">
        <v>1590</v>
      </c>
      <c r="E10" s="325">
        <v>1806.5</v>
      </c>
      <c r="F10" s="326">
        <f>E10/C10-1</f>
        <v>9.717582751290621E-2</v>
      </c>
      <c r="G10" s="327">
        <f>E10/D10-1</f>
        <v>0.13616352201257853</v>
      </c>
    </row>
    <row r="11" spans="2:9">
      <c r="B11" s="328" t="s">
        <v>342</v>
      </c>
      <c r="C11" s="328"/>
      <c r="D11" s="328"/>
      <c r="E11" s="328"/>
      <c r="F11" s="328"/>
      <c r="G11" s="328"/>
    </row>
    <row r="15" spans="2:9">
      <c r="E15" s="47"/>
    </row>
  </sheetData>
  <mergeCells count="10">
    <mergeCell ref="B11:G11"/>
    <mergeCell ref="B2:G2"/>
    <mergeCell ref="B3:G3"/>
    <mergeCell ref="H3:I3"/>
    <mergeCell ref="B4:G4"/>
    <mergeCell ref="B6:B8"/>
    <mergeCell ref="C6:C8"/>
    <mergeCell ref="D6:D8"/>
    <mergeCell ref="E6:E8"/>
    <mergeCell ref="F6:G7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showGridLines="0" zoomScale="119" workbookViewId="0">
      <selection activeCell="B3" sqref="B3:E3"/>
    </sheetView>
  </sheetViews>
  <sheetFormatPr defaultRowHeight="15"/>
  <cols>
    <col min="1" max="1" width="11.42578125" style="55" customWidth="1"/>
    <col min="2" max="2" width="25.85546875" style="55" bestFit="1" customWidth="1"/>
    <col min="3" max="3" width="13.28515625" style="55" customWidth="1"/>
    <col min="4" max="4" width="14.140625" style="55" customWidth="1"/>
    <col min="5" max="5" width="14.28515625" style="55" customWidth="1"/>
    <col min="6" max="257" width="11.42578125" style="55" customWidth="1"/>
    <col min="258" max="258" width="25.85546875" style="55" bestFit="1" customWidth="1"/>
    <col min="259" max="259" width="13.28515625" style="55" customWidth="1"/>
    <col min="260" max="260" width="14.140625" style="55" customWidth="1"/>
    <col min="261" max="261" width="14.28515625" style="55" customWidth="1"/>
    <col min="262" max="513" width="11.42578125" style="55" customWidth="1"/>
    <col min="514" max="514" width="25.85546875" style="55" bestFit="1" customWidth="1"/>
    <col min="515" max="515" width="13.28515625" style="55" customWidth="1"/>
    <col min="516" max="516" width="14.140625" style="55" customWidth="1"/>
    <col min="517" max="517" width="14.28515625" style="55" customWidth="1"/>
    <col min="518" max="769" width="11.42578125" style="55" customWidth="1"/>
    <col min="770" max="770" width="25.85546875" style="55" bestFit="1" customWidth="1"/>
    <col min="771" max="771" width="13.28515625" style="55" customWidth="1"/>
    <col min="772" max="772" width="14.140625" style="55" customWidth="1"/>
    <col min="773" max="773" width="14.28515625" style="55" customWidth="1"/>
    <col min="774" max="1025" width="11.42578125" style="55" customWidth="1"/>
    <col min="1026" max="1026" width="25.85546875" style="55" bestFit="1" customWidth="1"/>
    <col min="1027" max="1027" width="13.28515625" style="55" customWidth="1"/>
    <col min="1028" max="1028" width="14.140625" style="55" customWidth="1"/>
    <col min="1029" max="1029" width="14.28515625" style="55" customWidth="1"/>
    <col min="1030" max="1281" width="11.42578125" style="55" customWidth="1"/>
    <col min="1282" max="1282" width="25.85546875" style="55" bestFit="1" customWidth="1"/>
    <col min="1283" max="1283" width="13.28515625" style="55" customWidth="1"/>
    <col min="1284" max="1284" width="14.140625" style="55" customWidth="1"/>
    <col min="1285" max="1285" width="14.28515625" style="55" customWidth="1"/>
    <col min="1286" max="1537" width="11.42578125" style="55" customWidth="1"/>
    <col min="1538" max="1538" width="25.85546875" style="55" bestFit="1" customWidth="1"/>
    <col min="1539" max="1539" width="13.28515625" style="55" customWidth="1"/>
    <col min="1540" max="1540" width="14.140625" style="55" customWidth="1"/>
    <col min="1541" max="1541" width="14.28515625" style="55" customWidth="1"/>
    <col min="1542" max="1793" width="11.42578125" style="55" customWidth="1"/>
    <col min="1794" max="1794" width="25.85546875" style="55" bestFit="1" customWidth="1"/>
    <col min="1795" max="1795" width="13.28515625" style="55" customWidth="1"/>
    <col min="1796" max="1796" width="14.140625" style="55" customWidth="1"/>
    <col min="1797" max="1797" width="14.28515625" style="55" customWidth="1"/>
    <col min="1798" max="2049" width="11.42578125" style="55" customWidth="1"/>
    <col min="2050" max="2050" width="25.85546875" style="55" bestFit="1" customWidth="1"/>
    <col min="2051" max="2051" width="13.28515625" style="55" customWidth="1"/>
    <col min="2052" max="2052" width="14.140625" style="55" customWidth="1"/>
    <col min="2053" max="2053" width="14.28515625" style="55" customWidth="1"/>
    <col min="2054" max="2305" width="11.42578125" style="55" customWidth="1"/>
    <col min="2306" max="2306" width="25.85546875" style="55" bestFit="1" customWidth="1"/>
    <col min="2307" max="2307" width="13.28515625" style="55" customWidth="1"/>
    <col min="2308" max="2308" width="14.140625" style="55" customWidth="1"/>
    <col min="2309" max="2309" width="14.28515625" style="55" customWidth="1"/>
    <col min="2310" max="2561" width="11.42578125" style="55" customWidth="1"/>
    <col min="2562" max="2562" width="25.85546875" style="55" bestFit="1" customWidth="1"/>
    <col min="2563" max="2563" width="13.28515625" style="55" customWidth="1"/>
    <col min="2564" max="2564" width="14.140625" style="55" customWidth="1"/>
    <col min="2565" max="2565" width="14.28515625" style="55" customWidth="1"/>
    <col min="2566" max="2817" width="11.42578125" style="55" customWidth="1"/>
    <col min="2818" max="2818" width="25.85546875" style="55" bestFit="1" customWidth="1"/>
    <col min="2819" max="2819" width="13.28515625" style="55" customWidth="1"/>
    <col min="2820" max="2820" width="14.140625" style="55" customWidth="1"/>
    <col min="2821" max="2821" width="14.28515625" style="55" customWidth="1"/>
    <col min="2822" max="3073" width="11.42578125" style="55" customWidth="1"/>
    <col min="3074" max="3074" width="25.85546875" style="55" bestFit="1" customWidth="1"/>
    <col min="3075" max="3075" width="13.28515625" style="55" customWidth="1"/>
    <col min="3076" max="3076" width="14.140625" style="55" customWidth="1"/>
    <col min="3077" max="3077" width="14.28515625" style="55" customWidth="1"/>
    <col min="3078" max="3329" width="11.42578125" style="55" customWidth="1"/>
    <col min="3330" max="3330" width="25.85546875" style="55" bestFit="1" customWidth="1"/>
    <col min="3331" max="3331" width="13.28515625" style="55" customWidth="1"/>
    <col min="3332" max="3332" width="14.140625" style="55" customWidth="1"/>
    <col min="3333" max="3333" width="14.28515625" style="55" customWidth="1"/>
    <col min="3334" max="3585" width="11.42578125" style="55" customWidth="1"/>
    <col min="3586" max="3586" width="25.85546875" style="55" bestFit="1" customWidth="1"/>
    <col min="3587" max="3587" width="13.28515625" style="55" customWidth="1"/>
    <col min="3588" max="3588" width="14.140625" style="55" customWidth="1"/>
    <col min="3589" max="3589" width="14.28515625" style="55" customWidth="1"/>
    <col min="3590" max="3841" width="11.42578125" style="55" customWidth="1"/>
    <col min="3842" max="3842" width="25.85546875" style="55" bestFit="1" customWidth="1"/>
    <col min="3843" max="3843" width="13.28515625" style="55" customWidth="1"/>
    <col min="3844" max="3844" width="14.140625" style="55" customWidth="1"/>
    <col min="3845" max="3845" width="14.28515625" style="55" customWidth="1"/>
    <col min="3846" max="4097" width="11.42578125" style="55" customWidth="1"/>
    <col min="4098" max="4098" width="25.85546875" style="55" bestFit="1" customWidth="1"/>
    <col min="4099" max="4099" width="13.28515625" style="55" customWidth="1"/>
    <col min="4100" max="4100" width="14.140625" style="55" customWidth="1"/>
    <col min="4101" max="4101" width="14.28515625" style="55" customWidth="1"/>
    <col min="4102" max="4353" width="11.42578125" style="55" customWidth="1"/>
    <col min="4354" max="4354" width="25.85546875" style="55" bestFit="1" customWidth="1"/>
    <col min="4355" max="4355" width="13.28515625" style="55" customWidth="1"/>
    <col min="4356" max="4356" width="14.140625" style="55" customWidth="1"/>
    <col min="4357" max="4357" width="14.28515625" style="55" customWidth="1"/>
    <col min="4358" max="4609" width="11.42578125" style="55" customWidth="1"/>
    <col min="4610" max="4610" width="25.85546875" style="55" bestFit="1" customWidth="1"/>
    <col min="4611" max="4611" width="13.28515625" style="55" customWidth="1"/>
    <col min="4612" max="4612" width="14.140625" style="55" customWidth="1"/>
    <col min="4613" max="4613" width="14.28515625" style="55" customWidth="1"/>
    <col min="4614" max="4865" width="11.42578125" style="55" customWidth="1"/>
    <col min="4866" max="4866" width="25.85546875" style="55" bestFit="1" customWidth="1"/>
    <col min="4867" max="4867" width="13.28515625" style="55" customWidth="1"/>
    <col min="4868" max="4868" width="14.140625" style="55" customWidth="1"/>
    <col min="4869" max="4869" width="14.28515625" style="55" customWidth="1"/>
    <col min="4870" max="5121" width="11.42578125" style="55" customWidth="1"/>
    <col min="5122" max="5122" width="25.85546875" style="55" bestFit="1" customWidth="1"/>
    <col min="5123" max="5123" width="13.28515625" style="55" customWidth="1"/>
    <col min="5124" max="5124" width="14.140625" style="55" customWidth="1"/>
    <col min="5125" max="5125" width="14.28515625" style="55" customWidth="1"/>
    <col min="5126" max="5377" width="11.42578125" style="55" customWidth="1"/>
    <col min="5378" max="5378" width="25.85546875" style="55" bestFit="1" customWidth="1"/>
    <col min="5379" max="5379" width="13.28515625" style="55" customWidth="1"/>
    <col min="5380" max="5380" width="14.140625" style="55" customWidth="1"/>
    <col min="5381" max="5381" width="14.28515625" style="55" customWidth="1"/>
    <col min="5382" max="5633" width="11.42578125" style="55" customWidth="1"/>
    <col min="5634" max="5634" width="25.85546875" style="55" bestFit="1" customWidth="1"/>
    <col min="5635" max="5635" width="13.28515625" style="55" customWidth="1"/>
    <col min="5636" max="5636" width="14.140625" style="55" customWidth="1"/>
    <col min="5637" max="5637" width="14.28515625" style="55" customWidth="1"/>
    <col min="5638" max="5889" width="11.42578125" style="55" customWidth="1"/>
    <col min="5890" max="5890" width="25.85546875" style="55" bestFit="1" customWidth="1"/>
    <col min="5891" max="5891" width="13.28515625" style="55" customWidth="1"/>
    <col min="5892" max="5892" width="14.140625" style="55" customWidth="1"/>
    <col min="5893" max="5893" width="14.28515625" style="55" customWidth="1"/>
    <col min="5894" max="6145" width="11.42578125" style="55" customWidth="1"/>
    <col min="6146" max="6146" width="25.85546875" style="55" bestFit="1" customWidth="1"/>
    <col min="6147" max="6147" width="13.28515625" style="55" customWidth="1"/>
    <col min="6148" max="6148" width="14.140625" style="55" customWidth="1"/>
    <col min="6149" max="6149" width="14.28515625" style="55" customWidth="1"/>
    <col min="6150" max="6401" width="11.42578125" style="55" customWidth="1"/>
    <col min="6402" max="6402" width="25.85546875" style="55" bestFit="1" customWidth="1"/>
    <col min="6403" max="6403" width="13.28515625" style="55" customWidth="1"/>
    <col min="6404" max="6404" width="14.140625" style="55" customWidth="1"/>
    <col min="6405" max="6405" width="14.28515625" style="55" customWidth="1"/>
    <col min="6406" max="6657" width="11.42578125" style="55" customWidth="1"/>
    <col min="6658" max="6658" width="25.85546875" style="55" bestFit="1" customWidth="1"/>
    <col min="6659" max="6659" width="13.28515625" style="55" customWidth="1"/>
    <col min="6660" max="6660" width="14.140625" style="55" customWidth="1"/>
    <col min="6661" max="6661" width="14.28515625" style="55" customWidth="1"/>
    <col min="6662" max="6913" width="11.42578125" style="55" customWidth="1"/>
    <col min="6914" max="6914" width="25.85546875" style="55" bestFit="1" customWidth="1"/>
    <col min="6915" max="6915" width="13.28515625" style="55" customWidth="1"/>
    <col min="6916" max="6916" width="14.140625" style="55" customWidth="1"/>
    <col min="6917" max="6917" width="14.28515625" style="55" customWidth="1"/>
    <col min="6918" max="7169" width="11.42578125" style="55" customWidth="1"/>
    <col min="7170" max="7170" width="25.85546875" style="55" bestFit="1" customWidth="1"/>
    <col min="7171" max="7171" width="13.28515625" style="55" customWidth="1"/>
    <col min="7172" max="7172" width="14.140625" style="55" customWidth="1"/>
    <col min="7173" max="7173" width="14.28515625" style="55" customWidth="1"/>
    <col min="7174" max="7425" width="11.42578125" style="55" customWidth="1"/>
    <col min="7426" max="7426" width="25.85546875" style="55" bestFit="1" customWidth="1"/>
    <col min="7427" max="7427" width="13.28515625" style="55" customWidth="1"/>
    <col min="7428" max="7428" width="14.140625" style="55" customWidth="1"/>
    <col min="7429" max="7429" width="14.28515625" style="55" customWidth="1"/>
    <col min="7430" max="7681" width="11.42578125" style="55" customWidth="1"/>
    <col min="7682" max="7682" width="25.85546875" style="55" bestFit="1" customWidth="1"/>
    <col min="7683" max="7683" width="13.28515625" style="55" customWidth="1"/>
    <col min="7684" max="7684" width="14.140625" style="55" customWidth="1"/>
    <col min="7685" max="7685" width="14.28515625" style="55" customWidth="1"/>
    <col min="7686" max="7937" width="11.42578125" style="55" customWidth="1"/>
    <col min="7938" max="7938" width="25.85546875" style="55" bestFit="1" customWidth="1"/>
    <col min="7939" max="7939" width="13.28515625" style="55" customWidth="1"/>
    <col min="7940" max="7940" width="14.140625" style="55" customWidth="1"/>
    <col min="7941" max="7941" width="14.28515625" style="55" customWidth="1"/>
    <col min="7942" max="8193" width="11.42578125" style="55" customWidth="1"/>
    <col min="8194" max="8194" width="25.85546875" style="55" bestFit="1" customWidth="1"/>
    <col min="8195" max="8195" width="13.28515625" style="55" customWidth="1"/>
    <col min="8196" max="8196" width="14.140625" style="55" customWidth="1"/>
    <col min="8197" max="8197" width="14.28515625" style="55" customWidth="1"/>
    <col min="8198" max="8449" width="11.42578125" style="55" customWidth="1"/>
    <col min="8450" max="8450" width="25.85546875" style="55" bestFit="1" customWidth="1"/>
    <col min="8451" max="8451" width="13.28515625" style="55" customWidth="1"/>
    <col min="8452" max="8452" width="14.140625" style="55" customWidth="1"/>
    <col min="8453" max="8453" width="14.28515625" style="55" customWidth="1"/>
    <col min="8454" max="8705" width="11.42578125" style="55" customWidth="1"/>
    <col min="8706" max="8706" width="25.85546875" style="55" bestFit="1" customWidth="1"/>
    <col min="8707" max="8707" width="13.28515625" style="55" customWidth="1"/>
    <col min="8708" max="8708" width="14.140625" style="55" customWidth="1"/>
    <col min="8709" max="8709" width="14.28515625" style="55" customWidth="1"/>
    <col min="8710" max="8961" width="11.42578125" style="55" customWidth="1"/>
    <col min="8962" max="8962" width="25.85546875" style="55" bestFit="1" customWidth="1"/>
    <col min="8963" max="8963" width="13.28515625" style="55" customWidth="1"/>
    <col min="8964" max="8964" width="14.140625" style="55" customWidth="1"/>
    <col min="8965" max="8965" width="14.28515625" style="55" customWidth="1"/>
    <col min="8966" max="9217" width="11.42578125" style="55" customWidth="1"/>
    <col min="9218" max="9218" width="25.85546875" style="55" bestFit="1" customWidth="1"/>
    <col min="9219" max="9219" width="13.28515625" style="55" customWidth="1"/>
    <col min="9220" max="9220" width="14.140625" style="55" customWidth="1"/>
    <col min="9221" max="9221" width="14.28515625" style="55" customWidth="1"/>
    <col min="9222" max="9473" width="11.42578125" style="55" customWidth="1"/>
    <col min="9474" max="9474" width="25.85546875" style="55" bestFit="1" customWidth="1"/>
    <col min="9475" max="9475" width="13.28515625" style="55" customWidth="1"/>
    <col min="9476" max="9476" width="14.140625" style="55" customWidth="1"/>
    <col min="9477" max="9477" width="14.28515625" style="55" customWidth="1"/>
    <col min="9478" max="9729" width="11.42578125" style="55" customWidth="1"/>
    <col min="9730" max="9730" width="25.85546875" style="55" bestFit="1" customWidth="1"/>
    <col min="9731" max="9731" width="13.28515625" style="55" customWidth="1"/>
    <col min="9732" max="9732" width="14.140625" style="55" customWidth="1"/>
    <col min="9733" max="9733" width="14.28515625" style="55" customWidth="1"/>
    <col min="9734" max="9985" width="11.42578125" style="55" customWidth="1"/>
    <col min="9986" max="9986" width="25.85546875" style="55" bestFit="1" customWidth="1"/>
    <col min="9987" max="9987" width="13.28515625" style="55" customWidth="1"/>
    <col min="9988" max="9988" width="14.140625" style="55" customWidth="1"/>
    <col min="9989" max="9989" width="14.28515625" style="55" customWidth="1"/>
    <col min="9990" max="10241" width="11.42578125" style="55" customWidth="1"/>
    <col min="10242" max="10242" width="25.85546875" style="55" bestFit="1" customWidth="1"/>
    <col min="10243" max="10243" width="13.28515625" style="55" customWidth="1"/>
    <col min="10244" max="10244" width="14.140625" style="55" customWidth="1"/>
    <col min="10245" max="10245" width="14.28515625" style="55" customWidth="1"/>
    <col min="10246" max="10497" width="11.42578125" style="55" customWidth="1"/>
    <col min="10498" max="10498" width="25.85546875" style="55" bestFit="1" customWidth="1"/>
    <col min="10499" max="10499" width="13.28515625" style="55" customWidth="1"/>
    <col min="10500" max="10500" width="14.140625" style="55" customWidth="1"/>
    <col min="10501" max="10501" width="14.28515625" style="55" customWidth="1"/>
    <col min="10502" max="10753" width="11.42578125" style="55" customWidth="1"/>
    <col min="10754" max="10754" width="25.85546875" style="55" bestFit="1" customWidth="1"/>
    <col min="10755" max="10755" width="13.28515625" style="55" customWidth="1"/>
    <col min="10756" max="10756" width="14.140625" style="55" customWidth="1"/>
    <col min="10757" max="10757" width="14.28515625" style="55" customWidth="1"/>
    <col min="10758" max="11009" width="11.42578125" style="55" customWidth="1"/>
    <col min="11010" max="11010" width="25.85546875" style="55" bestFit="1" customWidth="1"/>
    <col min="11011" max="11011" width="13.28515625" style="55" customWidth="1"/>
    <col min="11012" max="11012" width="14.140625" style="55" customWidth="1"/>
    <col min="11013" max="11013" width="14.28515625" style="55" customWidth="1"/>
    <col min="11014" max="11265" width="11.42578125" style="55" customWidth="1"/>
    <col min="11266" max="11266" width="25.85546875" style="55" bestFit="1" customWidth="1"/>
    <col min="11267" max="11267" width="13.28515625" style="55" customWidth="1"/>
    <col min="11268" max="11268" width="14.140625" style="55" customWidth="1"/>
    <col min="11269" max="11269" width="14.28515625" style="55" customWidth="1"/>
    <col min="11270" max="11521" width="11.42578125" style="55" customWidth="1"/>
    <col min="11522" max="11522" width="25.85546875" style="55" bestFit="1" customWidth="1"/>
    <col min="11523" max="11523" width="13.28515625" style="55" customWidth="1"/>
    <col min="11524" max="11524" width="14.140625" style="55" customWidth="1"/>
    <col min="11525" max="11525" width="14.28515625" style="55" customWidth="1"/>
    <col min="11526" max="11777" width="11.42578125" style="55" customWidth="1"/>
    <col min="11778" max="11778" width="25.85546875" style="55" bestFit="1" customWidth="1"/>
    <col min="11779" max="11779" width="13.28515625" style="55" customWidth="1"/>
    <col min="11780" max="11780" width="14.140625" style="55" customWidth="1"/>
    <col min="11781" max="11781" width="14.28515625" style="55" customWidth="1"/>
    <col min="11782" max="12033" width="11.42578125" style="55" customWidth="1"/>
    <col min="12034" max="12034" width="25.85546875" style="55" bestFit="1" customWidth="1"/>
    <col min="12035" max="12035" width="13.28515625" style="55" customWidth="1"/>
    <col min="12036" max="12036" width="14.140625" style="55" customWidth="1"/>
    <col min="12037" max="12037" width="14.28515625" style="55" customWidth="1"/>
    <col min="12038" max="12289" width="11.42578125" style="55" customWidth="1"/>
    <col min="12290" max="12290" width="25.85546875" style="55" bestFit="1" customWidth="1"/>
    <col min="12291" max="12291" width="13.28515625" style="55" customWidth="1"/>
    <col min="12292" max="12292" width="14.140625" style="55" customWidth="1"/>
    <col min="12293" max="12293" width="14.28515625" style="55" customWidth="1"/>
    <col min="12294" max="12545" width="11.42578125" style="55" customWidth="1"/>
    <col min="12546" max="12546" width="25.85546875" style="55" bestFit="1" customWidth="1"/>
    <col min="12547" max="12547" width="13.28515625" style="55" customWidth="1"/>
    <col min="12548" max="12548" width="14.140625" style="55" customWidth="1"/>
    <col min="12549" max="12549" width="14.28515625" style="55" customWidth="1"/>
    <col min="12550" max="12801" width="11.42578125" style="55" customWidth="1"/>
    <col min="12802" max="12802" width="25.85546875" style="55" bestFit="1" customWidth="1"/>
    <col min="12803" max="12803" width="13.28515625" style="55" customWidth="1"/>
    <col min="12804" max="12804" width="14.140625" style="55" customWidth="1"/>
    <col min="12805" max="12805" width="14.28515625" style="55" customWidth="1"/>
    <col min="12806" max="13057" width="11.42578125" style="55" customWidth="1"/>
    <col min="13058" max="13058" width="25.85546875" style="55" bestFit="1" customWidth="1"/>
    <col min="13059" max="13059" width="13.28515625" style="55" customWidth="1"/>
    <col min="13060" max="13060" width="14.140625" style="55" customWidth="1"/>
    <col min="13061" max="13061" width="14.28515625" style="55" customWidth="1"/>
    <col min="13062" max="13313" width="11.42578125" style="55" customWidth="1"/>
    <col min="13314" max="13314" width="25.85546875" style="55" bestFit="1" customWidth="1"/>
    <col min="13315" max="13315" width="13.28515625" style="55" customWidth="1"/>
    <col min="13316" max="13316" width="14.140625" style="55" customWidth="1"/>
    <col min="13317" max="13317" width="14.28515625" style="55" customWidth="1"/>
    <col min="13318" max="13569" width="11.42578125" style="55" customWidth="1"/>
    <col min="13570" max="13570" width="25.85546875" style="55" bestFit="1" customWidth="1"/>
    <col min="13571" max="13571" width="13.28515625" style="55" customWidth="1"/>
    <col min="13572" max="13572" width="14.140625" style="55" customWidth="1"/>
    <col min="13573" max="13573" width="14.28515625" style="55" customWidth="1"/>
    <col min="13574" max="13825" width="11.42578125" style="55" customWidth="1"/>
    <col min="13826" max="13826" width="25.85546875" style="55" bestFit="1" customWidth="1"/>
    <col min="13827" max="13827" width="13.28515625" style="55" customWidth="1"/>
    <col min="13828" max="13828" width="14.140625" style="55" customWidth="1"/>
    <col min="13829" max="13829" width="14.28515625" style="55" customWidth="1"/>
    <col min="13830" max="14081" width="11.42578125" style="55" customWidth="1"/>
    <col min="14082" max="14082" width="25.85546875" style="55" bestFit="1" customWidth="1"/>
    <col min="14083" max="14083" width="13.28515625" style="55" customWidth="1"/>
    <col min="14084" max="14084" width="14.140625" style="55" customWidth="1"/>
    <col min="14085" max="14085" width="14.28515625" style="55" customWidth="1"/>
    <col min="14086" max="14337" width="11.42578125" style="55" customWidth="1"/>
    <col min="14338" max="14338" width="25.85546875" style="55" bestFit="1" customWidth="1"/>
    <col min="14339" max="14339" width="13.28515625" style="55" customWidth="1"/>
    <col min="14340" max="14340" width="14.140625" style="55" customWidth="1"/>
    <col min="14341" max="14341" width="14.28515625" style="55" customWidth="1"/>
    <col min="14342" max="14593" width="11.42578125" style="55" customWidth="1"/>
    <col min="14594" max="14594" width="25.85546875" style="55" bestFit="1" customWidth="1"/>
    <col min="14595" max="14595" width="13.28515625" style="55" customWidth="1"/>
    <col min="14596" max="14596" width="14.140625" style="55" customWidth="1"/>
    <col min="14597" max="14597" width="14.28515625" style="55" customWidth="1"/>
    <col min="14598" max="14849" width="11.42578125" style="55" customWidth="1"/>
    <col min="14850" max="14850" width="25.85546875" style="55" bestFit="1" customWidth="1"/>
    <col min="14851" max="14851" width="13.28515625" style="55" customWidth="1"/>
    <col min="14852" max="14852" width="14.140625" style="55" customWidth="1"/>
    <col min="14853" max="14853" width="14.28515625" style="55" customWidth="1"/>
    <col min="14854" max="15105" width="11.42578125" style="55" customWidth="1"/>
    <col min="15106" max="15106" width="25.85546875" style="55" bestFit="1" customWidth="1"/>
    <col min="15107" max="15107" width="13.28515625" style="55" customWidth="1"/>
    <col min="15108" max="15108" width="14.140625" style="55" customWidth="1"/>
    <col min="15109" max="15109" width="14.28515625" style="55" customWidth="1"/>
    <col min="15110" max="15361" width="11.42578125" style="55" customWidth="1"/>
    <col min="15362" max="15362" width="25.85546875" style="55" bestFit="1" customWidth="1"/>
    <col min="15363" max="15363" width="13.28515625" style="55" customWidth="1"/>
    <col min="15364" max="15364" width="14.140625" style="55" customWidth="1"/>
    <col min="15365" max="15365" width="14.28515625" style="55" customWidth="1"/>
    <col min="15366" max="15617" width="11.42578125" style="55" customWidth="1"/>
    <col min="15618" max="15618" width="25.85546875" style="55" bestFit="1" customWidth="1"/>
    <col min="15619" max="15619" width="13.28515625" style="55" customWidth="1"/>
    <col min="15620" max="15620" width="14.140625" style="55" customWidth="1"/>
    <col min="15621" max="15621" width="14.28515625" style="55" customWidth="1"/>
    <col min="15622" max="15873" width="11.42578125" style="55" customWidth="1"/>
    <col min="15874" max="15874" width="25.85546875" style="55" bestFit="1" customWidth="1"/>
    <col min="15875" max="15875" width="13.28515625" style="55" customWidth="1"/>
    <col min="15876" max="15876" width="14.140625" style="55" customWidth="1"/>
    <col min="15877" max="15877" width="14.28515625" style="55" customWidth="1"/>
    <col min="15878" max="16129" width="11.42578125" style="55" customWidth="1"/>
    <col min="16130" max="16130" width="25.85546875" style="55" bestFit="1" customWidth="1"/>
    <col min="16131" max="16131" width="13.28515625" style="55" customWidth="1"/>
    <col min="16132" max="16132" width="14.140625" style="55" customWidth="1"/>
    <col min="16133" max="16133" width="14.28515625" style="55" customWidth="1"/>
    <col min="16134" max="16384" width="11.42578125" style="55" customWidth="1"/>
  </cols>
  <sheetData>
    <row r="2" spans="2:5">
      <c r="B2" s="228" t="s">
        <v>436</v>
      </c>
      <c r="C2" s="228"/>
      <c r="D2" s="228"/>
      <c r="E2" s="228"/>
    </row>
    <row r="3" spans="2:5">
      <c r="B3" s="229" t="s">
        <v>335</v>
      </c>
      <c r="C3" s="229"/>
      <c r="D3" s="229"/>
      <c r="E3" s="229"/>
    </row>
    <row r="5" spans="2:5" ht="15" customHeight="1">
      <c r="B5" s="329" t="s">
        <v>211</v>
      </c>
      <c r="C5" s="329">
        <v>2020</v>
      </c>
      <c r="D5" s="330" t="s">
        <v>214</v>
      </c>
      <c r="E5" s="330">
        <v>2021</v>
      </c>
    </row>
    <row r="6" spans="2:5" ht="15" customHeight="1">
      <c r="B6" s="331"/>
      <c r="C6" s="331"/>
      <c r="D6" s="332"/>
      <c r="E6" s="332"/>
    </row>
    <row r="7" spans="2:5">
      <c r="B7" s="333" t="s">
        <v>343</v>
      </c>
      <c r="C7" s="334">
        <v>54.6</v>
      </c>
      <c r="D7" s="334">
        <v>62.3</v>
      </c>
      <c r="E7" s="335">
        <v>57.5</v>
      </c>
    </row>
    <row r="8" spans="2:5">
      <c r="B8" s="336" t="s">
        <v>344</v>
      </c>
      <c r="C8" s="337">
        <v>8.1</v>
      </c>
      <c r="D8" s="337">
        <v>9.1999999999999993</v>
      </c>
      <c r="E8" s="338">
        <v>5.2</v>
      </c>
    </row>
    <row r="9" spans="2:5" ht="23.25" customHeight="1">
      <c r="B9" s="339" t="s">
        <v>441</v>
      </c>
      <c r="C9" s="339"/>
      <c r="D9" s="339"/>
      <c r="E9" s="339"/>
    </row>
  </sheetData>
  <mergeCells count="7">
    <mergeCell ref="B9:E9"/>
    <mergeCell ref="B2:E2"/>
    <mergeCell ref="B3:E3"/>
    <mergeCell ref="B5:B6"/>
    <mergeCell ref="C5:C6"/>
    <mergeCell ref="D5:D6"/>
    <mergeCell ref="E5: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8"/>
  <sheetViews>
    <sheetView showGridLines="0" zoomScale="55" zoomScaleNormal="55" workbookViewId="0">
      <selection activeCell="O34" sqref="O34"/>
    </sheetView>
  </sheetViews>
  <sheetFormatPr defaultRowHeight="15"/>
  <cols>
    <col min="1" max="16384" width="11.42578125" style="55" customWidth="1"/>
  </cols>
  <sheetData>
    <row r="2" spans="2:17">
      <c r="B2" s="229" t="s">
        <v>345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</row>
    <row r="3" spans="2:17">
      <c r="B3" s="229" t="s">
        <v>442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2:17">
      <c r="B4" s="230" t="s">
        <v>261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28" spans="2:2">
      <c r="B28" s="120" t="s">
        <v>258</v>
      </c>
    </row>
  </sheetData>
  <mergeCells count="3">
    <mergeCell ref="B2:Q2"/>
    <mergeCell ref="B3:Q3"/>
    <mergeCell ref="B4:Q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3"/>
  <sheetViews>
    <sheetView showGridLines="0" zoomScale="70" zoomScaleNormal="70" workbookViewId="0">
      <selection activeCell="J6" sqref="J6:K7"/>
    </sheetView>
  </sheetViews>
  <sheetFormatPr defaultRowHeight="15"/>
  <cols>
    <col min="1" max="16384" width="11.42578125" style="55" customWidth="1"/>
  </cols>
  <sheetData>
    <row r="2" spans="2:26">
      <c r="B2" s="229" t="s">
        <v>346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X2" s="55" t="s">
        <v>347</v>
      </c>
      <c r="Y2" s="55" t="s">
        <v>348</v>
      </c>
      <c r="Z2" s="55" t="s">
        <v>349</v>
      </c>
    </row>
    <row r="3" spans="2:26">
      <c r="B3" s="229" t="s">
        <v>350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V3" s="55">
        <v>2019</v>
      </c>
      <c r="W3" s="55" t="s">
        <v>351</v>
      </c>
      <c r="X3" s="340">
        <v>0.04</v>
      </c>
      <c r="Y3" s="340">
        <v>5.5E-2</v>
      </c>
      <c r="Z3" s="340">
        <v>7.0000000000000007E-2</v>
      </c>
    </row>
    <row r="4" spans="2:26">
      <c r="B4" s="230" t="s">
        <v>261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W4" s="55" t="s">
        <v>352</v>
      </c>
      <c r="X4" s="340">
        <v>0.04</v>
      </c>
      <c r="Y4" s="340">
        <v>5.5E-2</v>
      </c>
      <c r="Z4" s="340">
        <v>7.0000000000000007E-2</v>
      </c>
    </row>
    <row r="5" spans="2:26">
      <c r="W5" s="55" t="s">
        <v>353</v>
      </c>
      <c r="X5" s="340">
        <v>0.04</v>
      </c>
      <c r="Y5" s="340">
        <v>5.5E-2</v>
      </c>
      <c r="Z5" s="340">
        <v>7.0000000000000007E-2</v>
      </c>
    </row>
    <row r="6" spans="2:26">
      <c r="W6" s="55" t="s">
        <v>354</v>
      </c>
      <c r="X6" s="340">
        <v>0.04</v>
      </c>
      <c r="Y6" s="340">
        <v>5.5E-2</v>
      </c>
      <c r="Z6" s="340">
        <v>7.0000000000000007E-2</v>
      </c>
    </row>
    <row r="7" spans="2:26">
      <c r="W7" s="55" t="s">
        <v>355</v>
      </c>
      <c r="X7" s="340">
        <v>0.04</v>
      </c>
      <c r="Y7" s="340">
        <v>5.5E-2</v>
      </c>
      <c r="Z7" s="340">
        <v>7.0000000000000007E-2</v>
      </c>
    </row>
    <row r="8" spans="2:26">
      <c r="W8" s="55" t="s">
        <v>356</v>
      </c>
      <c r="X8" s="340">
        <v>0.04</v>
      </c>
      <c r="Y8" s="340">
        <v>5.5E-2</v>
      </c>
      <c r="Z8" s="340">
        <v>7.0000000000000007E-2</v>
      </c>
    </row>
    <row r="9" spans="2:26">
      <c r="W9" s="55" t="s">
        <v>357</v>
      </c>
      <c r="X9" s="340">
        <v>3.5000000000000003E-2</v>
      </c>
      <c r="Y9" s="340">
        <v>0.05</v>
      </c>
      <c r="Z9" s="340">
        <v>6.5000000000000002E-2</v>
      </c>
    </row>
    <row r="10" spans="2:26">
      <c r="W10" s="55" t="s">
        <v>358</v>
      </c>
      <c r="X10" s="340">
        <v>3.2500000000000001E-2</v>
      </c>
      <c r="Y10" s="340">
        <v>4.7500000000000001E-2</v>
      </c>
      <c r="Z10" s="340">
        <v>6.25E-2</v>
      </c>
    </row>
    <row r="11" spans="2:26">
      <c r="W11" s="55" t="s">
        <v>359</v>
      </c>
      <c r="X11" s="340">
        <v>0.03</v>
      </c>
      <c r="Y11" s="340">
        <v>4.4999999999999998E-2</v>
      </c>
      <c r="Z11" s="340">
        <v>0.06</v>
      </c>
    </row>
    <row r="12" spans="2:26">
      <c r="W12" s="55" t="s">
        <v>360</v>
      </c>
      <c r="X12" s="340">
        <v>0.03</v>
      </c>
      <c r="Y12" s="340">
        <v>4.4999999999999998E-2</v>
      </c>
      <c r="Z12" s="340">
        <v>0.06</v>
      </c>
    </row>
    <row r="13" spans="2:26">
      <c r="W13" s="55" t="s">
        <v>361</v>
      </c>
      <c r="X13" s="340">
        <v>0.03</v>
      </c>
      <c r="Y13" s="340">
        <v>4.4999999999999998E-2</v>
      </c>
      <c r="Z13" s="340">
        <v>0.06</v>
      </c>
    </row>
    <row r="14" spans="2:26">
      <c r="W14" s="55" t="s">
        <v>362</v>
      </c>
      <c r="X14" s="340">
        <v>0.03</v>
      </c>
      <c r="Y14" s="340">
        <v>4.4999999999999998E-2</v>
      </c>
      <c r="Z14" s="340">
        <v>0.06</v>
      </c>
    </row>
    <row r="15" spans="2:26">
      <c r="V15" s="55">
        <v>2020</v>
      </c>
      <c r="W15" s="55" t="s">
        <v>351</v>
      </c>
      <c r="X15" s="340">
        <v>0.03</v>
      </c>
      <c r="Y15" s="340">
        <v>4.4999999999999998E-2</v>
      </c>
      <c r="Z15" s="340">
        <v>0.06</v>
      </c>
    </row>
    <row r="16" spans="2:26">
      <c r="W16" s="55" t="s">
        <v>352</v>
      </c>
      <c r="X16" s="340">
        <v>0.03</v>
      </c>
      <c r="Y16" s="340">
        <v>4.4999999999999998E-2</v>
      </c>
      <c r="Z16" s="340">
        <v>0.06</v>
      </c>
    </row>
    <row r="17" spans="2:26">
      <c r="W17" s="55" t="s">
        <v>353</v>
      </c>
      <c r="X17" s="340">
        <v>2.5000000000000001E-2</v>
      </c>
      <c r="Y17" s="340">
        <v>3.5000000000000003E-2</v>
      </c>
      <c r="Z17" s="340">
        <v>4.4999999999999998E-2</v>
      </c>
    </row>
    <row r="18" spans="2:26">
      <c r="W18" s="55" t="s">
        <v>354</v>
      </c>
      <c r="X18" s="340">
        <v>2.5000000000000001E-2</v>
      </c>
      <c r="Y18" s="340">
        <v>3.5000000000000003E-2</v>
      </c>
      <c r="Z18" s="340">
        <v>4.4999999999999998E-2</v>
      </c>
    </row>
    <row r="19" spans="2:26">
      <c r="W19" s="55" t="s">
        <v>355</v>
      </c>
      <c r="X19" s="340">
        <v>2.5000000000000001E-2</v>
      </c>
      <c r="Y19" s="340">
        <v>3.5000000000000003E-2</v>
      </c>
      <c r="Z19" s="340">
        <v>4.4999999999999998E-2</v>
      </c>
    </row>
    <row r="20" spans="2:26">
      <c r="W20" s="55" t="s">
        <v>356</v>
      </c>
      <c r="X20" s="340">
        <v>2.5000000000000001E-2</v>
      </c>
      <c r="Y20" s="340">
        <v>3.5000000000000003E-2</v>
      </c>
      <c r="Z20" s="340">
        <v>4.4999999999999998E-2</v>
      </c>
    </row>
    <row r="21" spans="2:26">
      <c r="W21" s="55" t="s">
        <v>357</v>
      </c>
      <c r="X21" s="340">
        <v>2.5000000000000001E-2</v>
      </c>
      <c r="Y21" s="340">
        <v>3.5000000000000003E-2</v>
      </c>
      <c r="Z21" s="340">
        <v>4.4999999999999998E-2</v>
      </c>
    </row>
    <row r="22" spans="2:26">
      <c r="W22" s="55" t="s">
        <v>358</v>
      </c>
      <c r="X22" s="340">
        <v>2.5000000000000001E-2</v>
      </c>
      <c r="Y22" s="340">
        <v>3.5000000000000003E-2</v>
      </c>
      <c r="Z22" s="340">
        <v>4.4999999999999998E-2</v>
      </c>
    </row>
    <row r="23" spans="2:26">
      <c r="W23" s="55" t="s">
        <v>359</v>
      </c>
      <c r="X23" s="340">
        <v>2.5000000000000001E-2</v>
      </c>
      <c r="Y23" s="340">
        <v>0.03</v>
      </c>
      <c r="Z23" s="340">
        <v>3.5000000000000003E-2</v>
      </c>
    </row>
    <row r="24" spans="2:26">
      <c r="W24" s="55" t="s">
        <v>360</v>
      </c>
      <c r="X24" s="340">
        <v>2.5000000000000001E-2</v>
      </c>
      <c r="Y24" s="340">
        <v>0.03</v>
      </c>
      <c r="Z24" s="340">
        <v>3.5000000000000003E-2</v>
      </c>
    </row>
    <row r="25" spans="2:26">
      <c r="W25" s="55" t="s">
        <v>361</v>
      </c>
      <c r="X25" s="340">
        <v>2.5000000000000001E-2</v>
      </c>
      <c r="Y25" s="340">
        <v>0.03</v>
      </c>
      <c r="Z25" s="340">
        <v>3.5000000000000003E-2</v>
      </c>
    </row>
    <row r="26" spans="2:26">
      <c r="W26" s="55" t="s">
        <v>362</v>
      </c>
      <c r="X26" s="340">
        <v>2.5000000000000001E-2</v>
      </c>
      <c r="Y26" s="340">
        <v>0.03</v>
      </c>
      <c r="Z26" s="340">
        <v>3.5000000000000003E-2</v>
      </c>
    </row>
    <row r="27" spans="2:26">
      <c r="V27" s="55">
        <v>2021</v>
      </c>
      <c r="W27" s="55" t="s">
        <v>351</v>
      </c>
      <c r="X27" s="340">
        <v>2.5000000000000001E-2</v>
      </c>
      <c r="Y27" s="340">
        <v>0.03</v>
      </c>
      <c r="Z27" s="340">
        <v>3.5000000000000003E-2</v>
      </c>
    </row>
    <row r="28" spans="2:26">
      <c r="W28" s="55" t="s">
        <v>352</v>
      </c>
      <c r="X28" s="340">
        <v>2.5000000000000001E-2</v>
      </c>
      <c r="Y28" s="340">
        <v>0.03</v>
      </c>
      <c r="Z28" s="340">
        <v>3.5000000000000003E-2</v>
      </c>
    </row>
    <row r="29" spans="2:26">
      <c r="B29" s="120" t="s">
        <v>258</v>
      </c>
      <c r="W29" s="55" t="s">
        <v>353</v>
      </c>
      <c r="X29" s="340">
        <v>2.5000000000000001E-2</v>
      </c>
      <c r="Y29" s="340">
        <v>0.03</v>
      </c>
      <c r="Z29" s="340">
        <v>3.5000000000000003E-2</v>
      </c>
    </row>
    <row r="30" spans="2:26">
      <c r="W30" s="55" t="s">
        <v>354</v>
      </c>
      <c r="X30" s="340">
        <v>2.5000000000000001E-2</v>
      </c>
      <c r="Y30" s="340">
        <v>0.03</v>
      </c>
      <c r="Z30" s="340">
        <v>3.5000000000000003E-2</v>
      </c>
    </row>
    <row r="31" spans="2:26">
      <c r="W31" s="55" t="s">
        <v>355</v>
      </c>
      <c r="X31" s="340">
        <v>2.5000000000000001E-2</v>
      </c>
      <c r="Y31" s="340">
        <v>0.03</v>
      </c>
      <c r="Z31" s="340">
        <v>3.5000000000000003E-2</v>
      </c>
    </row>
    <row r="32" spans="2:26">
      <c r="W32" s="55" t="s">
        <v>356</v>
      </c>
      <c r="X32" s="340">
        <v>2.5000000000000001E-2</v>
      </c>
      <c r="Y32" s="340">
        <v>0.03</v>
      </c>
      <c r="Z32" s="340">
        <v>3.5000000000000003E-2</v>
      </c>
    </row>
    <row r="33" spans="24:24">
      <c r="X33" s="340"/>
    </row>
  </sheetData>
  <mergeCells count="3">
    <mergeCell ref="B2:P2"/>
    <mergeCell ref="B3:P3"/>
    <mergeCell ref="B4:P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1"/>
  <sheetViews>
    <sheetView showGridLines="0" zoomScale="98" zoomScaleNormal="98" workbookViewId="0">
      <selection activeCell="E35" sqref="E35"/>
    </sheetView>
  </sheetViews>
  <sheetFormatPr defaultColWidth="11.42578125" defaultRowHeight="15"/>
  <cols>
    <col min="1" max="1" width="11.42578125" style="55"/>
    <col min="2" max="2" width="25.85546875" style="55" bestFit="1" customWidth="1"/>
    <col min="3" max="15" width="11.42578125" style="55"/>
    <col min="16" max="16" width="25.42578125" style="55" bestFit="1" customWidth="1"/>
    <col min="17" max="257" width="11.42578125" style="55"/>
    <col min="258" max="258" width="25.85546875" style="55" bestFit="1" customWidth="1"/>
    <col min="259" max="271" width="11.42578125" style="55"/>
    <col min="272" max="272" width="25.42578125" style="55" bestFit="1" customWidth="1"/>
    <col min="273" max="513" width="11.42578125" style="55"/>
    <col min="514" max="514" width="25.85546875" style="55" bestFit="1" customWidth="1"/>
    <col min="515" max="527" width="11.42578125" style="55"/>
    <col min="528" max="528" width="25.42578125" style="55" bestFit="1" customWidth="1"/>
    <col min="529" max="769" width="11.42578125" style="55"/>
    <col min="770" max="770" width="25.85546875" style="55" bestFit="1" customWidth="1"/>
    <col min="771" max="783" width="11.42578125" style="55"/>
    <col min="784" max="784" width="25.42578125" style="55" bestFit="1" customWidth="1"/>
    <col min="785" max="1025" width="11.42578125" style="55"/>
    <col min="1026" max="1026" width="25.85546875" style="55" bestFit="1" customWidth="1"/>
    <col min="1027" max="1039" width="11.42578125" style="55"/>
    <col min="1040" max="1040" width="25.42578125" style="55" bestFit="1" customWidth="1"/>
    <col min="1041" max="1281" width="11.42578125" style="55"/>
    <col min="1282" max="1282" width="25.85546875" style="55" bestFit="1" customWidth="1"/>
    <col min="1283" max="1295" width="11.42578125" style="55"/>
    <col min="1296" max="1296" width="25.42578125" style="55" bestFit="1" customWidth="1"/>
    <col min="1297" max="1537" width="11.42578125" style="55"/>
    <col min="1538" max="1538" width="25.85546875" style="55" bestFit="1" customWidth="1"/>
    <col min="1539" max="1551" width="11.42578125" style="55"/>
    <col min="1552" max="1552" width="25.42578125" style="55" bestFit="1" customWidth="1"/>
    <col min="1553" max="1793" width="11.42578125" style="55"/>
    <col min="1794" max="1794" width="25.85546875" style="55" bestFit="1" customWidth="1"/>
    <col min="1795" max="1807" width="11.42578125" style="55"/>
    <col min="1808" max="1808" width="25.42578125" style="55" bestFit="1" customWidth="1"/>
    <col min="1809" max="2049" width="11.42578125" style="55"/>
    <col min="2050" max="2050" width="25.85546875" style="55" bestFit="1" customWidth="1"/>
    <col min="2051" max="2063" width="11.42578125" style="55"/>
    <col min="2064" max="2064" width="25.42578125" style="55" bestFit="1" customWidth="1"/>
    <col min="2065" max="2305" width="11.42578125" style="55"/>
    <col min="2306" max="2306" width="25.85546875" style="55" bestFit="1" customWidth="1"/>
    <col min="2307" max="2319" width="11.42578125" style="55"/>
    <col min="2320" max="2320" width="25.42578125" style="55" bestFit="1" customWidth="1"/>
    <col min="2321" max="2561" width="11.42578125" style="55"/>
    <col min="2562" max="2562" width="25.85546875" style="55" bestFit="1" customWidth="1"/>
    <col min="2563" max="2575" width="11.42578125" style="55"/>
    <col min="2576" max="2576" width="25.42578125" style="55" bestFit="1" customWidth="1"/>
    <col min="2577" max="2817" width="11.42578125" style="55"/>
    <col min="2818" max="2818" width="25.85546875" style="55" bestFit="1" customWidth="1"/>
    <col min="2819" max="2831" width="11.42578125" style="55"/>
    <col min="2832" max="2832" width="25.42578125" style="55" bestFit="1" customWidth="1"/>
    <col min="2833" max="3073" width="11.42578125" style="55"/>
    <col min="3074" max="3074" width="25.85546875" style="55" bestFit="1" customWidth="1"/>
    <col min="3075" max="3087" width="11.42578125" style="55"/>
    <col min="3088" max="3088" width="25.42578125" style="55" bestFit="1" customWidth="1"/>
    <col min="3089" max="3329" width="11.42578125" style="55"/>
    <col min="3330" max="3330" width="25.85546875" style="55" bestFit="1" customWidth="1"/>
    <col min="3331" max="3343" width="11.42578125" style="55"/>
    <col min="3344" max="3344" width="25.42578125" style="55" bestFit="1" customWidth="1"/>
    <col min="3345" max="3585" width="11.42578125" style="55"/>
    <col min="3586" max="3586" width="25.85546875" style="55" bestFit="1" customWidth="1"/>
    <col min="3587" max="3599" width="11.42578125" style="55"/>
    <col min="3600" max="3600" width="25.42578125" style="55" bestFit="1" customWidth="1"/>
    <col min="3601" max="3841" width="11.42578125" style="55"/>
    <col min="3842" max="3842" width="25.85546875" style="55" bestFit="1" customWidth="1"/>
    <col min="3843" max="3855" width="11.42578125" style="55"/>
    <col min="3856" max="3856" width="25.42578125" style="55" bestFit="1" customWidth="1"/>
    <col min="3857" max="4097" width="11.42578125" style="55"/>
    <col min="4098" max="4098" width="25.85546875" style="55" bestFit="1" customWidth="1"/>
    <col min="4099" max="4111" width="11.42578125" style="55"/>
    <col min="4112" max="4112" width="25.42578125" style="55" bestFit="1" customWidth="1"/>
    <col min="4113" max="4353" width="11.42578125" style="55"/>
    <col min="4354" max="4354" width="25.85546875" style="55" bestFit="1" customWidth="1"/>
    <col min="4355" max="4367" width="11.42578125" style="55"/>
    <col min="4368" max="4368" width="25.42578125" style="55" bestFit="1" customWidth="1"/>
    <col min="4369" max="4609" width="11.42578125" style="55"/>
    <col min="4610" max="4610" width="25.85546875" style="55" bestFit="1" customWidth="1"/>
    <col min="4611" max="4623" width="11.42578125" style="55"/>
    <col min="4624" max="4624" width="25.42578125" style="55" bestFit="1" customWidth="1"/>
    <col min="4625" max="4865" width="11.42578125" style="55"/>
    <col min="4866" max="4866" width="25.85546875" style="55" bestFit="1" customWidth="1"/>
    <col min="4867" max="4879" width="11.42578125" style="55"/>
    <col min="4880" max="4880" width="25.42578125" style="55" bestFit="1" customWidth="1"/>
    <col min="4881" max="5121" width="11.42578125" style="55"/>
    <col min="5122" max="5122" width="25.85546875" style="55" bestFit="1" customWidth="1"/>
    <col min="5123" max="5135" width="11.42578125" style="55"/>
    <col min="5136" max="5136" width="25.42578125" style="55" bestFit="1" customWidth="1"/>
    <col min="5137" max="5377" width="11.42578125" style="55"/>
    <col min="5378" max="5378" width="25.85546875" style="55" bestFit="1" customWidth="1"/>
    <col min="5379" max="5391" width="11.42578125" style="55"/>
    <col min="5392" max="5392" width="25.42578125" style="55" bestFit="1" customWidth="1"/>
    <col min="5393" max="5633" width="11.42578125" style="55"/>
    <col min="5634" max="5634" width="25.85546875" style="55" bestFit="1" customWidth="1"/>
    <col min="5635" max="5647" width="11.42578125" style="55"/>
    <col min="5648" max="5648" width="25.42578125" style="55" bestFit="1" customWidth="1"/>
    <col min="5649" max="5889" width="11.42578125" style="55"/>
    <col min="5890" max="5890" width="25.85546875" style="55" bestFit="1" customWidth="1"/>
    <col min="5891" max="5903" width="11.42578125" style="55"/>
    <col min="5904" max="5904" width="25.42578125" style="55" bestFit="1" customWidth="1"/>
    <col min="5905" max="6145" width="11.42578125" style="55"/>
    <col min="6146" max="6146" width="25.85546875" style="55" bestFit="1" customWidth="1"/>
    <col min="6147" max="6159" width="11.42578125" style="55"/>
    <col min="6160" max="6160" width="25.42578125" style="55" bestFit="1" customWidth="1"/>
    <col min="6161" max="6401" width="11.42578125" style="55"/>
    <col min="6402" max="6402" width="25.85546875" style="55" bestFit="1" customWidth="1"/>
    <col min="6403" max="6415" width="11.42578125" style="55"/>
    <col min="6416" max="6416" width="25.42578125" style="55" bestFit="1" customWidth="1"/>
    <col min="6417" max="6657" width="11.42578125" style="55"/>
    <col min="6658" max="6658" width="25.85546875" style="55" bestFit="1" customWidth="1"/>
    <col min="6659" max="6671" width="11.42578125" style="55"/>
    <col min="6672" max="6672" width="25.42578125" style="55" bestFit="1" customWidth="1"/>
    <col min="6673" max="6913" width="11.42578125" style="55"/>
    <col min="6914" max="6914" width="25.85546875" style="55" bestFit="1" customWidth="1"/>
    <col min="6915" max="6927" width="11.42578125" style="55"/>
    <col min="6928" max="6928" width="25.42578125" style="55" bestFit="1" customWidth="1"/>
    <col min="6929" max="7169" width="11.42578125" style="55"/>
    <col min="7170" max="7170" width="25.85546875" style="55" bestFit="1" customWidth="1"/>
    <col min="7171" max="7183" width="11.42578125" style="55"/>
    <col min="7184" max="7184" width="25.42578125" style="55" bestFit="1" customWidth="1"/>
    <col min="7185" max="7425" width="11.42578125" style="55"/>
    <col min="7426" max="7426" width="25.85546875" style="55" bestFit="1" customWidth="1"/>
    <col min="7427" max="7439" width="11.42578125" style="55"/>
    <col min="7440" max="7440" width="25.42578125" style="55" bestFit="1" customWidth="1"/>
    <col min="7441" max="7681" width="11.42578125" style="55"/>
    <col min="7682" max="7682" width="25.85546875" style="55" bestFit="1" customWidth="1"/>
    <col min="7683" max="7695" width="11.42578125" style="55"/>
    <col min="7696" max="7696" width="25.42578125" style="55" bestFit="1" customWidth="1"/>
    <col min="7697" max="7937" width="11.42578125" style="55"/>
    <col min="7938" max="7938" width="25.85546875" style="55" bestFit="1" customWidth="1"/>
    <col min="7939" max="7951" width="11.42578125" style="55"/>
    <col min="7952" max="7952" width="25.42578125" style="55" bestFit="1" customWidth="1"/>
    <col min="7953" max="8193" width="11.42578125" style="55"/>
    <col min="8194" max="8194" width="25.85546875" style="55" bestFit="1" customWidth="1"/>
    <col min="8195" max="8207" width="11.42578125" style="55"/>
    <col min="8208" max="8208" width="25.42578125" style="55" bestFit="1" customWidth="1"/>
    <col min="8209" max="8449" width="11.42578125" style="55"/>
    <col min="8450" max="8450" width="25.85546875" style="55" bestFit="1" customWidth="1"/>
    <col min="8451" max="8463" width="11.42578125" style="55"/>
    <col min="8464" max="8464" width="25.42578125" style="55" bestFit="1" customWidth="1"/>
    <col min="8465" max="8705" width="11.42578125" style="55"/>
    <col min="8706" max="8706" width="25.85546875" style="55" bestFit="1" customWidth="1"/>
    <col min="8707" max="8719" width="11.42578125" style="55"/>
    <col min="8720" max="8720" width="25.42578125" style="55" bestFit="1" customWidth="1"/>
    <col min="8721" max="8961" width="11.42578125" style="55"/>
    <col min="8962" max="8962" width="25.85546875" style="55" bestFit="1" customWidth="1"/>
    <col min="8963" max="8975" width="11.42578125" style="55"/>
    <col min="8976" max="8976" width="25.42578125" style="55" bestFit="1" customWidth="1"/>
    <col min="8977" max="9217" width="11.42578125" style="55"/>
    <col min="9218" max="9218" width="25.85546875" style="55" bestFit="1" customWidth="1"/>
    <col min="9219" max="9231" width="11.42578125" style="55"/>
    <col min="9232" max="9232" width="25.42578125" style="55" bestFit="1" customWidth="1"/>
    <col min="9233" max="9473" width="11.42578125" style="55"/>
    <col min="9474" max="9474" width="25.85546875" style="55" bestFit="1" customWidth="1"/>
    <col min="9475" max="9487" width="11.42578125" style="55"/>
    <col min="9488" max="9488" width="25.42578125" style="55" bestFit="1" customWidth="1"/>
    <col min="9489" max="9729" width="11.42578125" style="55"/>
    <col min="9730" max="9730" width="25.85546875" style="55" bestFit="1" customWidth="1"/>
    <col min="9731" max="9743" width="11.42578125" style="55"/>
    <col min="9744" max="9744" width="25.42578125" style="55" bestFit="1" customWidth="1"/>
    <col min="9745" max="9985" width="11.42578125" style="55"/>
    <col min="9986" max="9986" width="25.85546875" style="55" bestFit="1" customWidth="1"/>
    <col min="9987" max="9999" width="11.42578125" style="55"/>
    <col min="10000" max="10000" width="25.42578125" style="55" bestFit="1" customWidth="1"/>
    <col min="10001" max="10241" width="11.42578125" style="55"/>
    <col min="10242" max="10242" width="25.85546875" style="55" bestFit="1" customWidth="1"/>
    <col min="10243" max="10255" width="11.42578125" style="55"/>
    <col min="10256" max="10256" width="25.42578125" style="55" bestFit="1" customWidth="1"/>
    <col min="10257" max="10497" width="11.42578125" style="55"/>
    <col min="10498" max="10498" width="25.85546875" style="55" bestFit="1" customWidth="1"/>
    <col min="10499" max="10511" width="11.42578125" style="55"/>
    <col min="10512" max="10512" width="25.42578125" style="55" bestFit="1" customWidth="1"/>
    <col min="10513" max="10753" width="11.42578125" style="55"/>
    <col min="10754" max="10754" width="25.85546875" style="55" bestFit="1" customWidth="1"/>
    <col min="10755" max="10767" width="11.42578125" style="55"/>
    <col min="10768" max="10768" width="25.42578125" style="55" bestFit="1" customWidth="1"/>
    <col min="10769" max="11009" width="11.42578125" style="55"/>
    <col min="11010" max="11010" width="25.85546875" style="55" bestFit="1" customWidth="1"/>
    <col min="11011" max="11023" width="11.42578125" style="55"/>
    <col min="11024" max="11024" width="25.42578125" style="55" bestFit="1" customWidth="1"/>
    <col min="11025" max="11265" width="11.42578125" style="55"/>
    <col min="11266" max="11266" width="25.85546875" style="55" bestFit="1" customWidth="1"/>
    <col min="11267" max="11279" width="11.42578125" style="55"/>
    <col min="11280" max="11280" width="25.42578125" style="55" bestFit="1" customWidth="1"/>
    <col min="11281" max="11521" width="11.42578125" style="55"/>
    <col min="11522" max="11522" width="25.85546875" style="55" bestFit="1" customWidth="1"/>
    <col min="11523" max="11535" width="11.42578125" style="55"/>
    <col min="11536" max="11536" width="25.42578125" style="55" bestFit="1" customWidth="1"/>
    <col min="11537" max="11777" width="11.42578125" style="55"/>
    <col min="11778" max="11778" width="25.85546875" style="55" bestFit="1" customWidth="1"/>
    <col min="11779" max="11791" width="11.42578125" style="55"/>
    <col min="11792" max="11792" width="25.42578125" style="55" bestFit="1" customWidth="1"/>
    <col min="11793" max="12033" width="11.42578125" style="55"/>
    <col min="12034" max="12034" width="25.85546875" style="55" bestFit="1" customWidth="1"/>
    <col min="12035" max="12047" width="11.42578125" style="55"/>
    <col min="12048" max="12048" width="25.42578125" style="55" bestFit="1" customWidth="1"/>
    <col min="12049" max="12289" width="11.42578125" style="55"/>
    <col min="12290" max="12290" width="25.85546875" style="55" bestFit="1" customWidth="1"/>
    <col min="12291" max="12303" width="11.42578125" style="55"/>
    <col min="12304" max="12304" width="25.42578125" style="55" bestFit="1" customWidth="1"/>
    <col min="12305" max="12545" width="11.42578125" style="55"/>
    <col min="12546" max="12546" width="25.85546875" style="55" bestFit="1" customWidth="1"/>
    <col min="12547" max="12559" width="11.42578125" style="55"/>
    <col min="12560" max="12560" width="25.42578125" style="55" bestFit="1" customWidth="1"/>
    <col min="12561" max="12801" width="11.42578125" style="55"/>
    <col min="12802" max="12802" width="25.85546875" style="55" bestFit="1" customWidth="1"/>
    <col min="12803" max="12815" width="11.42578125" style="55"/>
    <col min="12816" max="12816" width="25.42578125" style="55" bestFit="1" customWidth="1"/>
    <col min="12817" max="13057" width="11.42578125" style="55"/>
    <col min="13058" max="13058" width="25.85546875" style="55" bestFit="1" customWidth="1"/>
    <col min="13059" max="13071" width="11.42578125" style="55"/>
    <col min="13072" max="13072" width="25.42578125" style="55" bestFit="1" customWidth="1"/>
    <col min="13073" max="13313" width="11.42578125" style="55"/>
    <col min="13314" max="13314" width="25.85546875" style="55" bestFit="1" customWidth="1"/>
    <col min="13315" max="13327" width="11.42578125" style="55"/>
    <col min="13328" max="13328" width="25.42578125" style="55" bestFit="1" customWidth="1"/>
    <col min="13329" max="13569" width="11.42578125" style="55"/>
    <col min="13570" max="13570" width="25.85546875" style="55" bestFit="1" customWidth="1"/>
    <col min="13571" max="13583" width="11.42578125" style="55"/>
    <col min="13584" max="13584" width="25.42578125" style="55" bestFit="1" customWidth="1"/>
    <col min="13585" max="13825" width="11.42578125" style="55"/>
    <col min="13826" max="13826" width="25.85546875" style="55" bestFit="1" customWidth="1"/>
    <col min="13827" max="13839" width="11.42578125" style="55"/>
    <col min="13840" max="13840" width="25.42578125" style="55" bestFit="1" customWidth="1"/>
    <col min="13841" max="14081" width="11.42578125" style="55"/>
    <col min="14082" max="14082" width="25.85546875" style="55" bestFit="1" customWidth="1"/>
    <col min="14083" max="14095" width="11.42578125" style="55"/>
    <col min="14096" max="14096" width="25.42578125" style="55" bestFit="1" customWidth="1"/>
    <col min="14097" max="14337" width="11.42578125" style="55"/>
    <col min="14338" max="14338" width="25.85546875" style="55" bestFit="1" customWidth="1"/>
    <col min="14339" max="14351" width="11.42578125" style="55"/>
    <col min="14352" max="14352" width="25.42578125" style="55" bestFit="1" customWidth="1"/>
    <col min="14353" max="14593" width="11.42578125" style="55"/>
    <col min="14594" max="14594" width="25.85546875" style="55" bestFit="1" customWidth="1"/>
    <col min="14595" max="14607" width="11.42578125" style="55"/>
    <col min="14608" max="14608" width="25.42578125" style="55" bestFit="1" customWidth="1"/>
    <col min="14609" max="14849" width="11.42578125" style="55"/>
    <col min="14850" max="14850" width="25.85546875" style="55" bestFit="1" customWidth="1"/>
    <col min="14851" max="14863" width="11.42578125" style="55"/>
    <col min="14864" max="14864" width="25.42578125" style="55" bestFit="1" customWidth="1"/>
    <col min="14865" max="15105" width="11.42578125" style="55"/>
    <col min="15106" max="15106" width="25.85546875" style="55" bestFit="1" customWidth="1"/>
    <col min="15107" max="15119" width="11.42578125" style="55"/>
    <col min="15120" max="15120" width="25.42578125" style="55" bestFit="1" customWidth="1"/>
    <col min="15121" max="15361" width="11.42578125" style="55"/>
    <col min="15362" max="15362" width="25.85546875" style="55" bestFit="1" customWidth="1"/>
    <col min="15363" max="15375" width="11.42578125" style="55"/>
    <col min="15376" max="15376" width="25.42578125" style="55" bestFit="1" customWidth="1"/>
    <col min="15377" max="15617" width="11.42578125" style="55"/>
    <col min="15618" max="15618" width="25.85546875" style="55" bestFit="1" customWidth="1"/>
    <col min="15619" max="15631" width="11.42578125" style="55"/>
    <col min="15632" max="15632" width="25.42578125" style="55" bestFit="1" customWidth="1"/>
    <col min="15633" max="15873" width="11.42578125" style="55"/>
    <col min="15874" max="15874" width="25.85546875" style="55" bestFit="1" customWidth="1"/>
    <col min="15875" max="15887" width="11.42578125" style="55"/>
    <col min="15888" max="15888" width="25.42578125" style="55" bestFit="1" customWidth="1"/>
    <col min="15889" max="16129" width="11.42578125" style="55"/>
    <col min="16130" max="16130" width="25.85546875" style="55" bestFit="1" customWidth="1"/>
    <col min="16131" max="16143" width="11.42578125" style="55"/>
    <col min="16144" max="16144" width="25.42578125" style="55" bestFit="1" customWidth="1"/>
    <col min="16145" max="16384" width="11.42578125" style="55"/>
  </cols>
  <sheetData>
    <row r="1" spans="2:20" ht="15.75" thickBot="1"/>
    <row r="2" spans="2:20" ht="15.75" thickBot="1">
      <c r="B2" s="341"/>
      <c r="C2" s="342"/>
      <c r="D2" s="343"/>
      <c r="E2" s="344"/>
      <c r="F2" s="342"/>
      <c r="P2" s="345"/>
      <c r="Q2" s="346">
        <v>2020</v>
      </c>
      <c r="R2" s="346" t="s">
        <v>214</v>
      </c>
      <c r="S2" s="346" t="s">
        <v>239</v>
      </c>
      <c r="T2" s="347" t="s">
        <v>240</v>
      </c>
    </row>
    <row r="3" spans="2:20">
      <c r="B3" s="348" t="s">
        <v>363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P3" s="349" t="s">
        <v>364</v>
      </c>
      <c r="Q3" s="350">
        <v>3.78E-2</v>
      </c>
      <c r="R3" s="351">
        <v>0.04</v>
      </c>
      <c r="S3" s="352">
        <v>7.0000000000000007E-2</v>
      </c>
      <c r="T3" s="353">
        <v>4.4999999999999998E-2</v>
      </c>
    </row>
    <row r="4" spans="2:20">
      <c r="B4" s="229" t="s">
        <v>365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P4" s="349" t="s">
        <v>366</v>
      </c>
      <c r="Q4" s="350">
        <v>5.5500000000000001E-2</v>
      </c>
      <c r="R4" s="351">
        <v>0.04</v>
      </c>
      <c r="S4" s="352">
        <v>0.05</v>
      </c>
      <c r="T4" s="353">
        <v>0.04</v>
      </c>
    </row>
    <row r="5" spans="2:20"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P5" s="349" t="s">
        <v>367</v>
      </c>
      <c r="Q5" s="355">
        <v>56.58</v>
      </c>
      <c r="R5" s="356">
        <v>62.3</v>
      </c>
      <c r="S5" s="356">
        <v>58.4</v>
      </c>
      <c r="T5" s="357">
        <v>61.32</v>
      </c>
    </row>
    <row r="6" spans="2:20"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P6" s="349" t="s">
        <v>368</v>
      </c>
      <c r="Q6" s="352">
        <v>-3.5000000000000003E-2</v>
      </c>
      <c r="R6" s="351">
        <v>0.04</v>
      </c>
      <c r="S6" s="352">
        <v>6.4000000000000001E-2</v>
      </c>
      <c r="T6" s="353">
        <v>3.5000000000000003E-2</v>
      </c>
    </row>
    <row r="7" spans="2:20" ht="15.75" thickBot="1">
      <c r="P7" s="358" t="s">
        <v>369</v>
      </c>
      <c r="Q7" s="359">
        <v>-6.7000000000000004E-2</v>
      </c>
      <c r="R7" s="360">
        <v>0.05</v>
      </c>
      <c r="S7" s="359">
        <v>7.4999999999999997E-2</v>
      </c>
      <c r="T7" s="361">
        <v>0.05</v>
      </c>
    </row>
    <row r="10" spans="2:20">
      <c r="S10" s="233">
        <f>R5-S5</f>
        <v>3.8999999999999986</v>
      </c>
    </row>
    <row r="30" spans="2:2">
      <c r="B30" s="362" t="s">
        <v>370</v>
      </c>
    </row>
    <row r="31" spans="2:2">
      <c r="B31" s="362" t="s">
        <v>371</v>
      </c>
    </row>
  </sheetData>
  <mergeCells count="2">
    <mergeCell ref="B3:L3"/>
    <mergeCell ref="B4:L4"/>
  </mergeCells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43"/>
  <sheetViews>
    <sheetView showGridLines="0" zoomScale="72" zoomScaleNormal="72" workbookViewId="0">
      <selection activeCell="B22" sqref="B22"/>
    </sheetView>
  </sheetViews>
  <sheetFormatPr defaultColWidth="11.42578125" defaultRowHeight="15"/>
  <cols>
    <col min="1" max="1" width="11.42578125" style="55"/>
    <col min="2" max="2" width="42.42578125" style="55" customWidth="1"/>
    <col min="3" max="8" width="14.42578125" style="55" bestFit="1" customWidth="1"/>
    <col min="9" max="257" width="11.42578125" style="55"/>
    <col min="258" max="258" width="42.42578125" style="55" customWidth="1"/>
    <col min="259" max="264" width="14.42578125" style="55" bestFit="1" customWidth="1"/>
    <col min="265" max="513" width="11.42578125" style="55"/>
    <col min="514" max="514" width="42.42578125" style="55" customWidth="1"/>
    <col min="515" max="520" width="14.42578125" style="55" bestFit="1" customWidth="1"/>
    <col min="521" max="769" width="11.42578125" style="55"/>
    <col min="770" max="770" width="42.42578125" style="55" customWidth="1"/>
    <col min="771" max="776" width="14.42578125" style="55" bestFit="1" customWidth="1"/>
    <col min="777" max="1025" width="11.42578125" style="55"/>
    <col min="1026" max="1026" width="42.42578125" style="55" customWidth="1"/>
    <col min="1027" max="1032" width="14.42578125" style="55" bestFit="1" customWidth="1"/>
    <col min="1033" max="1281" width="11.42578125" style="55"/>
    <col min="1282" max="1282" width="42.42578125" style="55" customWidth="1"/>
    <col min="1283" max="1288" width="14.42578125" style="55" bestFit="1" customWidth="1"/>
    <col min="1289" max="1537" width="11.42578125" style="55"/>
    <col min="1538" max="1538" width="42.42578125" style="55" customWidth="1"/>
    <col min="1539" max="1544" width="14.42578125" style="55" bestFit="1" customWidth="1"/>
    <col min="1545" max="1793" width="11.42578125" style="55"/>
    <col min="1794" max="1794" width="42.42578125" style="55" customWidth="1"/>
    <col min="1795" max="1800" width="14.42578125" style="55" bestFit="1" customWidth="1"/>
    <col min="1801" max="2049" width="11.42578125" style="55"/>
    <col min="2050" max="2050" width="42.42578125" style="55" customWidth="1"/>
    <col min="2051" max="2056" width="14.42578125" style="55" bestFit="1" customWidth="1"/>
    <col min="2057" max="2305" width="11.42578125" style="55"/>
    <col min="2306" max="2306" width="42.42578125" style="55" customWidth="1"/>
    <col min="2307" max="2312" width="14.42578125" style="55" bestFit="1" customWidth="1"/>
    <col min="2313" max="2561" width="11.42578125" style="55"/>
    <col min="2562" max="2562" width="42.42578125" style="55" customWidth="1"/>
    <col min="2563" max="2568" width="14.42578125" style="55" bestFit="1" customWidth="1"/>
    <col min="2569" max="2817" width="11.42578125" style="55"/>
    <col min="2818" max="2818" width="42.42578125" style="55" customWidth="1"/>
    <col min="2819" max="2824" width="14.42578125" style="55" bestFit="1" customWidth="1"/>
    <col min="2825" max="3073" width="11.42578125" style="55"/>
    <col min="3074" max="3074" width="42.42578125" style="55" customWidth="1"/>
    <col min="3075" max="3080" width="14.42578125" style="55" bestFit="1" customWidth="1"/>
    <col min="3081" max="3329" width="11.42578125" style="55"/>
    <col min="3330" max="3330" width="42.42578125" style="55" customWidth="1"/>
    <col min="3331" max="3336" width="14.42578125" style="55" bestFit="1" customWidth="1"/>
    <col min="3337" max="3585" width="11.42578125" style="55"/>
    <col min="3586" max="3586" width="42.42578125" style="55" customWidth="1"/>
    <col min="3587" max="3592" width="14.42578125" style="55" bestFit="1" customWidth="1"/>
    <col min="3593" max="3841" width="11.42578125" style="55"/>
    <col min="3842" max="3842" width="42.42578125" style="55" customWidth="1"/>
    <col min="3843" max="3848" width="14.42578125" style="55" bestFit="1" customWidth="1"/>
    <col min="3849" max="4097" width="11.42578125" style="55"/>
    <col min="4098" max="4098" width="42.42578125" style="55" customWidth="1"/>
    <col min="4099" max="4104" width="14.42578125" style="55" bestFit="1" customWidth="1"/>
    <col min="4105" max="4353" width="11.42578125" style="55"/>
    <col min="4354" max="4354" width="42.42578125" style="55" customWidth="1"/>
    <col min="4355" max="4360" width="14.42578125" style="55" bestFit="1" customWidth="1"/>
    <col min="4361" max="4609" width="11.42578125" style="55"/>
    <col min="4610" max="4610" width="42.42578125" style="55" customWidth="1"/>
    <col min="4611" max="4616" width="14.42578125" style="55" bestFit="1" customWidth="1"/>
    <col min="4617" max="4865" width="11.42578125" style="55"/>
    <col min="4866" max="4866" width="42.42578125" style="55" customWidth="1"/>
    <col min="4867" max="4872" width="14.42578125" style="55" bestFit="1" customWidth="1"/>
    <col min="4873" max="5121" width="11.42578125" style="55"/>
    <col min="5122" max="5122" width="42.42578125" style="55" customWidth="1"/>
    <col min="5123" max="5128" width="14.42578125" style="55" bestFit="1" customWidth="1"/>
    <col min="5129" max="5377" width="11.42578125" style="55"/>
    <col min="5378" max="5378" width="42.42578125" style="55" customWidth="1"/>
    <col min="5379" max="5384" width="14.42578125" style="55" bestFit="1" customWidth="1"/>
    <col min="5385" max="5633" width="11.42578125" style="55"/>
    <col min="5634" max="5634" width="42.42578125" style="55" customWidth="1"/>
    <col min="5635" max="5640" width="14.42578125" style="55" bestFit="1" customWidth="1"/>
    <col min="5641" max="5889" width="11.42578125" style="55"/>
    <col min="5890" max="5890" width="42.42578125" style="55" customWidth="1"/>
    <col min="5891" max="5896" width="14.42578125" style="55" bestFit="1" customWidth="1"/>
    <col min="5897" max="6145" width="11.42578125" style="55"/>
    <col min="6146" max="6146" width="42.42578125" style="55" customWidth="1"/>
    <col min="6147" max="6152" width="14.42578125" style="55" bestFit="1" customWidth="1"/>
    <col min="6153" max="6401" width="11.42578125" style="55"/>
    <col min="6402" max="6402" width="42.42578125" style="55" customWidth="1"/>
    <col min="6403" max="6408" width="14.42578125" style="55" bestFit="1" customWidth="1"/>
    <col min="6409" max="6657" width="11.42578125" style="55"/>
    <col min="6658" max="6658" width="42.42578125" style="55" customWidth="1"/>
    <col min="6659" max="6664" width="14.42578125" style="55" bestFit="1" customWidth="1"/>
    <col min="6665" max="6913" width="11.42578125" style="55"/>
    <col min="6914" max="6914" width="42.42578125" style="55" customWidth="1"/>
    <col min="6915" max="6920" width="14.42578125" style="55" bestFit="1" customWidth="1"/>
    <col min="6921" max="7169" width="11.42578125" style="55"/>
    <col min="7170" max="7170" width="42.42578125" style="55" customWidth="1"/>
    <col min="7171" max="7176" width="14.42578125" style="55" bestFit="1" customWidth="1"/>
    <col min="7177" max="7425" width="11.42578125" style="55"/>
    <col min="7426" max="7426" width="42.42578125" style="55" customWidth="1"/>
    <col min="7427" max="7432" width="14.42578125" style="55" bestFit="1" customWidth="1"/>
    <col min="7433" max="7681" width="11.42578125" style="55"/>
    <col min="7682" max="7682" width="42.42578125" style="55" customWidth="1"/>
    <col min="7683" max="7688" width="14.42578125" style="55" bestFit="1" customWidth="1"/>
    <col min="7689" max="7937" width="11.42578125" style="55"/>
    <col min="7938" max="7938" width="42.42578125" style="55" customWidth="1"/>
    <col min="7939" max="7944" width="14.42578125" style="55" bestFit="1" customWidth="1"/>
    <col min="7945" max="8193" width="11.42578125" style="55"/>
    <col min="8194" max="8194" width="42.42578125" style="55" customWidth="1"/>
    <col min="8195" max="8200" width="14.42578125" style="55" bestFit="1" customWidth="1"/>
    <col min="8201" max="8449" width="11.42578125" style="55"/>
    <col min="8450" max="8450" width="42.42578125" style="55" customWidth="1"/>
    <col min="8451" max="8456" width="14.42578125" style="55" bestFit="1" customWidth="1"/>
    <col min="8457" max="8705" width="11.42578125" style="55"/>
    <col min="8706" max="8706" width="42.42578125" style="55" customWidth="1"/>
    <col min="8707" max="8712" width="14.42578125" style="55" bestFit="1" customWidth="1"/>
    <col min="8713" max="8961" width="11.42578125" style="55"/>
    <col min="8962" max="8962" width="42.42578125" style="55" customWidth="1"/>
    <col min="8963" max="8968" width="14.42578125" style="55" bestFit="1" customWidth="1"/>
    <col min="8969" max="9217" width="11.42578125" style="55"/>
    <col min="9218" max="9218" width="42.42578125" style="55" customWidth="1"/>
    <col min="9219" max="9224" width="14.42578125" style="55" bestFit="1" customWidth="1"/>
    <col min="9225" max="9473" width="11.42578125" style="55"/>
    <col min="9474" max="9474" width="42.42578125" style="55" customWidth="1"/>
    <col min="9475" max="9480" width="14.42578125" style="55" bestFit="1" customWidth="1"/>
    <col min="9481" max="9729" width="11.42578125" style="55"/>
    <col min="9730" max="9730" width="42.42578125" style="55" customWidth="1"/>
    <col min="9731" max="9736" width="14.42578125" style="55" bestFit="1" customWidth="1"/>
    <col min="9737" max="9985" width="11.42578125" style="55"/>
    <col min="9986" max="9986" width="42.42578125" style="55" customWidth="1"/>
    <col min="9987" max="9992" width="14.42578125" style="55" bestFit="1" customWidth="1"/>
    <col min="9993" max="10241" width="11.42578125" style="55"/>
    <col min="10242" max="10242" width="42.42578125" style="55" customWidth="1"/>
    <col min="10243" max="10248" width="14.42578125" style="55" bestFit="1" customWidth="1"/>
    <col min="10249" max="10497" width="11.42578125" style="55"/>
    <col min="10498" max="10498" width="42.42578125" style="55" customWidth="1"/>
    <col min="10499" max="10504" width="14.42578125" style="55" bestFit="1" customWidth="1"/>
    <col min="10505" max="10753" width="11.42578125" style="55"/>
    <col min="10754" max="10754" width="42.42578125" style="55" customWidth="1"/>
    <col min="10755" max="10760" width="14.42578125" style="55" bestFit="1" customWidth="1"/>
    <col min="10761" max="11009" width="11.42578125" style="55"/>
    <col min="11010" max="11010" width="42.42578125" style="55" customWidth="1"/>
    <col min="11011" max="11016" width="14.42578125" style="55" bestFit="1" customWidth="1"/>
    <col min="11017" max="11265" width="11.42578125" style="55"/>
    <col min="11266" max="11266" width="42.42578125" style="55" customWidth="1"/>
    <col min="11267" max="11272" width="14.42578125" style="55" bestFit="1" customWidth="1"/>
    <col min="11273" max="11521" width="11.42578125" style="55"/>
    <col min="11522" max="11522" width="42.42578125" style="55" customWidth="1"/>
    <col min="11523" max="11528" width="14.42578125" style="55" bestFit="1" customWidth="1"/>
    <col min="11529" max="11777" width="11.42578125" style="55"/>
    <col min="11778" max="11778" width="42.42578125" style="55" customWidth="1"/>
    <col min="11779" max="11784" width="14.42578125" style="55" bestFit="1" customWidth="1"/>
    <col min="11785" max="12033" width="11.42578125" style="55"/>
    <col min="12034" max="12034" width="42.42578125" style="55" customWidth="1"/>
    <col min="12035" max="12040" width="14.42578125" style="55" bestFit="1" customWidth="1"/>
    <col min="12041" max="12289" width="11.42578125" style="55"/>
    <col min="12290" max="12290" width="42.42578125" style="55" customWidth="1"/>
    <col min="12291" max="12296" width="14.42578125" style="55" bestFit="1" customWidth="1"/>
    <col min="12297" max="12545" width="11.42578125" style="55"/>
    <col min="12546" max="12546" width="42.42578125" style="55" customWidth="1"/>
    <col min="12547" max="12552" width="14.42578125" style="55" bestFit="1" customWidth="1"/>
    <col min="12553" max="12801" width="11.42578125" style="55"/>
    <col min="12802" max="12802" width="42.42578125" style="55" customWidth="1"/>
    <col min="12803" max="12808" width="14.42578125" style="55" bestFit="1" customWidth="1"/>
    <col min="12809" max="13057" width="11.42578125" style="55"/>
    <col min="13058" max="13058" width="42.42578125" style="55" customWidth="1"/>
    <col min="13059" max="13064" width="14.42578125" style="55" bestFit="1" customWidth="1"/>
    <col min="13065" max="13313" width="11.42578125" style="55"/>
    <col min="13314" max="13314" width="42.42578125" style="55" customWidth="1"/>
    <col min="13315" max="13320" width="14.42578125" style="55" bestFit="1" customWidth="1"/>
    <col min="13321" max="13569" width="11.42578125" style="55"/>
    <col min="13570" max="13570" width="42.42578125" style="55" customWidth="1"/>
    <col min="13571" max="13576" width="14.42578125" style="55" bestFit="1" customWidth="1"/>
    <col min="13577" max="13825" width="11.42578125" style="55"/>
    <col min="13826" max="13826" width="42.42578125" style="55" customWidth="1"/>
    <col min="13827" max="13832" width="14.42578125" style="55" bestFit="1" customWidth="1"/>
    <col min="13833" max="14081" width="11.42578125" style="55"/>
    <col min="14082" max="14082" width="42.42578125" style="55" customWidth="1"/>
    <col min="14083" max="14088" width="14.42578125" style="55" bestFit="1" customWidth="1"/>
    <col min="14089" max="14337" width="11.42578125" style="55"/>
    <col min="14338" max="14338" width="42.42578125" style="55" customWidth="1"/>
    <col min="14339" max="14344" width="14.42578125" style="55" bestFit="1" customWidth="1"/>
    <col min="14345" max="14593" width="11.42578125" style="55"/>
    <col min="14594" max="14594" width="42.42578125" style="55" customWidth="1"/>
    <col min="14595" max="14600" width="14.42578125" style="55" bestFit="1" customWidth="1"/>
    <col min="14601" max="14849" width="11.42578125" style="55"/>
    <col min="14850" max="14850" width="42.42578125" style="55" customWidth="1"/>
    <col min="14851" max="14856" width="14.42578125" style="55" bestFit="1" customWidth="1"/>
    <col min="14857" max="15105" width="11.42578125" style="55"/>
    <col min="15106" max="15106" width="42.42578125" style="55" customWidth="1"/>
    <col min="15107" max="15112" width="14.42578125" style="55" bestFit="1" customWidth="1"/>
    <col min="15113" max="15361" width="11.42578125" style="55"/>
    <col min="15362" max="15362" width="42.42578125" style="55" customWidth="1"/>
    <col min="15363" max="15368" width="14.42578125" style="55" bestFit="1" customWidth="1"/>
    <col min="15369" max="15617" width="11.42578125" style="55"/>
    <col min="15618" max="15618" width="42.42578125" style="55" customWidth="1"/>
    <col min="15619" max="15624" width="14.42578125" style="55" bestFit="1" customWidth="1"/>
    <col min="15625" max="15873" width="11.42578125" style="55"/>
    <col min="15874" max="15874" width="42.42578125" style="55" customWidth="1"/>
    <col min="15875" max="15880" width="14.42578125" style="55" bestFit="1" customWidth="1"/>
    <col min="15881" max="16129" width="11.42578125" style="55"/>
    <col min="16130" max="16130" width="42.42578125" style="55" customWidth="1"/>
    <col min="16131" max="16136" width="14.42578125" style="55" bestFit="1" customWidth="1"/>
    <col min="16137" max="16384" width="11.42578125" style="55"/>
  </cols>
  <sheetData>
    <row r="5" spans="2:8" ht="15.75">
      <c r="B5" s="363"/>
      <c r="C5" s="363"/>
      <c r="D5" s="363"/>
      <c r="E5" s="363"/>
      <c r="F5" s="363"/>
      <c r="G5" s="363"/>
      <c r="H5" s="363"/>
    </row>
    <row r="6" spans="2:8">
      <c r="B6" s="187" t="s">
        <v>437</v>
      </c>
      <c r="C6" s="187"/>
      <c r="D6" s="187"/>
      <c r="E6" s="187"/>
      <c r="F6" s="187"/>
      <c r="G6" s="187"/>
      <c r="H6" s="187"/>
    </row>
    <row r="7" spans="2:8">
      <c r="B7" s="364" t="s">
        <v>372</v>
      </c>
      <c r="C7" s="364"/>
      <c r="D7" s="364"/>
      <c r="E7" s="364"/>
      <c r="F7" s="364"/>
      <c r="G7" s="364"/>
      <c r="H7" s="364"/>
    </row>
    <row r="8" spans="2:8" ht="15.75" thickBot="1"/>
    <row r="9" spans="2:8">
      <c r="B9" s="365"/>
      <c r="C9" s="366">
        <v>2020</v>
      </c>
      <c r="D9" s="367">
        <v>2021</v>
      </c>
      <c r="E9" s="367">
        <v>2022</v>
      </c>
      <c r="F9" s="367">
        <v>2023</v>
      </c>
      <c r="G9" s="368">
        <v>2024</v>
      </c>
      <c r="H9" s="368">
        <v>2025</v>
      </c>
    </row>
    <row r="10" spans="2:8" ht="15.75" thickBot="1">
      <c r="B10" s="369"/>
      <c r="C10" s="370"/>
      <c r="D10" s="371"/>
      <c r="E10" s="371"/>
      <c r="F10" s="371"/>
      <c r="G10" s="372"/>
      <c r="H10" s="372"/>
    </row>
    <row r="11" spans="2:8">
      <c r="B11" s="373" t="s">
        <v>373</v>
      </c>
      <c r="C11" s="374">
        <v>168.0333</v>
      </c>
      <c r="D11" s="375">
        <v>180.6357975</v>
      </c>
      <c r="E11" s="375">
        <v>189.6</v>
      </c>
      <c r="F11" s="375">
        <v>199.1</v>
      </c>
      <c r="G11" s="376">
        <v>209.1</v>
      </c>
      <c r="H11" s="377">
        <v>219.5</v>
      </c>
    </row>
    <row r="12" spans="2:8">
      <c r="B12" s="373" t="s">
        <v>374</v>
      </c>
      <c r="C12" s="378">
        <v>-6.7</v>
      </c>
      <c r="D12" s="379">
        <v>7.5</v>
      </c>
      <c r="E12" s="379">
        <v>5</v>
      </c>
      <c r="F12" s="379">
        <v>5</v>
      </c>
      <c r="G12" s="379">
        <v>5.0316927481518725</v>
      </c>
      <c r="H12" s="380">
        <v>4.9958554801305954</v>
      </c>
    </row>
    <row r="13" spans="2:8">
      <c r="B13" s="373"/>
      <c r="C13" s="381"/>
      <c r="D13" s="382"/>
      <c r="E13" s="382"/>
      <c r="F13" s="382"/>
      <c r="G13" s="382"/>
      <c r="H13" s="383"/>
    </row>
    <row r="14" spans="2:8">
      <c r="B14" s="373" t="s">
        <v>375</v>
      </c>
      <c r="C14" s="384">
        <v>4457624.3836258184</v>
      </c>
      <c r="D14" s="376">
        <v>5126270.0999999996</v>
      </c>
      <c r="E14" s="376">
        <v>5624799.9000000004</v>
      </c>
      <c r="F14" s="376">
        <v>6142281.5</v>
      </c>
      <c r="G14" s="376">
        <v>6707371.4000000004</v>
      </c>
      <c r="H14" s="377">
        <v>7324449.5999999996</v>
      </c>
    </row>
    <row r="15" spans="2:8">
      <c r="B15" s="373" t="s">
        <v>376</v>
      </c>
      <c r="C15" s="384">
        <v>-2.2929707496700757</v>
      </c>
      <c r="D15" s="376">
        <v>15.024999999999977</v>
      </c>
      <c r="E15" s="376">
        <v>9.725000000000005</v>
      </c>
      <c r="F15" s="376">
        <v>9.1999999999999993</v>
      </c>
      <c r="G15" s="376">
        <v>9.2329604580779545</v>
      </c>
      <c r="H15" s="377">
        <v>9.1956896993358193</v>
      </c>
    </row>
    <row r="16" spans="2:8">
      <c r="B16" s="373"/>
      <c r="C16" s="384"/>
      <c r="D16" s="376"/>
      <c r="E16" s="376"/>
      <c r="F16" s="376"/>
      <c r="G16" s="376"/>
      <c r="H16" s="377"/>
    </row>
    <row r="17" spans="2:8">
      <c r="B17" s="373" t="s">
        <v>377</v>
      </c>
      <c r="C17" s="384">
        <v>78784.453581226917</v>
      </c>
      <c r="D17" s="376">
        <v>87778.6</v>
      </c>
      <c r="E17" s="376">
        <v>91728.6</v>
      </c>
      <c r="F17" s="376">
        <v>96315.1</v>
      </c>
      <c r="G17" s="376">
        <v>101130.8</v>
      </c>
      <c r="H17" s="377">
        <v>106187.4</v>
      </c>
    </row>
    <row r="18" spans="2:8">
      <c r="B18" s="373" t="s">
        <v>378</v>
      </c>
      <c r="C18" s="384">
        <v>-11.384647868676156</v>
      </c>
      <c r="D18" s="376">
        <v>11.440316780821892</v>
      </c>
      <c r="E18" s="376">
        <v>4.4999999999999929</v>
      </c>
      <c r="F18" s="376">
        <v>5</v>
      </c>
      <c r="G18" s="376">
        <v>5.0316927481518725</v>
      </c>
      <c r="H18" s="377">
        <v>4.9958554801305732</v>
      </c>
    </row>
    <row r="19" spans="2:8">
      <c r="B19" s="373"/>
      <c r="C19" s="381"/>
      <c r="D19" s="382"/>
      <c r="E19" s="382"/>
      <c r="F19" s="382"/>
      <c r="G19" s="382"/>
      <c r="H19" s="383"/>
    </row>
    <row r="20" spans="2:8">
      <c r="B20" s="385" t="s">
        <v>379</v>
      </c>
      <c r="C20" s="386">
        <v>4</v>
      </c>
      <c r="D20" s="387">
        <v>4</v>
      </c>
      <c r="E20" s="387">
        <v>4</v>
      </c>
      <c r="F20" s="387">
        <v>4</v>
      </c>
      <c r="G20" s="388">
        <v>4</v>
      </c>
      <c r="H20" s="389">
        <v>4</v>
      </c>
    </row>
    <row r="21" spans="2:8">
      <c r="B21" s="385" t="s">
        <v>380</v>
      </c>
      <c r="C21" s="378">
        <v>3.78</v>
      </c>
      <c r="D21" s="379">
        <v>7</v>
      </c>
      <c r="E21" s="379">
        <v>4.5</v>
      </c>
      <c r="F21" s="379">
        <v>4</v>
      </c>
      <c r="G21" s="379">
        <v>4</v>
      </c>
      <c r="H21" s="380">
        <v>4</v>
      </c>
    </row>
    <row r="22" spans="2:8">
      <c r="B22" s="385" t="s">
        <v>366</v>
      </c>
      <c r="C22" s="378">
        <v>5.55</v>
      </c>
      <c r="D22" s="387">
        <v>5</v>
      </c>
      <c r="E22" s="387">
        <v>4</v>
      </c>
      <c r="F22" s="387">
        <v>4</v>
      </c>
      <c r="G22" s="388">
        <v>4</v>
      </c>
      <c r="H22" s="389">
        <v>4</v>
      </c>
    </row>
    <row r="23" spans="2:8">
      <c r="B23" s="373" t="s">
        <v>381</v>
      </c>
      <c r="C23" s="378">
        <v>4.7235040196462297</v>
      </c>
      <c r="D23" s="388">
        <v>7</v>
      </c>
      <c r="E23" s="388">
        <v>4.5</v>
      </c>
      <c r="F23" s="388">
        <v>4</v>
      </c>
      <c r="G23" s="388">
        <v>4</v>
      </c>
      <c r="H23" s="389">
        <v>4</v>
      </c>
    </row>
    <row r="24" spans="2:8">
      <c r="B24" s="373"/>
      <c r="C24" s="381"/>
      <c r="D24" s="382"/>
      <c r="E24" s="382"/>
      <c r="F24" s="382"/>
      <c r="G24" s="382"/>
      <c r="H24" s="383"/>
    </row>
    <row r="25" spans="2:8">
      <c r="B25" s="385" t="s">
        <v>382</v>
      </c>
      <c r="C25" s="381">
        <v>56.58</v>
      </c>
      <c r="D25" s="382">
        <v>58.4</v>
      </c>
      <c r="E25" s="382">
        <v>61.32</v>
      </c>
      <c r="F25" s="382">
        <v>63.772800000000004</v>
      </c>
      <c r="G25" s="388">
        <v>66.323712</v>
      </c>
      <c r="H25" s="389">
        <v>68.976660480000007</v>
      </c>
    </row>
    <row r="26" spans="2:8" ht="15.75" thickBot="1">
      <c r="B26" s="390" t="s">
        <v>383</v>
      </c>
      <c r="C26" s="391">
        <v>10.236527296107223</v>
      </c>
      <c r="D26" s="392">
        <v>3.2166843407564585</v>
      </c>
      <c r="E26" s="392">
        <v>5</v>
      </c>
      <c r="F26" s="392">
        <v>4</v>
      </c>
      <c r="G26" s="392">
        <v>4</v>
      </c>
      <c r="H26" s="393">
        <v>4</v>
      </c>
    </row>
    <row r="27" spans="2:8">
      <c r="B27" s="394"/>
    </row>
    <row r="29" spans="2:8" ht="15.75" thickBot="1">
      <c r="B29" s="395" t="s">
        <v>384</v>
      </c>
    </row>
    <row r="30" spans="2:8">
      <c r="B30" s="396" t="s">
        <v>340</v>
      </c>
      <c r="C30" s="397">
        <v>39.17</v>
      </c>
      <c r="D30" s="398">
        <v>61.9</v>
      </c>
      <c r="E30" s="398">
        <v>56.74</v>
      </c>
      <c r="F30" s="398">
        <v>53.140025999999999</v>
      </c>
      <c r="G30" s="399">
        <v>56.451301999999998</v>
      </c>
      <c r="H30" s="400">
        <v>59.299430999999998</v>
      </c>
    </row>
    <row r="31" spans="2:8">
      <c r="B31" s="373" t="s">
        <v>341</v>
      </c>
      <c r="C31" s="401">
        <v>1773.6</v>
      </c>
      <c r="D31" s="402">
        <v>1700</v>
      </c>
      <c r="E31" s="402">
        <v>1600</v>
      </c>
      <c r="F31" s="402">
        <v>1550</v>
      </c>
      <c r="G31" s="403">
        <v>1525</v>
      </c>
      <c r="H31" s="404">
        <v>1500</v>
      </c>
    </row>
    <row r="32" spans="2:8">
      <c r="B32" s="373" t="s">
        <v>385</v>
      </c>
      <c r="C32" s="401">
        <v>13889.5</v>
      </c>
      <c r="D32" s="402">
        <v>16500</v>
      </c>
      <c r="E32" s="402">
        <v>16000</v>
      </c>
      <c r="F32" s="402">
        <v>16145.622426636401</v>
      </c>
      <c r="G32" s="403">
        <v>16292.570221468901</v>
      </c>
      <c r="H32" s="404">
        <v>16440.855447205999</v>
      </c>
    </row>
    <row r="33" spans="2:8">
      <c r="B33" s="373" t="s">
        <v>386</v>
      </c>
      <c r="C33" s="401">
        <v>57.2</v>
      </c>
      <c r="D33" s="402">
        <v>78</v>
      </c>
      <c r="E33" s="402">
        <v>76.077565896712301</v>
      </c>
      <c r="F33" s="402">
        <v>74.202513240623006</v>
      </c>
      <c r="G33" s="403">
        <v>72.373674240579007</v>
      </c>
      <c r="H33" s="404">
        <v>70.589909887497896</v>
      </c>
    </row>
    <row r="34" spans="2:8">
      <c r="B34" s="373" t="s">
        <v>387</v>
      </c>
      <c r="C34" s="405">
        <v>-3.5</v>
      </c>
      <c r="D34" s="406">
        <v>6.4</v>
      </c>
      <c r="E34" s="406">
        <v>3.5150000000000001</v>
      </c>
      <c r="F34" s="406">
        <v>1.41</v>
      </c>
      <c r="G34" s="407">
        <v>1.4810000000000001</v>
      </c>
      <c r="H34" s="408">
        <v>1.607</v>
      </c>
    </row>
    <row r="35" spans="2:8">
      <c r="B35" s="373" t="s">
        <v>388</v>
      </c>
      <c r="C35" s="405">
        <v>1.2447882559371521</v>
      </c>
      <c r="D35" s="406">
        <v>2.2999999999999998</v>
      </c>
      <c r="E35" s="406">
        <v>2.4</v>
      </c>
      <c r="F35" s="406">
        <v>2.504</v>
      </c>
      <c r="G35" s="407">
        <v>2.4830000000000001</v>
      </c>
      <c r="H35" s="408">
        <v>2.3730000000000002</v>
      </c>
    </row>
    <row r="36" spans="2:8" ht="15.75" thickBot="1">
      <c r="B36" s="409" t="s">
        <v>389</v>
      </c>
      <c r="C36" s="410">
        <v>2.1</v>
      </c>
      <c r="D36" s="411">
        <v>2.2999999999999998</v>
      </c>
      <c r="E36" s="411">
        <v>2.464</v>
      </c>
      <c r="F36" s="411">
        <v>2.5150000000000001</v>
      </c>
      <c r="G36" s="412">
        <v>2.4340000000000002</v>
      </c>
      <c r="H36" s="413">
        <v>2.3119999999999998</v>
      </c>
    </row>
    <row r="37" spans="2:8" ht="6" customHeight="1">
      <c r="B37" s="394"/>
    </row>
    <row r="38" spans="2:8">
      <c r="B38" s="414" t="s">
        <v>390</v>
      </c>
    </row>
    <row r="39" spans="2:8">
      <c r="B39" s="415" t="s">
        <v>391</v>
      </c>
      <c r="C39" s="416"/>
      <c r="D39" s="416"/>
      <c r="E39" s="416"/>
      <c r="F39" s="416"/>
      <c r="G39" s="416"/>
      <c r="H39" s="416"/>
    </row>
    <row r="40" spans="2:8">
      <c r="B40" s="415" t="s">
        <v>392</v>
      </c>
      <c r="C40" s="416"/>
      <c r="D40" s="416"/>
      <c r="E40" s="416"/>
      <c r="F40" s="416"/>
      <c r="G40" s="416"/>
      <c r="H40" s="416"/>
    </row>
    <row r="41" spans="2:8" ht="26.25" customHeight="1">
      <c r="B41" s="417" t="s">
        <v>393</v>
      </c>
      <c r="C41" s="417"/>
      <c r="D41" s="417"/>
      <c r="E41" s="417"/>
      <c r="F41" s="417"/>
      <c r="G41" s="417"/>
      <c r="H41" s="417"/>
    </row>
    <row r="42" spans="2:8">
      <c r="B42" s="415" t="s">
        <v>394</v>
      </c>
      <c r="C42" s="416"/>
      <c r="D42" s="416"/>
      <c r="E42" s="416"/>
      <c r="F42" s="416"/>
      <c r="G42" s="416"/>
      <c r="H42" s="416"/>
    </row>
    <row r="43" spans="2:8">
      <c r="B43" s="414"/>
    </row>
  </sheetData>
  <mergeCells count="11">
    <mergeCell ref="B41:H41"/>
    <mergeCell ref="B5:H5"/>
    <mergeCell ref="B6:H6"/>
    <mergeCell ref="B7:H7"/>
    <mergeCell ref="B9:B10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29"/>
  <sheetViews>
    <sheetView showGridLines="0" zoomScale="85" zoomScaleNormal="85" workbookViewId="0">
      <selection activeCell="E34" sqref="E34"/>
    </sheetView>
  </sheetViews>
  <sheetFormatPr defaultRowHeight="15"/>
  <cols>
    <col min="1" max="2" width="11.42578125" style="55" customWidth="1"/>
    <col min="3" max="3" width="36.28515625" style="55" customWidth="1"/>
    <col min="4" max="5" width="21.42578125" style="55" bestFit="1" customWidth="1"/>
    <col min="6" max="6" width="22.42578125" style="55" bestFit="1" customWidth="1"/>
    <col min="7" max="258" width="11.42578125" style="55" customWidth="1"/>
    <col min="259" max="259" width="36.28515625" style="55" customWidth="1"/>
    <col min="260" max="261" width="21.42578125" style="55" bestFit="1" customWidth="1"/>
    <col min="262" max="262" width="22.42578125" style="55" bestFit="1" customWidth="1"/>
    <col min="263" max="514" width="11.42578125" style="55" customWidth="1"/>
    <col min="515" max="515" width="36.28515625" style="55" customWidth="1"/>
    <col min="516" max="517" width="21.42578125" style="55" bestFit="1" customWidth="1"/>
    <col min="518" max="518" width="22.42578125" style="55" bestFit="1" customWidth="1"/>
    <col min="519" max="770" width="11.42578125" style="55" customWidth="1"/>
    <col min="771" max="771" width="36.28515625" style="55" customWidth="1"/>
    <col min="772" max="773" width="21.42578125" style="55" bestFit="1" customWidth="1"/>
    <col min="774" max="774" width="22.42578125" style="55" bestFit="1" customWidth="1"/>
    <col min="775" max="1026" width="11.42578125" style="55" customWidth="1"/>
    <col min="1027" max="1027" width="36.28515625" style="55" customWidth="1"/>
    <col min="1028" max="1029" width="21.42578125" style="55" bestFit="1" customWidth="1"/>
    <col min="1030" max="1030" width="22.42578125" style="55" bestFit="1" customWidth="1"/>
    <col min="1031" max="1282" width="11.42578125" style="55" customWidth="1"/>
    <col min="1283" max="1283" width="36.28515625" style="55" customWidth="1"/>
    <col min="1284" max="1285" width="21.42578125" style="55" bestFit="1" customWidth="1"/>
    <col min="1286" max="1286" width="22.42578125" style="55" bestFit="1" customWidth="1"/>
    <col min="1287" max="1538" width="11.42578125" style="55" customWidth="1"/>
    <col min="1539" max="1539" width="36.28515625" style="55" customWidth="1"/>
    <col min="1540" max="1541" width="21.42578125" style="55" bestFit="1" customWidth="1"/>
    <col min="1542" max="1542" width="22.42578125" style="55" bestFit="1" customWidth="1"/>
    <col min="1543" max="1794" width="11.42578125" style="55" customWidth="1"/>
    <col min="1795" max="1795" width="36.28515625" style="55" customWidth="1"/>
    <col min="1796" max="1797" width="21.42578125" style="55" bestFit="1" customWidth="1"/>
    <col min="1798" max="1798" width="22.42578125" style="55" bestFit="1" customWidth="1"/>
    <col min="1799" max="2050" width="11.42578125" style="55" customWidth="1"/>
    <col min="2051" max="2051" width="36.28515625" style="55" customWidth="1"/>
    <col min="2052" max="2053" width="21.42578125" style="55" bestFit="1" customWidth="1"/>
    <col min="2054" max="2054" width="22.42578125" style="55" bestFit="1" customWidth="1"/>
    <col min="2055" max="2306" width="11.42578125" style="55" customWidth="1"/>
    <col min="2307" max="2307" width="36.28515625" style="55" customWidth="1"/>
    <col min="2308" max="2309" width="21.42578125" style="55" bestFit="1" customWidth="1"/>
    <col min="2310" max="2310" width="22.42578125" style="55" bestFit="1" customWidth="1"/>
    <col min="2311" max="2562" width="11.42578125" style="55" customWidth="1"/>
    <col min="2563" max="2563" width="36.28515625" style="55" customWidth="1"/>
    <col min="2564" max="2565" width="21.42578125" style="55" bestFit="1" customWidth="1"/>
    <col min="2566" max="2566" width="22.42578125" style="55" bestFit="1" customWidth="1"/>
    <col min="2567" max="2818" width="11.42578125" style="55" customWidth="1"/>
    <col min="2819" max="2819" width="36.28515625" style="55" customWidth="1"/>
    <col min="2820" max="2821" width="21.42578125" style="55" bestFit="1" customWidth="1"/>
    <col min="2822" max="2822" width="22.42578125" style="55" bestFit="1" customWidth="1"/>
    <col min="2823" max="3074" width="11.42578125" style="55" customWidth="1"/>
    <col min="3075" max="3075" width="36.28515625" style="55" customWidth="1"/>
    <col min="3076" max="3077" width="21.42578125" style="55" bestFit="1" customWidth="1"/>
    <col min="3078" max="3078" width="22.42578125" style="55" bestFit="1" customWidth="1"/>
    <col min="3079" max="3330" width="11.42578125" style="55" customWidth="1"/>
    <col min="3331" max="3331" width="36.28515625" style="55" customWidth="1"/>
    <col min="3332" max="3333" width="21.42578125" style="55" bestFit="1" customWidth="1"/>
    <col min="3334" max="3334" width="22.42578125" style="55" bestFit="1" customWidth="1"/>
    <col min="3335" max="3586" width="11.42578125" style="55" customWidth="1"/>
    <col min="3587" max="3587" width="36.28515625" style="55" customWidth="1"/>
    <col min="3588" max="3589" width="21.42578125" style="55" bestFit="1" customWidth="1"/>
    <col min="3590" max="3590" width="22.42578125" style="55" bestFit="1" customWidth="1"/>
    <col min="3591" max="3842" width="11.42578125" style="55" customWidth="1"/>
    <col min="3843" max="3843" width="36.28515625" style="55" customWidth="1"/>
    <col min="3844" max="3845" width="21.42578125" style="55" bestFit="1" customWidth="1"/>
    <col min="3846" max="3846" width="22.42578125" style="55" bestFit="1" customWidth="1"/>
    <col min="3847" max="4098" width="11.42578125" style="55" customWidth="1"/>
    <col min="4099" max="4099" width="36.28515625" style="55" customWidth="1"/>
    <col min="4100" max="4101" width="21.42578125" style="55" bestFit="1" customWidth="1"/>
    <col min="4102" max="4102" width="22.42578125" style="55" bestFit="1" customWidth="1"/>
    <col min="4103" max="4354" width="11.42578125" style="55" customWidth="1"/>
    <col min="4355" max="4355" width="36.28515625" style="55" customWidth="1"/>
    <col min="4356" max="4357" width="21.42578125" style="55" bestFit="1" customWidth="1"/>
    <col min="4358" max="4358" width="22.42578125" style="55" bestFit="1" customWidth="1"/>
    <col min="4359" max="4610" width="11.42578125" style="55" customWidth="1"/>
    <col min="4611" max="4611" width="36.28515625" style="55" customWidth="1"/>
    <col min="4612" max="4613" width="21.42578125" style="55" bestFit="1" customWidth="1"/>
    <col min="4614" max="4614" width="22.42578125" style="55" bestFit="1" customWidth="1"/>
    <col min="4615" max="4866" width="11.42578125" style="55" customWidth="1"/>
    <col min="4867" max="4867" width="36.28515625" style="55" customWidth="1"/>
    <col min="4868" max="4869" width="21.42578125" style="55" bestFit="1" customWidth="1"/>
    <col min="4870" max="4870" width="22.42578125" style="55" bestFit="1" customWidth="1"/>
    <col min="4871" max="5122" width="11.42578125" style="55" customWidth="1"/>
    <col min="5123" max="5123" width="36.28515625" style="55" customWidth="1"/>
    <col min="5124" max="5125" width="21.42578125" style="55" bestFit="1" customWidth="1"/>
    <col min="5126" max="5126" width="22.42578125" style="55" bestFit="1" customWidth="1"/>
    <col min="5127" max="5378" width="11.42578125" style="55" customWidth="1"/>
    <col min="5379" max="5379" width="36.28515625" style="55" customWidth="1"/>
    <col min="5380" max="5381" width="21.42578125" style="55" bestFit="1" customWidth="1"/>
    <col min="5382" max="5382" width="22.42578125" style="55" bestFit="1" customWidth="1"/>
    <col min="5383" max="5634" width="11.42578125" style="55" customWidth="1"/>
    <col min="5635" max="5635" width="36.28515625" style="55" customWidth="1"/>
    <col min="5636" max="5637" width="21.42578125" style="55" bestFit="1" customWidth="1"/>
    <col min="5638" max="5638" width="22.42578125" style="55" bestFit="1" customWidth="1"/>
    <col min="5639" max="5890" width="11.42578125" style="55" customWidth="1"/>
    <col min="5891" max="5891" width="36.28515625" style="55" customWidth="1"/>
    <col min="5892" max="5893" width="21.42578125" style="55" bestFit="1" customWidth="1"/>
    <col min="5894" max="5894" width="22.42578125" style="55" bestFit="1" customWidth="1"/>
    <col min="5895" max="6146" width="11.42578125" style="55" customWidth="1"/>
    <col min="6147" max="6147" width="36.28515625" style="55" customWidth="1"/>
    <col min="6148" max="6149" width="21.42578125" style="55" bestFit="1" customWidth="1"/>
    <col min="6150" max="6150" width="22.42578125" style="55" bestFit="1" customWidth="1"/>
    <col min="6151" max="6402" width="11.42578125" style="55" customWidth="1"/>
    <col min="6403" max="6403" width="36.28515625" style="55" customWidth="1"/>
    <col min="6404" max="6405" width="21.42578125" style="55" bestFit="1" customWidth="1"/>
    <col min="6406" max="6406" width="22.42578125" style="55" bestFit="1" customWidth="1"/>
    <col min="6407" max="6658" width="11.42578125" style="55" customWidth="1"/>
    <col min="6659" max="6659" width="36.28515625" style="55" customWidth="1"/>
    <col min="6660" max="6661" width="21.42578125" style="55" bestFit="1" customWidth="1"/>
    <col min="6662" max="6662" width="22.42578125" style="55" bestFit="1" customWidth="1"/>
    <col min="6663" max="6914" width="11.42578125" style="55" customWidth="1"/>
    <col min="6915" max="6915" width="36.28515625" style="55" customWidth="1"/>
    <col min="6916" max="6917" width="21.42578125" style="55" bestFit="1" customWidth="1"/>
    <col min="6918" max="6918" width="22.42578125" style="55" bestFit="1" customWidth="1"/>
    <col min="6919" max="7170" width="11.42578125" style="55" customWidth="1"/>
    <col min="7171" max="7171" width="36.28515625" style="55" customWidth="1"/>
    <col min="7172" max="7173" width="21.42578125" style="55" bestFit="1" customWidth="1"/>
    <col min="7174" max="7174" width="22.42578125" style="55" bestFit="1" customWidth="1"/>
    <col min="7175" max="7426" width="11.42578125" style="55" customWidth="1"/>
    <col min="7427" max="7427" width="36.28515625" style="55" customWidth="1"/>
    <col min="7428" max="7429" width="21.42578125" style="55" bestFit="1" customWidth="1"/>
    <col min="7430" max="7430" width="22.42578125" style="55" bestFit="1" customWidth="1"/>
    <col min="7431" max="7682" width="11.42578125" style="55" customWidth="1"/>
    <col min="7683" max="7683" width="36.28515625" style="55" customWidth="1"/>
    <col min="7684" max="7685" width="21.42578125" style="55" bestFit="1" customWidth="1"/>
    <col min="7686" max="7686" width="22.42578125" style="55" bestFit="1" customWidth="1"/>
    <col min="7687" max="7938" width="11.42578125" style="55" customWidth="1"/>
    <col min="7939" max="7939" width="36.28515625" style="55" customWidth="1"/>
    <col min="7940" max="7941" width="21.42578125" style="55" bestFit="1" customWidth="1"/>
    <col min="7942" max="7942" width="22.42578125" style="55" bestFit="1" customWidth="1"/>
    <col min="7943" max="8194" width="11.42578125" style="55" customWidth="1"/>
    <col min="8195" max="8195" width="36.28515625" style="55" customWidth="1"/>
    <col min="8196" max="8197" width="21.42578125" style="55" bestFit="1" customWidth="1"/>
    <col min="8198" max="8198" width="22.42578125" style="55" bestFit="1" customWidth="1"/>
    <col min="8199" max="8450" width="11.42578125" style="55" customWidth="1"/>
    <col min="8451" max="8451" width="36.28515625" style="55" customWidth="1"/>
    <col min="8452" max="8453" width="21.42578125" style="55" bestFit="1" customWidth="1"/>
    <col min="8454" max="8454" width="22.42578125" style="55" bestFit="1" customWidth="1"/>
    <col min="8455" max="8706" width="11.42578125" style="55" customWidth="1"/>
    <col min="8707" max="8707" width="36.28515625" style="55" customWidth="1"/>
    <col min="8708" max="8709" width="21.42578125" style="55" bestFit="1" customWidth="1"/>
    <col min="8710" max="8710" width="22.42578125" style="55" bestFit="1" customWidth="1"/>
    <col min="8711" max="8962" width="11.42578125" style="55" customWidth="1"/>
    <col min="8963" max="8963" width="36.28515625" style="55" customWidth="1"/>
    <col min="8964" max="8965" width="21.42578125" style="55" bestFit="1" customWidth="1"/>
    <col min="8966" max="8966" width="22.42578125" style="55" bestFit="1" customWidth="1"/>
    <col min="8967" max="9218" width="11.42578125" style="55" customWidth="1"/>
    <col min="9219" max="9219" width="36.28515625" style="55" customWidth="1"/>
    <col min="9220" max="9221" width="21.42578125" style="55" bestFit="1" customWidth="1"/>
    <col min="9222" max="9222" width="22.42578125" style="55" bestFit="1" customWidth="1"/>
    <col min="9223" max="9474" width="11.42578125" style="55" customWidth="1"/>
    <col min="9475" max="9475" width="36.28515625" style="55" customWidth="1"/>
    <col min="9476" max="9477" width="21.42578125" style="55" bestFit="1" customWidth="1"/>
    <col min="9478" max="9478" width="22.42578125" style="55" bestFit="1" customWidth="1"/>
    <col min="9479" max="9730" width="11.42578125" style="55" customWidth="1"/>
    <col min="9731" max="9731" width="36.28515625" style="55" customWidth="1"/>
    <col min="9732" max="9733" width="21.42578125" style="55" bestFit="1" customWidth="1"/>
    <col min="9734" max="9734" width="22.42578125" style="55" bestFit="1" customWidth="1"/>
    <col min="9735" max="9986" width="11.42578125" style="55" customWidth="1"/>
    <col min="9987" max="9987" width="36.28515625" style="55" customWidth="1"/>
    <col min="9988" max="9989" width="21.42578125" style="55" bestFit="1" customWidth="1"/>
    <col min="9990" max="9990" width="22.42578125" style="55" bestFit="1" customWidth="1"/>
    <col min="9991" max="10242" width="11.42578125" style="55" customWidth="1"/>
    <col min="10243" max="10243" width="36.28515625" style="55" customWidth="1"/>
    <col min="10244" max="10245" width="21.42578125" style="55" bestFit="1" customWidth="1"/>
    <col min="10246" max="10246" width="22.42578125" style="55" bestFit="1" customWidth="1"/>
    <col min="10247" max="10498" width="11.42578125" style="55" customWidth="1"/>
    <col min="10499" max="10499" width="36.28515625" style="55" customWidth="1"/>
    <col min="10500" max="10501" width="21.42578125" style="55" bestFit="1" customWidth="1"/>
    <col min="10502" max="10502" width="22.42578125" style="55" bestFit="1" customWidth="1"/>
    <col min="10503" max="10754" width="11.42578125" style="55" customWidth="1"/>
    <col min="10755" max="10755" width="36.28515625" style="55" customWidth="1"/>
    <col min="10756" max="10757" width="21.42578125" style="55" bestFit="1" customWidth="1"/>
    <col min="10758" max="10758" width="22.42578125" style="55" bestFit="1" customWidth="1"/>
    <col min="10759" max="11010" width="11.42578125" style="55" customWidth="1"/>
    <col min="11011" max="11011" width="36.28515625" style="55" customWidth="1"/>
    <col min="11012" max="11013" width="21.42578125" style="55" bestFit="1" customWidth="1"/>
    <col min="11014" max="11014" width="22.42578125" style="55" bestFit="1" customWidth="1"/>
    <col min="11015" max="11266" width="11.42578125" style="55" customWidth="1"/>
    <col min="11267" max="11267" width="36.28515625" style="55" customWidth="1"/>
    <col min="11268" max="11269" width="21.42578125" style="55" bestFit="1" customWidth="1"/>
    <col min="11270" max="11270" width="22.42578125" style="55" bestFit="1" customWidth="1"/>
    <col min="11271" max="11522" width="11.42578125" style="55" customWidth="1"/>
    <col min="11523" max="11523" width="36.28515625" style="55" customWidth="1"/>
    <col min="11524" max="11525" width="21.42578125" style="55" bestFit="1" customWidth="1"/>
    <col min="11526" max="11526" width="22.42578125" style="55" bestFit="1" customWidth="1"/>
    <col min="11527" max="11778" width="11.42578125" style="55" customWidth="1"/>
    <col min="11779" max="11779" width="36.28515625" style="55" customWidth="1"/>
    <col min="11780" max="11781" width="21.42578125" style="55" bestFit="1" customWidth="1"/>
    <col min="11782" max="11782" width="22.42578125" style="55" bestFit="1" customWidth="1"/>
    <col min="11783" max="12034" width="11.42578125" style="55" customWidth="1"/>
    <col min="12035" max="12035" width="36.28515625" style="55" customWidth="1"/>
    <col min="12036" max="12037" width="21.42578125" style="55" bestFit="1" customWidth="1"/>
    <col min="12038" max="12038" width="22.42578125" style="55" bestFit="1" customWidth="1"/>
    <col min="12039" max="12290" width="11.42578125" style="55" customWidth="1"/>
    <col min="12291" max="12291" width="36.28515625" style="55" customWidth="1"/>
    <col min="12292" max="12293" width="21.42578125" style="55" bestFit="1" customWidth="1"/>
    <col min="12294" max="12294" width="22.42578125" style="55" bestFit="1" customWidth="1"/>
    <col min="12295" max="12546" width="11.42578125" style="55" customWidth="1"/>
    <col min="12547" max="12547" width="36.28515625" style="55" customWidth="1"/>
    <col min="12548" max="12549" width="21.42578125" style="55" bestFit="1" customWidth="1"/>
    <col min="12550" max="12550" width="22.42578125" style="55" bestFit="1" customWidth="1"/>
    <col min="12551" max="12802" width="11.42578125" style="55" customWidth="1"/>
    <col min="12803" max="12803" width="36.28515625" style="55" customWidth="1"/>
    <col min="12804" max="12805" width="21.42578125" style="55" bestFit="1" customWidth="1"/>
    <col min="12806" max="12806" width="22.42578125" style="55" bestFit="1" customWidth="1"/>
    <col min="12807" max="13058" width="11.42578125" style="55" customWidth="1"/>
    <col min="13059" max="13059" width="36.28515625" style="55" customWidth="1"/>
    <col min="13060" max="13061" width="21.42578125" style="55" bestFit="1" customWidth="1"/>
    <col min="13062" max="13062" width="22.42578125" style="55" bestFit="1" customWidth="1"/>
    <col min="13063" max="13314" width="11.42578125" style="55" customWidth="1"/>
    <col min="13315" max="13315" width="36.28515625" style="55" customWidth="1"/>
    <col min="13316" max="13317" width="21.42578125" style="55" bestFit="1" customWidth="1"/>
    <col min="13318" max="13318" width="22.42578125" style="55" bestFit="1" customWidth="1"/>
    <col min="13319" max="13570" width="11.42578125" style="55" customWidth="1"/>
    <col min="13571" max="13571" width="36.28515625" style="55" customWidth="1"/>
    <col min="13572" max="13573" width="21.42578125" style="55" bestFit="1" customWidth="1"/>
    <col min="13574" max="13574" width="22.42578125" style="55" bestFit="1" customWidth="1"/>
    <col min="13575" max="13826" width="11.42578125" style="55" customWidth="1"/>
    <col min="13827" max="13827" width="36.28515625" style="55" customWidth="1"/>
    <col min="13828" max="13829" width="21.42578125" style="55" bestFit="1" customWidth="1"/>
    <col min="13830" max="13830" width="22.42578125" style="55" bestFit="1" customWidth="1"/>
    <col min="13831" max="14082" width="11.42578125" style="55" customWidth="1"/>
    <col min="14083" max="14083" width="36.28515625" style="55" customWidth="1"/>
    <col min="14084" max="14085" width="21.42578125" style="55" bestFit="1" customWidth="1"/>
    <col min="14086" max="14086" width="22.42578125" style="55" bestFit="1" customWidth="1"/>
    <col min="14087" max="14338" width="11.42578125" style="55" customWidth="1"/>
    <col min="14339" max="14339" width="36.28515625" style="55" customWidth="1"/>
    <col min="14340" max="14341" width="21.42578125" style="55" bestFit="1" customWidth="1"/>
    <col min="14342" max="14342" width="22.42578125" style="55" bestFit="1" customWidth="1"/>
    <col min="14343" max="14594" width="11.42578125" style="55" customWidth="1"/>
    <col min="14595" max="14595" width="36.28515625" style="55" customWidth="1"/>
    <col min="14596" max="14597" width="21.42578125" style="55" bestFit="1" customWidth="1"/>
    <col min="14598" max="14598" width="22.42578125" style="55" bestFit="1" customWidth="1"/>
    <col min="14599" max="14850" width="11.42578125" style="55" customWidth="1"/>
    <col min="14851" max="14851" width="36.28515625" style="55" customWidth="1"/>
    <col min="14852" max="14853" width="21.42578125" style="55" bestFit="1" customWidth="1"/>
    <col min="14854" max="14854" width="22.42578125" style="55" bestFit="1" customWidth="1"/>
    <col min="14855" max="15106" width="11.42578125" style="55" customWidth="1"/>
    <col min="15107" max="15107" width="36.28515625" style="55" customWidth="1"/>
    <col min="15108" max="15109" width="21.42578125" style="55" bestFit="1" customWidth="1"/>
    <col min="15110" max="15110" width="22.42578125" style="55" bestFit="1" customWidth="1"/>
    <col min="15111" max="15362" width="11.42578125" style="55" customWidth="1"/>
    <col min="15363" max="15363" width="36.28515625" style="55" customWidth="1"/>
    <col min="15364" max="15365" width="21.42578125" style="55" bestFit="1" customWidth="1"/>
    <col min="15366" max="15366" width="22.42578125" style="55" bestFit="1" customWidth="1"/>
    <col min="15367" max="15618" width="11.42578125" style="55" customWidth="1"/>
    <col min="15619" max="15619" width="36.28515625" style="55" customWidth="1"/>
    <col min="15620" max="15621" width="21.42578125" style="55" bestFit="1" customWidth="1"/>
    <col min="15622" max="15622" width="22.42578125" style="55" bestFit="1" customWidth="1"/>
    <col min="15623" max="15874" width="11.42578125" style="55" customWidth="1"/>
    <col min="15875" max="15875" width="36.28515625" style="55" customWidth="1"/>
    <col min="15876" max="15877" width="21.42578125" style="55" bestFit="1" customWidth="1"/>
    <col min="15878" max="15878" width="22.42578125" style="55" bestFit="1" customWidth="1"/>
    <col min="15879" max="16130" width="11.42578125" style="55" customWidth="1"/>
    <col min="16131" max="16131" width="36.28515625" style="55" customWidth="1"/>
    <col min="16132" max="16133" width="21.42578125" style="55" bestFit="1" customWidth="1"/>
    <col min="16134" max="16134" width="22.42578125" style="55" bestFit="1" customWidth="1"/>
    <col min="16135" max="16384" width="11.42578125" style="55" customWidth="1"/>
  </cols>
  <sheetData>
    <row r="2" spans="3:12" ht="27" customHeight="1" thickBot="1">
      <c r="C2" s="418" t="s">
        <v>438</v>
      </c>
      <c r="D2" s="418"/>
      <c r="E2" s="418"/>
      <c r="F2" s="418"/>
      <c r="G2" s="419"/>
      <c r="H2" s="419"/>
      <c r="I2" s="419"/>
      <c r="J2" s="420"/>
      <c r="K2" s="420"/>
      <c r="L2" s="420"/>
    </row>
    <row r="3" spans="3:12" ht="33" customHeight="1" thickBot="1">
      <c r="C3" s="421"/>
      <c r="D3" s="422" t="s">
        <v>395</v>
      </c>
      <c r="E3" s="423" t="s">
        <v>396</v>
      </c>
      <c r="F3" s="424" t="s">
        <v>397</v>
      </c>
    </row>
    <row r="4" spans="3:12">
      <c r="C4" s="425" t="s">
        <v>373</v>
      </c>
      <c r="D4" s="426">
        <v>181.5</v>
      </c>
      <c r="E4" s="426">
        <v>180.6357975</v>
      </c>
      <c r="F4" s="427">
        <f>E4-D4</f>
        <v>-0.86420250000000465</v>
      </c>
    </row>
    <row r="5" spans="3:12">
      <c r="C5" s="425" t="s">
        <v>374</v>
      </c>
      <c r="D5" s="426">
        <v>5</v>
      </c>
      <c r="E5" s="426">
        <v>7.5</v>
      </c>
      <c r="F5" s="428">
        <f>E5-D5</f>
        <v>2.5</v>
      </c>
    </row>
    <row r="6" spans="3:12">
      <c r="C6" s="425"/>
      <c r="D6" s="429"/>
      <c r="E6" s="426"/>
      <c r="F6" s="428"/>
    </row>
    <row r="7" spans="3:12">
      <c r="C7" s="425" t="s">
        <v>375</v>
      </c>
      <c r="D7" s="430">
        <v>4902249.4000000004</v>
      </c>
      <c r="E7" s="426">
        <v>5126270.0999999996</v>
      </c>
      <c r="F7" s="428">
        <f>E7-D7</f>
        <v>224020.69999999925</v>
      </c>
    </row>
    <row r="8" spans="3:12">
      <c r="C8" s="425" t="s">
        <v>376</v>
      </c>
      <c r="D8" s="430">
        <v>9.1999999999999993</v>
      </c>
      <c r="E8" s="426">
        <v>15.024999999999977</v>
      </c>
      <c r="F8" s="428">
        <f>E8-D8</f>
        <v>5.824999999999978</v>
      </c>
    </row>
    <row r="9" spans="3:12">
      <c r="C9" s="425"/>
      <c r="D9" s="430"/>
      <c r="E9" s="426"/>
      <c r="F9" s="428"/>
    </row>
    <row r="10" spans="3:12">
      <c r="C10" s="425" t="s">
        <v>377</v>
      </c>
      <c r="D10" s="430">
        <v>78689.600000000006</v>
      </c>
      <c r="E10" s="426">
        <v>87778.6</v>
      </c>
      <c r="F10" s="428">
        <f>E10-D10</f>
        <v>9089</v>
      </c>
    </row>
    <row r="11" spans="3:12">
      <c r="C11" s="425" t="s">
        <v>378</v>
      </c>
      <c r="D11" s="431">
        <v>0</v>
      </c>
      <c r="E11" s="426">
        <v>11.440316780821892</v>
      </c>
      <c r="F11" s="428">
        <f>E11-D11</f>
        <v>11.440316780821892</v>
      </c>
    </row>
    <row r="12" spans="3:12">
      <c r="C12" s="425"/>
      <c r="D12" s="432"/>
      <c r="E12" s="426"/>
      <c r="F12" s="428"/>
    </row>
    <row r="13" spans="3:12">
      <c r="C13" s="433" t="s">
        <v>398</v>
      </c>
      <c r="D13" s="434">
        <v>4</v>
      </c>
      <c r="E13" s="435">
        <v>4</v>
      </c>
      <c r="F13" s="436">
        <f>E13-D13</f>
        <v>0</v>
      </c>
    </row>
    <row r="14" spans="3:12">
      <c r="C14" s="433" t="s">
        <v>380</v>
      </c>
      <c r="D14" s="434">
        <v>4</v>
      </c>
      <c r="E14" s="435">
        <v>7</v>
      </c>
      <c r="F14" s="437">
        <f>E14-D14</f>
        <v>3</v>
      </c>
    </row>
    <row r="15" spans="3:12">
      <c r="C15" s="433" t="s">
        <v>366</v>
      </c>
      <c r="D15" s="434">
        <v>4</v>
      </c>
      <c r="E15" s="435">
        <v>5</v>
      </c>
      <c r="F15" s="437">
        <f>E15-D15</f>
        <v>1</v>
      </c>
    </row>
    <row r="16" spans="3:12">
      <c r="C16" s="425" t="s">
        <v>381</v>
      </c>
      <c r="D16" s="434">
        <v>4</v>
      </c>
      <c r="E16" s="435">
        <v>7</v>
      </c>
      <c r="F16" s="437">
        <f>E16-D16</f>
        <v>3</v>
      </c>
    </row>
    <row r="17" spans="3:6">
      <c r="C17" s="425"/>
      <c r="D17" s="434"/>
      <c r="E17" s="426"/>
      <c r="F17" s="437"/>
    </row>
    <row r="18" spans="3:6">
      <c r="C18" s="433" t="s">
        <v>382</v>
      </c>
      <c r="D18" s="434">
        <v>62.3</v>
      </c>
      <c r="E18" s="426">
        <v>58.4</v>
      </c>
      <c r="F18" s="437">
        <f>E18-D18</f>
        <v>-3.8999999999999986</v>
      </c>
    </row>
    <row r="19" spans="3:6" ht="15.75" thickBot="1">
      <c r="C19" s="438" t="s">
        <v>383</v>
      </c>
      <c r="D19" s="439">
        <v>9.1999999999999993</v>
      </c>
      <c r="E19" s="440">
        <v>3.2166843407564585</v>
      </c>
      <c r="F19" s="441">
        <f>E19-D19</f>
        <v>-5.9833156592435408</v>
      </c>
    </row>
    <row r="20" spans="3:6">
      <c r="C20" s="394"/>
      <c r="D20" s="442"/>
    </row>
    <row r="21" spans="3:6">
      <c r="D21" s="442"/>
    </row>
    <row r="22" spans="3:6" ht="15.75" thickBot="1">
      <c r="C22" s="395" t="s">
        <v>384</v>
      </c>
      <c r="D22" s="442"/>
    </row>
    <row r="23" spans="3:6">
      <c r="C23" s="443" t="s">
        <v>340</v>
      </c>
      <c r="D23" s="444">
        <v>45.5</v>
      </c>
      <c r="E23" s="444">
        <v>61.9</v>
      </c>
      <c r="F23" s="427">
        <f t="shared" ref="F23:F29" si="0">E23-D23</f>
        <v>16.399999999999999</v>
      </c>
    </row>
    <row r="24" spans="3:6">
      <c r="C24" s="425" t="s">
        <v>341</v>
      </c>
      <c r="D24" s="430">
        <v>1590</v>
      </c>
      <c r="E24" s="430">
        <v>1700</v>
      </c>
      <c r="F24" s="428">
        <f t="shared" si="0"/>
        <v>110</v>
      </c>
    </row>
    <row r="25" spans="3:6">
      <c r="C25" s="425" t="s">
        <v>385</v>
      </c>
      <c r="D25" s="430">
        <v>12000</v>
      </c>
      <c r="E25" s="430">
        <v>16500</v>
      </c>
      <c r="F25" s="428">
        <f t="shared" si="0"/>
        <v>4500</v>
      </c>
    </row>
    <row r="26" spans="3:6">
      <c r="C26" s="425" t="s">
        <v>399</v>
      </c>
      <c r="D26" s="430">
        <v>55.9</v>
      </c>
      <c r="E26" s="430">
        <v>78</v>
      </c>
      <c r="F26" s="428">
        <f t="shared" si="0"/>
        <v>22.1</v>
      </c>
    </row>
    <row r="27" spans="3:6">
      <c r="C27" s="425" t="s">
        <v>387</v>
      </c>
      <c r="D27" s="430">
        <v>4</v>
      </c>
      <c r="E27" s="430">
        <v>6.4</v>
      </c>
      <c r="F27" s="428">
        <f t="shared" si="0"/>
        <v>2.4000000000000004</v>
      </c>
    </row>
    <row r="28" spans="3:6">
      <c r="C28" s="425" t="s">
        <v>388</v>
      </c>
      <c r="D28" s="430">
        <v>1.7</v>
      </c>
      <c r="E28" s="430">
        <v>2.2999999999999998</v>
      </c>
      <c r="F28" s="428">
        <f t="shared" si="0"/>
        <v>0.59999999999999987</v>
      </c>
    </row>
    <row r="29" spans="3:6" ht="15.75" thickBot="1">
      <c r="C29" s="445" t="s">
        <v>389</v>
      </c>
      <c r="D29" s="446">
        <v>2.4</v>
      </c>
      <c r="E29" s="446">
        <v>2.2999999999999998</v>
      </c>
      <c r="F29" s="447">
        <f t="shared" si="0"/>
        <v>-0.10000000000000009</v>
      </c>
    </row>
  </sheetData>
  <mergeCells count="1">
    <mergeCell ref="C2:F2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7"/>
  <sheetViews>
    <sheetView showGridLines="0" topLeftCell="B1" zoomScale="70" zoomScaleNormal="70" workbookViewId="0">
      <selection activeCell="B12" sqref="B12"/>
    </sheetView>
  </sheetViews>
  <sheetFormatPr defaultColWidth="9.140625" defaultRowHeight="15"/>
  <cols>
    <col min="1" max="1" width="9.140625" style="55" customWidth="1"/>
    <col min="2" max="2" width="60.28515625" style="55" bestFit="1" customWidth="1"/>
    <col min="3" max="3" width="21.7109375" style="55" customWidth="1"/>
    <col min="4" max="4" width="15.5703125" style="55" customWidth="1"/>
    <col min="5" max="6" width="16.28515625" style="55" bestFit="1" customWidth="1"/>
    <col min="7" max="9" width="16.28515625" style="55" customWidth="1"/>
    <col min="10" max="10" width="13.7109375" style="55" customWidth="1"/>
    <col min="11" max="11" width="16" style="55" customWidth="1"/>
    <col min="12" max="12" width="13.85546875" style="55" customWidth="1"/>
    <col min="13" max="13" width="14.7109375" style="55" customWidth="1"/>
    <col min="14" max="14" width="9.140625" style="55"/>
    <col min="15" max="15" width="25.5703125" style="55" bestFit="1" customWidth="1"/>
    <col min="16" max="16" width="10.7109375" style="55" bestFit="1" customWidth="1"/>
    <col min="17" max="16384" width="9.140625" style="55"/>
  </cols>
  <sheetData>
    <row r="2" spans="2:16"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2:16">
      <c r="B3" s="185" t="s">
        <v>443</v>
      </c>
      <c r="C3" s="185"/>
      <c r="D3" s="185"/>
      <c r="E3" s="185"/>
      <c r="F3" s="185"/>
      <c r="G3" s="185"/>
      <c r="H3" s="185"/>
      <c r="I3" s="185"/>
      <c r="J3" s="185"/>
      <c r="K3" s="185"/>
      <c r="L3" s="85"/>
      <c r="M3" s="85"/>
      <c r="O3" s="86"/>
      <c r="P3" s="86"/>
    </row>
    <row r="4" spans="2:16">
      <c r="B4" s="184" t="s">
        <v>141</v>
      </c>
      <c r="C4" s="184"/>
      <c r="D4" s="184"/>
      <c r="E4" s="184"/>
      <c r="F4" s="184"/>
      <c r="G4" s="184"/>
      <c r="H4" s="184"/>
      <c r="I4" s="184"/>
      <c r="J4" s="184"/>
      <c r="K4" s="184"/>
      <c r="L4" s="185"/>
      <c r="M4" s="185"/>
      <c r="O4" s="87"/>
      <c r="P4" s="88"/>
    </row>
    <row r="5" spans="2:16">
      <c r="B5" s="184" t="s">
        <v>142</v>
      </c>
      <c r="C5" s="184"/>
      <c r="D5" s="184"/>
      <c r="E5" s="184"/>
      <c r="F5" s="184"/>
      <c r="G5" s="184"/>
      <c r="H5" s="184"/>
      <c r="I5" s="184"/>
      <c r="J5" s="184"/>
      <c r="K5" s="184"/>
      <c r="L5" s="185"/>
      <c r="M5" s="185"/>
      <c r="O5" s="86"/>
      <c r="P5" s="86"/>
    </row>
    <row r="6" spans="2:16" ht="15.75" thickBot="1">
      <c r="L6" s="89"/>
      <c r="M6" s="89"/>
      <c r="O6" s="86"/>
      <c r="P6" s="86"/>
    </row>
    <row r="7" spans="2:16" ht="15.75" customHeight="1" thickBot="1">
      <c r="B7" s="174" t="s">
        <v>0</v>
      </c>
      <c r="C7" s="177" t="s">
        <v>143</v>
      </c>
      <c r="D7" s="179" t="s">
        <v>1</v>
      </c>
      <c r="E7" s="180"/>
      <c r="F7" s="180"/>
      <c r="G7" s="180"/>
      <c r="H7" s="180"/>
      <c r="I7" s="180"/>
      <c r="J7" s="179" t="s">
        <v>144</v>
      </c>
      <c r="K7" s="181"/>
      <c r="L7" s="182"/>
      <c r="M7" s="182"/>
    </row>
    <row r="8" spans="2:16" ht="81.75" customHeight="1" thickBot="1">
      <c r="B8" s="175"/>
      <c r="C8" s="178"/>
      <c r="D8" s="90" t="s">
        <v>145</v>
      </c>
      <c r="E8" s="90" t="s">
        <v>146</v>
      </c>
      <c r="F8" s="90" t="s">
        <v>147</v>
      </c>
      <c r="G8" s="90" t="s">
        <v>101</v>
      </c>
      <c r="H8" s="90" t="s">
        <v>148</v>
      </c>
      <c r="I8" s="90" t="s">
        <v>149</v>
      </c>
      <c r="J8" s="90" t="s">
        <v>150</v>
      </c>
      <c r="K8" s="91" t="s">
        <v>151</v>
      </c>
      <c r="L8" s="182"/>
      <c r="M8" s="182"/>
    </row>
    <row r="9" spans="2:16" ht="15.75" thickBot="1">
      <c r="B9" s="176"/>
      <c r="C9" s="92">
        <v>1</v>
      </c>
      <c r="D9" s="93">
        <v>2</v>
      </c>
      <c r="E9" s="93">
        <v>3</v>
      </c>
      <c r="F9" s="93">
        <v>4</v>
      </c>
      <c r="G9" s="93" t="s">
        <v>152</v>
      </c>
      <c r="H9" s="93" t="s">
        <v>153</v>
      </c>
      <c r="I9" s="93" t="s">
        <v>154</v>
      </c>
      <c r="J9" s="93" t="s">
        <v>155</v>
      </c>
      <c r="K9" s="94" t="s">
        <v>156</v>
      </c>
      <c r="L9" s="182"/>
      <c r="M9" s="182"/>
    </row>
    <row r="10" spans="2:16">
      <c r="B10" s="95" t="s">
        <v>157</v>
      </c>
      <c r="C10" s="96">
        <v>656616.38179100002</v>
      </c>
      <c r="D10" s="97">
        <v>280140.10464139999</v>
      </c>
      <c r="E10" s="97">
        <v>321600.52393826016</v>
      </c>
      <c r="F10" s="97">
        <v>403152.4640049396</v>
      </c>
      <c r="G10" s="98">
        <f>F10/$B$56</f>
        <v>7.8644405413780205E-2</v>
      </c>
      <c r="H10" s="98">
        <f>F10/D10-1</f>
        <v>0.43911013569800916</v>
      </c>
      <c r="I10" s="98">
        <f>F10/C10</f>
        <v>0.61398477891351544</v>
      </c>
      <c r="J10" s="97">
        <f>F10-E10</f>
        <v>81551.940066679439</v>
      </c>
      <c r="K10" s="98">
        <f>F10/E10</f>
        <v>1.2535814900672722</v>
      </c>
      <c r="L10" s="99"/>
      <c r="M10" s="99"/>
    </row>
    <row r="11" spans="2:16">
      <c r="B11" s="100" t="s">
        <v>158</v>
      </c>
      <c r="C11" s="101">
        <v>605936.35631399998</v>
      </c>
      <c r="D11" s="102">
        <v>248624.57135976988</v>
      </c>
      <c r="E11" s="102">
        <v>297643.79490987572</v>
      </c>
      <c r="F11" s="102">
        <v>370038.83015902987</v>
      </c>
      <c r="G11" s="103">
        <f t="shared" ref="G11:G52" si="0">F11/$B$56</f>
        <v>7.2184809411238379E-2</v>
      </c>
      <c r="H11" s="103">
        <f t="shared" ref="H11:H52" si="1">F11/D11-1</f>
        <v>0.48834376318971562</v>
      </c>
      <c r="I11" s="103">
        <f t="shared" ref="I11:I52" si="2">F11/C11</f>
        <v>0.61068926844071636</v>
      </c>
      <c r="J11" s="102">
        <f t="shared" ref="J11:J52" si="3">F11-E11</f>
        <v>72395.035249154142</v>
      </c>
      <c r="K11" s="103">
        <f t="shared" ref="K11:K52" si="4">F11/E11</f>
        <v>1.2432270938860821</v>
      </c>
      <c r="L11" s="104"/>
      <c r="M11" s="104"/>
    </row>
    <row r="12" spans="2:16" ht="30">
      <c r="B12" s="105" t="s">
        <v>159</v>
      </c>
      <c r="C12" s="106">
        <v>198305.46377100001</v>
      </c>
      <c r="D12" s="107">
        <v>86952.763074580056</v>
      </c>
      <c r="E12" s="107">
        <v>101545.84537956644</v>
      </c>
      <c r="F12" s="107">
        <v>136847.96948725011</v>
      </c>
      <c r="G12" s="108">
        <f t="shared" si="0"/>
        <v>2.6695427048849831E-2</v>
      </c>
      <c r="H12" s="108">
        <f t="shared" si="1"/>
        <v>0.57381967689600111</v>
      </c>
      <c r="I12" s="108">
        <f t="shared" si="2"/>
        <v>0.69008673228126471</v>
      </c>
      <c r="J12" s="107">
        <f t="shared" si="3"/>
        <v>35302.124107683674</v>
      </c>
      <c r="K12" s="108">
        <f t="shared" si="4"/>
        <v>1.3476471536154777</v>
      </c>
      <c r="L12" s="104"/>
      <c r="M12" s="104"/>
    </row>
    <row r="13" spans="2:16">
      <c r="B13" s="109" t="s">
        <v>160</v>
      </c>
      <c r="C13" s="106">
        <v>56397.426783000003</v>
      </c>
      <c r="D13" s="107">
        <v>30694.522196979997</v>
      </c>
      <c r="E13" s="107">
        <v>28227.596622504017</v>
      </c>
      <c r="F13" s="107">
        <v>35485.330300479996</v>
      </c>
      <c r="G13" s="108">
        <f t="shared" si="0"/>
        <v>6.9222513851698916E-3</v>
      </c>
      <c r="H13" s="108">
        <f t="shared" si="1"/>
        <v>0.15608023062731902</v>
      </c>
      <c r="I13" s="108">
        <f t="shared" si="2"/>
        <v>0.62920122999612482</v>
      </c>
      <c r="J13" s="107">
        <f t="shared" si="3"/>
        <v>7257.7336779759789</v>
      </c>
      <c r="K13" s="108">
        <f t="shared" si="4"/>
        <v>1.2571148289751974</v>
      </c>
      <c r="L13" s="110"/>
      <c r="M13" s="110"/>
    </row>
    <row r="14" spans="2:16">
      <c r="B14" s="109" t="s">
        <v>161</v>
      </c>
      <c r="C14" s="106">
        <v>107219.148802</v>
      </c>
      <c r="D14" s="107">
        <v>39563.53291092001</v>
      </c>
      <c r="E14" s="107">
        <v>55847.338646967299</v>
      </c>
      <c r="F14" s="107">
        <v>82343.9060510501</v>
      </c>
      <c r="G14" s="108">
        <f t="shared" si="0"/>
        <v>1.6063122786107213E-2</v>
      </c>
      <c r="H14" s="108">
        <f t="shared" si="1"/>
        <v>1.0813082147252375</v>
      </c>
      <c r="I14" s="108">
        <f t="shared" si="2"/>
        <v>0.76799626718836733</v>
      </c>
      <c r="J14" s="107">
        <f t="shared" si="3"/>
        <v>26496.567404082802</v>
      </c>
      <c r="K14" s="108">
        <f t="shared" si="4"/>
        <v>1.474446375530585</v>
      </c>
      <c r="L14" s="110"/>
      <c r="M14" s="110"/>
    </row>
    <row r="15" spans="2:16">
      <c r="B15" s="109" t="s">
        <v>162</v>
      </c>
      <c r="C15" s="106">
        <v>34688.888185999996</v>
      </c>
      <c r="D15" s="107">
        <v>16694.707966679995</v>
      </c>
      <c r="E15" s="107">
        <v>17470.910110095141</v>
      </c>
      <c r="F15" s="107">
        <v>19018.733135719998</v>
      </c>
      <c r="G15" s="108">
        <f t="shared" si="0"/>
        <v>3.7100528775727208E-3</v>
      </c>
      <c r="H15" s="108">
        <f t="shared" si="1"/>
        <v>0.13920729692776845</v>
      </c>
      <c r="I15" s="108">
        <f t="shared" si="2"/>
        <v>0.54826586063359972</v>
      </c>
      <c r="J15" s="107">
        <f t="shared" si="3"/>
        <v>1547.8230256248571</v>
      </c>
      <c r="K15" s="108">
        <f t="shared" si="4"/>
        <v>1.0885942985151349</v>
      </c>
      <c r="L15" s="110"/>
      <c r="M15" s="110"/>
    </row>
    <row r="16" spans="2:16">
      <c r="B16" s="111" t="s">
        <v>163</v>
      </c>
      <c r="C16" s="106">
        <v>29124.499695999999</v>
      </c>
      <c r="D16" s="107">
        <v>9518.7950803899967</v>
      </c>
      <c r="E16" s="107">
        <v>14718.553527980619</v>
      </c>
      <c r="F16" s="107">
        <v>19989.71918430999</v>
      </c>
      <c r="G16" s="108">
        <f t="shared" si="0"/>
        <v>3.8994666286331636E-3</v>
      </c>
      <c r="H16" s="108">
        <f t="shared" si="1"/>
        <v>1.1000262129280953</v>
      </c>
      <c r="I16" s="108">
        <f t="shared" si="2"/>
        <v>0.68635407965670248</v>
      </c>
      <c r="J16" s="107">
        <f t="shared" si="3"/>
        <v>5271.1656563293709</v>
      </c>
      <c r="K16" s="108">
        <f t="shared" si="4"/>
        <v>1.3581306849418764</v>
      </c>
      <c r="L16" s="110"/>
      <c r="M16" s="110"/>
    </row>
    <row r="17" spans="2:13">
      <c r="B17" s="111" t="s">
        <v>164</v>
      </c>
      <c r="C17" s="106">
        <v>341256.17700500001</v>
      </c>
      <c r="D17" s="107">
        <v>137614.18195263</v>
      </c>
      <c r="E17" s="107">
        <v>164234.27501583556</v>
      </c>
      <c r="F17" s="107">
        <v>191586.95987280001</v>
      </c>
      <c r="G17" s="108">
        <f t="shared" si="0"/>
        <v>3.7373559359035732E-2</v>
      </c>
      <c r="H17" s="108">
        <f t="shared" si="1"/>
        <v>0.39220360252367525</v>
      </c>
      <c r="I17" s="108">
        <f t="shared" si="2"/>
        <v>0.56141682636851709</v>
      </c>
      <c r="J17" s="107">
        <f t="shared" si="3"/>
        <v>27352.68485696445</v>
      </c>
      <c r="K17" s="108">
        <f t="shared" si="4"/>
        <v>1.1665467506969973</v>
      </c>
      <c r="L17" s="110"/>
      <c r="M17" s="110"/>
    </row>
    <row r="18" spans="2:13" ht="30">
      <c r="B18" s="105" t="s">
        <v>165</v>
      </c>
      <c r="C18" s="106">
        <v>36571.42974</v>
      </c>
      <c r="D18" s="107">
        <v>14306.556178410003</v>
      </c>
      <c r="E18" s="107">
        <v>16817.258794692778</v>
      </c>
      <c r="F18" s="107">
        <v>21115.002396289998</v>
      </c>
      <c r="G18" s="108">
        <f t="shared" si="0"/>
        <v>4.1189796839401806E-3</v>
      </c>
      <c r="H18" s="108">
        <f t="shared" si="1"/>
        <v>0.47589693375367359</v>
      </c>
      <c r="I18" s="108">
        <f t="shared" si="2"/>
        <v>0.57736332832499204</v>
      </c>
      <c r="J18" s="107">
        <f t="shared" si="3"/>
        <v>4297.7436015972198</v>
      </c>
      <c r="K18" s="108">
        <f t="shared" si="4"/>
        <v>1.2555555369673868</v>
      </c>
      <c r="L18" s="110"/>
      <c r="M18" s="110"/>
    </row>
    <row r="19" spans="2:13">
      <c r="B19" s="111" t="s">
        <v>166</v>
      </c>
      <c r="C19" s="106">
        <v>677.72880799999996</v>
      </c>
      <c r="D19" s="107">
        <v>232.02080884999998</v>
      </c>
      <c r="E19" s="107">
        <v>327.59521364496493</v>
      </c>
      <c r="F19" s="107">
        <v>498.68600307999998</v>
      </c>
      <c r="G19" s="108">
        <f t="shared" si="0"/>
        <v>9.728047749181222E-5</v>
      </c>
      <c r="H19" s="108">
        <f t="shared" si="1"/>
        <v>1.1493158546930049</v>
      </c>
      <c r="I19" s="108">
        <f t="shared" si="2"/>
        <v>0.73581939736579705</v>
      </c>
      <c r="J19" s="107">
        <f t="shared" si="3"/>
        <v>171.09078943503505</v>
      </c>
      <c r="K19" s="108">
        <f t="shared" si="4"/>
        <v>1.522262787454693</v>
      </c>
      <c r="L19" s="110"/>
      <c r="M19" s="110"/>
    </row>
    <row r="20" spans="2:13">
      <c r="B20" s="111" t="s">
        <v>167</v>
      </c>
      <c r="C20" s="106">
        <v>1.057294</v>
      </c>
      <c r="D20" s="107">
        <v>0.25426491000000001</v>
      </c>
      <c r="E20" s="107">
        <v>0.26697815549999998</v>
      </c>
      <c r="F20" s="107">
        <v>0.49321530000000002</v>
      </c>
      <c r="G20" s="108">
        <f t="shared" si="0"/>
        <v>9.6213287707957494E-8</v>
      </c>
      <c r="H20" s="108">
        <f t="shared" si="1"/>
        <v>0.93976943181031158</v>
      </c>
      <c r="I20" s="108">
        <f t="shared" si="2"/>
        <v>0.46648831829179022</v>
      </c>
      <c r="J20" s="107">
        <f t="shared" si="3"/>
        <v>0.22623714450000004</v>
      </c>
      <c r="K20" s="108">
        <f t="shared" si="4"/>
        <v>1.8473994588669636</v>
      </c>
      <c r="L20" s="110"/>
      <c r="M20" s="110"/>
    </row>
    <row r="21" spans="2:13">
      <c r="B21" s="100" t="s">
        <v>168</v>
      </c>
      <c r="C21" s="101">
        <v>2605.8348070000002</v>
      </c>
      <c r="D21" s="102">
        <v>1223.6120013200002</v>
      </c>
      <c r="E21" s="102">
        <v>1312.3494856365</v>
      </c>
      <c r="F21" s="102">
        <v>1512.08469367</v>
      </c>
      <c r="G21" s="103">
        <f t="shared" si="0"/>
        <v>2.9496781561900147E-4</v>
      </c>
      <c r="H21" s="103">
        <f t="shared" si="1"/>
        <v>0.23575503675904042</v>
      </c>
      <c r="I21" s="103">
        <f t="shared" si="2"/>
        <v>0.580268821956065</v>
      </c>
      <c r="J21" s="102">
        <f t="shared" si="3"/>
        <v>199.73520803349993</v>
      </c>
      <c r="K21" s="103">
        <f t="shared" si="4"/>
        <v>1.1521966596699862</v>
      </c>
      <c r="L21" s="110"/>
      <c r="M21" s="110"/>
    </row>
    <row r="22" spans="2:13">
      <c r="B22" s="111" t="s">
        <v>169</v>
      </c>
      <c r="C22" s="106">
        <v>1005.508231</v>
      </c>
      <c r="D22" s="107">
        <v>454.70949254000004</v>
      </c>
      <c r="E22" s="107">
        <v>478.08266072949999</v>
      </c>
      <c r="F22" s="107">
        <v>555.96925312999997</v>
      </c>
      <c r="G22" s="108">
        <f t="shared" si="0"/>
        <v>1.084549277124512E-4</v>
      </c>
      <c r="H22" s="108">
        <f t="shared" si="1"/>
        <v>0.22269110773202572</v>
      </c>
      <c r="I22" s="108">
        <f t="shared" si="2"/>
        <v>0.55292362209414869</v>
      </c>
      <c r="J22" s="107">
        <f t="shared" si="3"/>
        <v>77.886592400499978</v>
      </c>
      <c r="K22" s="108">
        <f t="shared" si="4"/>
        <v>1.162914489058553</v>
      </c>
      <c r="L22" s="104"/>
      <c r="M22" s="104"/>
    </row>
    <row r="23" spans="2:13">
      <c r="B23" s="109" t="s">
        <v>170</v>
      </c>
      <c r="C23" s="106">
        <v>768.40407300000004</v>
      </c>
      <c r="D23" s="107">
        <v>353.19114662000004</v>
      </c>
      <c r="E23" s="107">
        <v>370.48839751350005</v>
      </c>
      <c r="F23" s="107">
        <v>555.96925312999997</v>
      </c>
      <c r="G23" s="108">
        <f t="shared" si="0"/>
        <v>1.084549277124512E-4</v>
      </c>
      <c r="H23" s="108">
        <f t="shared" si="1"/>
        <v>0.57413134063683025</v>
      </c>
      <c r="I23" s="108">
        <f t="shared" si="2"/>
        <v>0.72353761863779187</v>
      </c>
      <c r="J23" s="107">
        <f t="shared" si="3"/>
        <v>185.48085561649992</v>
      </c>
      <c r="K23" s="108">
        <f t="shared" si="4"/>
        <v>1.5006387699624015</v>
      </c>
      <c r="L23" s="110"/>
      <c r="M23" s="110"/>
    </row>
    <row r="24" spans="2:13">
      <c r="B24" s="109" t="s">
        <v>171</v>
      </c>
      <c r="C24" s="106">
        <v>237.10415800000001</v>
      </c>
      <c r="D24" s="107">
        <v>101.51834592000002</v>
      </c>
      <c r="E24" s="107">
        <v>107.594263216</v>
      </c>
      <c r="F24" s="107">
        <v>0</v>
      </c>
      <c r="G24" s="108">
        <f t="shared" si="0"/>
        <v>0</v>
      </c>
      <c r="H24" s="108">
        <f t="shared" si="1"/>
        <v>-1</v>
      </c>
      <c r="I24" s="108">
        <f t="shared" si="2"/>
        <v>0</v>
      </c>
      <c r="J24" s="107">
        <f t="shared" si="3"/>
        <v>-107.594263216</v>
      </c>
      <c r="K24" s="108">
        <f t="shared" si="4"/>
        <v>0</v>
      </c>
      <c r="L24" s="110"/>
      <c r="M24" s="110"/>
    </row>
    <row r="25" spans="2:13">
      <c r="B25" s="111" t="s">
        <v>172</v>
      </c>
      <c r="C25" s="106">
        <v>1600.3265759999999</v>
      </c>
      <c r="D25" s="107">
        <v>768.90250877999995</v>
      </c>
      <c r="E25" s="107">
        <v>834.266824907</v>
      </c>
      <c r="F25" s="107">
        <v>956.11544054000001</v>
      </c>
      <c r="G25" s="108">
        <f t="shared" si="0"/>
        <v>1.8651288790655024E-4</v>
      </c>
      <c r="H25" s="108">
        <f t="shared" si="1"/>
        <v>0.24348071390356951</v>
      </c>
      <c r="I25" s="108">
        <f t="shared" si="2"/>
        <v>0.59745020477620314</v>
      </c>
      <c r="J25" s="107">
        <f t="shared" si="3"/>
        <v>121.84861563300001</v>
      </c>
      <c r="K25" s="108">
        <f t="shared" si="4"/>
        <v>1.1460547297282055</v>
      </c>
      <c r="L25" s="110"/>
      <c r="M25" s="110"/>
    </row>
    <row r="26" spans="2:13">
      <c r="B26" s="109" t="s">
        <v>173</v>
      </c>
      <c r="C26" s="106">
        <v>1600.3265759999999</v>
      </c>
      <c r="D26" s="107">
        <v>768.90250877999995</v>
      </c>
      <c r="E26" s="107">
        <v>834.266824907</v>
      </c>
      <c r="F26" s="107">
        <v>956.11544054000001</v>
      </c>
      <c r="G26" s="108">
        <f t="shared" si="0"/>
        <v>1.8651288790655024E-4</v>
      </c>
      <c r="H26" s="108">
        <f t="shared" si="1"/>
        <v>0.24348071390356951</v>
      </c>
      <c r="I26" s="108">
        <f t="shared" si="2"/>
        <v>0.59745020477620314</v>
      </c>
      <c r="J26" s="107">
        <f t="shared" si="3"/>
        <v>121.84861563300001</v>
      </c>
      <c r="K26" s="108">
        <f t="shared" si="4"/>
        <v>1.1460547297282055</v>
      </c>
      <c r="L26" s="110"/>
      <c r="M26" s="110"/>
    </row>
    <row r="27" spans="2:13">
      <c r="B27" s="100" t="s">
        <v>174</v>
      </c>
      <c r="C27" s="101">
        <v>23655.956821</v>
      </c>
      <c r="D27" s="102">
        <v>9033.6345981600025</v>
      </c>
      <c r="E27" s="102">
        <v>11347.209172461291</v>
      </c>
      <c r="F27" s="102">
        <v>9776.3497189499958</v>
      </c>
      <c r="G27" s="103">
        <f t="shared" si="0"/>
        <v>1.9071078051369156E-3</v>
      </c>
      <c r="H27" s="103">
        <f t="shared" si="1"/>
        <v>8.2216644111471116E-2</v>
      </c>
      <c r="I27" s="103">
        <f t="shared" si="2"/>
        <v>0.41327221692725102</v>
      </c>
      <c r="J27" s="102">
        <f t="shared" si="3"/>
        <v>-1570.8594535112952</v>
      </c>
      <c r="K27" s="103">
        <f t="shared" si="4"/>
        <v>0.86156424635903983</v>
      </c>
      <c r="L27" s="110"/>
      <c r="M27" s="110"/>
    </row>
    <row r="28" spans="2:13">
      <c r="B28" s="111" t="s">
        <v>175</v>
      </c>
      <c r="C28" s="106">
        <v>18699.805283000002</v>
      </c>
      <c r="D28" s="107">
        <v>7127.7244546400016</v>
      </c>
      <c r="E28" s="107">
        <v>9107.0719611546156</v>
      </c>
      <c r="F28" s="107">
        <v>7725.8952222899989</v>
      </c>
      <c r="G28" s="108">
        <f t="shared" si="0"/>
        <v>1.5071182500293926E-3</v>
      </c>
      <c r="H28" s="108">
        <f t="shared" si="1"/>
        <v>8.3921702004150944E-2</v>
      </c>
      <c r="I28" s="108">
        <f t="shared" si="2"/>
        <v>0.41315377916333773</v>
      </c>
      <c r="J28" s="107">
        <f t="shared" si="3"/>
        <v>-1381.1767388646167</v>
      </c>
      <c r="K28" s="108">
        <f t="shared" si="4"/>
        <v>0.84834019707366981</v>
      </c>
      <c r="L28" s="110"/>
      <c r="M28" s="110"/>
    </row>
    <row r="29" spans="2:13">
      <c r="B29" s="111" t="s">
        <v>176</v>
      </c>
      <c r="C29" s="106">
        <v>4956.1515380000001</v>
      </c>
      <c r="D29" s="107">
        <v>1905.9101435199998</v>
      </c>
      <c r="E29" s="107">
        <v>2240.1372113066759</v>
      </c>
      <c r="F29" s="107">
        <v>2050.4544966600001</v>
      </c>
      <c r="G29" s="108">
        <f t="shared" si="0"/>
        <v>3.9998955510752354E-4</v>
      </c>
      <c r="H29" s="108">
        <f t="shared" si="1"/>
        <v>7.5840067083668083E-2</v>
      </c>
      <c r="I29" s="108">
        <f t="shared" si="2"/>
        <v>0.41371908847796013</v>
      </c>
      <c r="J29" s="107">
        <f t="shared" si="3"/>
        <v>-189.68271464667578</v>
      </c>
      <c r="K29" s="108">
        <f t="shared" si="4"/>
        <v>0.91532540342203705</v>
      </c>
      <c r="L29" s="110"/>
      <c r="M29" s="110"/>
    </row>
    <row r="30" spans="2:13">
      <c r="B30" s="100" t="s">
        <v>177</v>
      </c>
      <c r="C30" s="101">
        <v>13308.027306</v>
      </c>
      <c r="D30" s="102">
        <v>3165.0006750499997</v>
      </c>
      <c r="E30" s="102">
        <v>6034.9707114374996</v>
      </c>
      <c r="F30" s="102">
        <v>13806.540886620001</v>
      </c>
      <c r="G30" s="103">
        <f t="shared" si="0"/>
        <v>2.6932917340075392E-3</v>
      </c>
      <c r="H30" s="103">
        <f t="shared" si="1"/>
        <v>3.3622552738956015</v>
      </c>
      <c r="I30" s="103">
        <f t="shared" si="2"/>
        <v>1.037459615099771</v>
      </c>
      <c r="J30" s="102">
        <f t="shared" si="3"/>
        <v>7771.5701751825018</v>
      </c>
      <c r="K30" s="103">
        <f t="shared" si="4"/>
        <v>2.2877560715338339</v>
      </c>
      <c r="L30" s="104"/>
      <c r="M30" s="104"/>
    </row>
    <row r="31" spans="2:13">
      <c r="B31" s="111" t="s">
        <v>178</v>
      </c>
      <c r="C31" s="106">
        <v>301.68104</v>
      </c>
      <c r="D31" s="107">
        <v>1745.2621276399998</v>
      </c>
      <c r="E31" s="107">
        <v>82.4213126625</v>
      </c>
      <c r="F31" s="107">
        <v>8008.8354027699997</v>
      </c>
      <c r="G31" s="108">
        <f t="shared" si="0"/>
        <v>1.5623124116635992E-3</v>
      </c>
      <c r="H31" s="108">
        <f t="shared" si="1"/>
        <v>3.5889011604232808</v>
      </c>
      <c r="I31" s="108">
        <f t="shared" si="2"/>
        <v>26.547360758137138</v>
      </c>
      <c r="J31" s="107">
        <f t="shared" si="3"/>
        <v>7926.4140901074998</v>
      </c>
      <c r="K31" s="108">
        <f t="shared" si="4"/>
        <v>97.169471633686499</v>
      </c>
      <c r="L31" s="110"/>
      <c r="M31" s="110"/>
    </row>
    <row r="32" spans="2:13">
      <c r="B32" s="109" t="s">
        <v>179</v>
      </c>
      <c r="C32" s="106">
        <v>301.68104</v>
      </c>
      <c r="D32" s="107">
        <v>1745.2621276399998</v>
      </c>
      <c r="E32" s="107">
        <v>82.4213126625</v>
      </c>
      <c r="F32" s="107">
        <v>4030.5487607699997</v>
      </c>
      <c r="G32" s="108">
        <f t="shared" si="0"/>
        <v>7.8625368584655728E-4</v>
      </c>
      <c r="H32" s="108">
        <f t="shared" si="1"/>
        <v>1.3094231502176918</v>
      </c>
      <c r="I32" s="108">
        <f t="shared" si="2"/>
        <v>13.36029854832773</v>
      </c>
      <c r="J32" s="107">
        <f t="shared" si="3"/>
        <v>3948.1274481074997</v>
      </c>
      <c r="K32" s="108">
        <f t="shared" si="4"/>
        <v>48.901778321274136</v>
      </c>
      <c r="L32" s="110"/>
      <c r="M32" s="110"/>
    </row>
    <row r="33" spans="2:13">
      <c r="B33" s="109" t="s">
        <v>180</v>
      </c>
      <c r="C33" s="106">
        <v>0</v>
      </c>
      <c r="D33" s="107">
        <v>0</v>
      </c>
      <c r="E33" s="107">
        <v>0</v>
      </c>
      <c r="F33" s="107">
        <v>3978.286642</v>
      </c>
      <c r="G33" s="108">
        <f t="shared" si="0"/>
        <v>7.7605872581704193E-4</v>
      </c>
      <c r="H33" s="107">
        <v>0</v>
      </c>
      <c r="I33" s="107">
        <v>0</v>
      </c>
      <c r="J33" s="107">
        <f t="shared" si="3"/>
        <v>3978.286642</v>
      </c>
      <c r="K33" s="107">
        <v>0</v>
      </c>
      <c r="L33" s="104"/>
      <c r="M33" s="104"/>
    </row>
    <row r="34" spans="2:13">
      <c r="B34" s="111" t="s">
        <v>181</v>
      </c>
      <c r="C34" s="106">
        <v>13006.346266</v>
      </c>
      <c r="D34" s="107">
        <v>1419.7385474100001</v>
      </c>
      <c r="E34" s="107">
        <v>5952.5493987750006</v>
      </c>
      <c r="F34" s="107">
        <v>5797.7054838500007</v>
      </c>
      <c r="G34" s="108">
        <f t="shared" si="0"/>
        <v>1.13097932234394E-3</v>
      </c>
      <c r="H34" s="108">
        <f t="shared" si="1"/>
        <v>3.0836430724703758</v>
      </c>
      <c r="I34" s="108">
        <f t="shared" si="2"/>
        <v>0.44575973646079464</v>
      </c>
      <c r="J34" s="107">
        <f t="shared" si="3"/>
        <v>-154.84391492499981</v>
      </c>
      <c r="K34" s="108">
        <f t="shared" si="4"/>
        <v>0.97398695843551242</v>
      </c>
      <c r="L34" s="110"/>
      <c r="M34" s="110"/>
    </row>
    <row r="35" spans="2:13">
      <c r="B35" s="109" t="s">
        <v>182</v>
      </c>
      <c r="C35" s="106">
        <v>7000</v>
      </c>
      <c r="D35" s="107">
        <v>0</v>
      </c>
      <c r="E35" s="107">
        <v>0</v>
      </c>
      <c r="F35" s="107">
        <v>0</v>
      </c>
      <c r="G35" s="107">
        <f t="shared" si="0"/>
        <v>0</v>
      </c>
      <c r="H35" s="107">
        <v>0</v>
      </c>
      <c r="I35" s="107">
        <f t="shared" si="2"/>
        <v>0</v>
      </c>
      <c r="J35" s="107">
        <f t="shared" si="3"/>
        <v>0</v>
      </c>
      <c r="K35" s="107">
        <v>0</v>
      </c>
      <c r="L35" s="110"/>
      <c r="M35" s="110"/>
    </row>
    <row r="36" spans="2:13">
      <c r="B36" s="109" t="s">
        <v>183</v>
      </c>
      <c r="C36" s="106">
        <v>6006.3462659999996</v>
      </c>
      <c r="D36" s="107">
        <v>1419.7385474100001</v>
      </c>
      <c r="E36" s="107">
        <v>5952.5493987750006</v>
      </c>
      <c r="F36" s="107">
        <v>5797.7054838500007</v>
      </c>
      <c r="G36" s="108">
        <f t="shared" si="0"/>
        <v>1.13097932234394E-3</v>
      </c>
      <c r="H36" s="108">
        <f t="shared" si="1"/>
        <v>3.0836430724703758</v>
      </c>
      <c r="I36" s="108">
        <f t="shared" si="2"/>
        <v>0.96526327772159137</v>
      </c>
      <c r="J36" s="107">
        <f t="shared" si="3"/>
        <v>-154.84391492499981</v>
      </c>
      <c r="K36" s="108">
        <f t="shared" si="4"/>
        <v>0.97398695843551242</v>
      </c>
      <c r="L36" s="110"/>
      <c r="M36" s="110"/>
    </row>
    <row r="37" spans="2:13">
      <c r="B37" s="100" t="s">
        <v>184</v>
      </c>
      <c r="C37" s="101">
        <v>1003.043267</v>
      </c>
      <c r="D37" s="102">
        <v>12400.958500000001</v>
      </c>
      <c r="E37" s="102">
        <v>661.50914499999999</v>
      </c>
      <c r="F37" s="102">
        <v>2321.1814657099999</v>
      </c>
      <c r="G37" s="103">
        <f t="shared" si="0"/>
        <v>4.5280124153231803E-4</v>
      </c>
      <c r="H37" s="103">
        <f t="shared" si="1"/>
        <v>-0.8128224148391433</v>
      </c>
      <c r="I37" s="103">
        <f t="shared" si="2"/>
        <v>2.3141389230919387</v>
      </c>
      <c r="J37" s="102">
        <f t="shared" si="3"/>
        <v>1659.6723207099999</v>
      </c>
      <c r="K37" s="103">
        <f t="shared" si="4"/>
        <v>3.5089181808816865</v>
      </c>
      <c r="L37" s="110"/>
      <c r="M37" s="110"/>
    </row>
    <row r="38" spans="2:13">
      <c r="B38" s="111" t="s">
        <v>185</v>
      </c>
      <c r="C38" s="106">
        <v>3.0432670000000002</v>
      </c>
      <c r="D38" s="107">
        <v>0.95850000000000002</v>
      </c>
      <c r="E38" s="107">
        <v>1.509145</v>
      </c>
      <c r="F38" s="107">
        <v>12.275</v>
      </c>
      <c r="G38" s="108">
        <f t="shared" si="0"/>
        <v>2.3945285286469788E-6</v>
      </c>
      <c r="H38" s="108">
        <f t="shared" si="1"/>
        <v>11.806468440271257</v>
      </c>
      <c r="I38" s="108">
        <f t="shared" si="2"/>
        <v>4.0334942678378205</v>
      </c>
      <c r="J38" s="107">
        <f t="shared" si="3"/>
        <v>10.765855</v>
      </c>
      <c r="K38" s="108">
        <f t="shared" si="4"/>
        <v>8.1337446037325769</v>
      </c>
      <c r="L38" s="110"/>
      <c r="M38" s="110"/>
    </row>
    <row r="39" spans="2:13">
      <c r="B39" s="111" t="s">
        <v>186</v>
      </c>
      <c r="C39" s="106">
        <v>1000</v>
      </c>
      <c r="D39" s="107">
        <v>12400</v>
      </c>
      <c r="E39" s="107">
        <v>660</v>
      </c>
      <c r="F39" s="107">
        <v>2308.9064657100002</v>
      </c>
      <c r="G39" s="108">
        <f t="shared" si="0"/>
        <v>4.5040671300367112E-4</v>
      </c>
      <c r="H39" s="108">
        <f t="shared" si="1"/>
        <v>-0.81379786566854839</v>
      </c>
      <c r="I39" s="108">
        <f t="shared" si="2"/>
        <v>2.3089064657100002</v>
      </c>
      <c r="J39" s="107">
        <f t="shared" si="3"/>
        <v>1648.9064657100002</v>
      </c>
      <c r="K39" s="108">
        <f t="shared" si="4"/>
        <v>3.4983431298636369</v>
      </c>
      <c r="L39" s="110"/>
      <c r="M39" s="110"/>
    </row>
    <row r="40" spans="2:13">
      <c r="B40" s="100" t="s">
        <v>187</v>
      </c>
      <c r="C40" s="101">
        <v>78.083502999999993</v>
      </c>
      <c r="D40" s="102">
        <v>43.985506660000006</v>
      </c>
      <c r="E40" s="102">
        <v>32.278769025499997</v>
      </c>
      <c r="F40" s="102">
        <v>591.1949500500001</v>
      </c>
      <c r="G40" s="103">
        <f t="shared" si="0"/>
        <v>1.1532653147753571E-4</v>
      </c>
      <c r="H40" s="103">
        <f t="shared" si="1"/>
        <v>12.440676144072409</v>
      </c>
      <c r="I40" s="103">
        <f t="shared" si="2"/>
        <v>7.5713169534671128</v>
      </c>
      <c r="J40" s="102">
        <f t="shared" si="3"/>
        <v>558.91618102450013</v>
      </c>
      <c r="K40" s="103">
        <f t="shared" si="4"/>
        <v>18.315287970955779</v>
      </c>
      <c r="L40" s="104"/>
      <c r="M40" s="104"/>
    </row>
    <row r="41" spans="2:13">
      <c r="B41" s="100" t="s">
        <v>188</v>
      </c>
      <c r="C41" s="101">
        <v>10029.079772999999</v>
      </c>
      <c r="D41" s="102">
        <v>5648.3420004400004</v>
      </c>
      <c r="E41" s="102">
        <v>4568.4117448234992</v>
      </c>
      <c r="F41" s="102">
        <v>5106.2821309100018</v>
      </c>
      <c r="G41" s="103">
        <f t="shared" si="0"/>
        <v>9.9610087476857722E-4</v>
      </c>
      <c r="H41" s="103">
        <f t="shared" si="1"/>
        <v>-9.5967961835131899E-2</v>
      </c>
      <c r="I41" s="103">
        <f t="shared" si="2"/>
        <v>0.50914762335992059</v>
      </c>
      <c r="J41" s="102">
        <f t="shared" si="3"/>
        <v>537.87038608650255</v>
      </c>
      <c r="K41" s="103">
        <f t="shared" si="4"/>
        <v>1.1177368451291563</v>
      </c>
      <c r="L41" s="104"/>
      <c r="M41" s="104"/>
    </row>
    <row r="42" spans="2:13">
      <c r="B42" s="95" t="s">
        <v>189</v>
      </c>
      <c r="C42" s="96">
        <v>87315.941999999995</v>
      </c>
      <c r="D42" s="97">
        <v>5438.4153379700001</v>
      </c>
      <c r="E42" s="97">
        <v>4817.8666666666659</v>
      </c>
      <c r="F42" s="97">
        <v>5403.4307662800002</v>
      </c>
      <c r="G42" s="98">
        <f t="shared" si="0"/>
        <v>1.0540667309512234E-3</v>
      </c>
      <c r="H42" s="98">
        <f t="shared" si="1"/>
        <v>-6.4328613237286669E-3</v>
      </c>
      <c r="I42" s="98">
        <f t="shared" si="2"/>
        <v>6.1883668005093505E-2</v>
      </c>
      <c r="J42" s="97">
        <f t="shared" si="3"/>
        <v>585.56409961333429</v>
      </c>
      <c r="K42" s="98">
        <f t="shared" si="4"/>
        <v>1.1215401214119667</v>
      </c>
      <c r="L42" s="104"/>
      <c r="M42" s="104"/>
    </row>
    <row r="43" spans="2:13" ht="30">
      <c r="B43" s="112" t="s">
        <v>190</v>
      </c>
      <c r="C43" s="101">
        <v>0</v>
      </c>
      <c r="D43" s="102">
        <v>11.40877759</v>
      </c>
      <c r="E43" s="102">
        <v>0</v>
      </c>
      <c r="F43" s="102">
        <v>25.14</v>
      </c>
      <c r="G43" s="108">
        <f t="shared" si="0"/>
        <v>4.9041504855547899E-6</v>
      </c>
      <c r="H43" s="108">
        <f t="shared" si="1"/>
        <v>1.2035664909477828</v>
      </c>
      <c r="I43" s="107">
        <v>0</v>
      </c>
      <c r="J43" s="102">
        <f t="shared" si="3"/>
        <v>25.14</v>
      </c>
      <c r="K43" s="107">
        <v>0</v>
      </c>
      <c r="L43" s="104"/>
      <c r="M43" s="104"/>
    </row>
    <row r="44" spans="2:13">
      <c r="B44" s="100" t="s">
        <v>191</v>
      </c>
      <c r="C44" s="101">
        <v>87315.941999999995</v>
      </c>
      <c r="D44" s="102">
        <v>5395.1884999999993</v>
      </c>
      <c r="E44" s="102">
        <v>4817.8666666666659</v>
      </c>
      <c r="F44" s="102">
        <v>5173.607</v>
      </c>
      <c r="G44" s="103">
        <f t="shared" si="0"/>
        <v>1.0092341798376952E-3</v>
      </c>
      <c r="H44" s="103">
        <f t="shared" si="1"/>
        <v>-4.1070205424703743E-2</v>
      </c>
      <c r="I44" s="103">
        <f t="shared" si="2"/>
        <v>5.9251574013826712E-2</v>
      </c>
      <c r="J44" s="102">
        <f t="shared" si="3"/>
        <v>355.74033333333409</v>
      </c>
      <c r="K44" s="103">
        <f t="shared" si="4"/>
        <v>1.07383772900869</v>
      </c>
      <c r="L44" s="110"/>
      <c r="M44" s="110"/>
    </row>
    <row r="45" spans="2:13">
      <c r="B45" s="111" t="s">
        <v>192</v>
      </c>
      <c r="C45" s="106">
        <v>0</v>
      </c>
      <c r="D45" s="107">
        <v>0</v>
      </c>
      <c r="E45" s="107">
        <v>0</v>
      </c>
      <c r="F45" s="107">
        <v>0</v>
      </c>
      <c r="G45" s="107">
        <f t="shared" si="0"/>
        <v>0</v>
      </c>
      <c r="H45" s="107">
        <v>0</v>
      </c>
      <c r="I45" s="107">
        <v>0</v>
      </c>
      <c r="J45" s="107">
        <f t="shared" si="3"/>
        <v>0</v>
      </c>
      <c r="K45" s="107">
        <v>0</v>
      </c>
      <c r="L45" s="110"/>
      <c r="M45" s="110"/>
    </row>
    <row r="46" spans="2:13">
      <c r="B46" s="111" t="s">
        <v>193</v>
      </c>
      <c r="C46" s="106">
        <v>87315.941999999995</v>
      </c>
      <c r="D46" s="107">
        <v>5395.1885000000002</v>
      </c>
      <c r="E46" s="107">
        <v>4817.8666666666659</v>
      </c>
      <c r="F46" s="107">
        <v>5173.607</v>
      </c>
      <c r="G46" s="108">
        <f t="shared" si="0"/>
        <v>1.0092341798376952E-3</v>
      </c>
      <c r="H46" s="108">
        <f t="shared" si="1"/>
        <v>-4.1070205424703965E-2</v>
      </c>
      <c r="I46" s="108">
        <f t="shared" si="2"/>
        <v>5.9251574013826712E-2</v>
      </c>
      <c r="J46" s="107">
        <f t="shared" si="3"/>
        <v>355.74033333333409</v>
      </c>
      <c r="K46" s="108">
        <f t="shared" si="4"/>
        <v>1.07383772900869</v>
      </c>
      <c r="L46" s="110"/>
      <c r="M46" s="110"/>
    </row>
    <row r="47" spans="2:13" ht="30.75" thickBot="1">
      <c r="B47" s="112" t="s">
        <v>194</v>
      </c>
      <c r="C47" s="101">
        <v>0</v>
      </c>
      <c r="D47" s="102">
        <v>31.818060379999999</v>
      </c>
      <c r="E47" s="102">
        <v>0</v>
      </c>
      <c r="F47" s="102">
        <v>204.68376627999996</v>
      </c>
      <c r="G47" s="108">
        <f t="shared" si="0"/>
        <v>3.9928400627973146E-5</v>
      </c>
      <c r="H47" s="108">
        <f t="shared" si="1"/>
        <v>5.4329429209537494</v>
      </c>
      <c r="I47" s="107">
        <v>0</v>
      </c>
      <c r="J47" s="102">
        <f t="shared" si="3"/>
        <v>204.68376627999996</v>
      </c>
      <c r="K47" s="107">
        <v>0</v>
      </c>
      <c r="L47" s="113"/>
      <c r="M47" s="113"/>
    </row>
    <row r="48" spans="2:13" ht="15.75" thickBot="1">
      <c r="B48" s="114" t="s">
        <v>195</v>
      </c>
      <c r="C48" s="115">
        <v>743932.32379100006</v>
      </c>
      <c r="D48" s="116">
        <v>285578.51997937</v>
      </c>
      <c r="E48" s="116">
        <v>326418.39060492674</v>
      </c>
      <c r="F48" s="116">
        <v>408555.89477121958</v>
      </c>
      <c r="G48" s="117">
        <f t="shared" si="0"/>
        <v>7.9698472144731428E-2</v>
      </c>
      <c r="H48" s="117">
        <f t="shared" si="1"/>
        <v>0.43062543639743422</v>
      </c>
      <c r="I48" s="117">
        <f t="shared" si="2"/>
        <v>0.54918422241590759</v>
      </c>
      <c r="J48" s="116">
        <f t="shared" si="3"/>
        <v>82137.504166292842</v>
      </c>
      <c r="K48" s="117">
        <f t="shared" si="4"/>
        <v>1.2516325872879697</v>
      </c>
      <c r="L48" s="104"/>
      <c r="M48" s="104"/>
    </row>
    <row r="49" spans="2:13">
      <c r="B49" s="95" t="s">
        <v>196</v>
      </c>
      <c r="C49" s="96">
        <v>2381.5117600000003</v>
      </c>
      <c r="D49" s="97">
        <f>D50+D51</f>
        <v>523.92175291000012</v>
      </c>
      <c r="E49" s="97">
        <f t="shared" ref="E49:F49" si="5">E50+E51</f>
        <v>868.8268040895</v>
      </c>
      <c r="F49" s="97">
        <f t="shared" si="5"/>
        <v>147.98741618000003</v>
      </c>
      <c r="G49" s="98">
        <f t="shared" si="0"/>
        <v>2.8868439097658948E-5</v>
      </c>
      <c r="H49" s="98">
        <f t="shared" si="1"/>
        <v>-0.71753908793051879</v>
      </c>
      <c r="I49" s="98">
        <f t="shared" si="2"/>
        <v>6.2140115646542093E-2</v>
      </c>
      <c r="J49" s="97">
        <f t="shared" si="3"/>
        <v>-720.83938790949992</v>
      </c>
      <c r="K49" s="98">
        <f t="shared" si="4"/>
        <v>0.17033016877867349</v>
      </c>
      <c r="L49" s="113"/>
      <c r="M49" s="113"/>
    </row>
    <row r="50" spans="2:13">
      <c r="B50" s="118" t="s">
        <v>197</v>
      </c>
      <c r="C50" s="106">
        <v>549.84756700000003</v>
      </c>
      <c r="D50" s="107">
        <v>165.62413506000001</v>
      </c>
      <c r="E50" s="107">
        <v>206.684824284</v>
      </c>
      <c r="F50" s="107">
        <v>109.84899526000001</v>
      </c>
      <c r="G50" s="108">
        <f t="shared" si="0"/>
        <v>2.1428639755053098E-5</v>
      </c>
      <c r="H50" s="108">
        <f t="shared" si="1"/>
        <v>-0.33675731969736511</v>
      </c>
      <c r="I50" s="108">
        <f t="shared" si="2"/>
        <v>0.1997808153618692</v>
      </c>
      <c r="J50" s="107">
        <f t="shared" si="3"/>
        <v>-96.835829023999992</v>
      </c>
      <c r="K50" s="108">
        <f t="shared" si="4"/>
        <v>0.53148070082329557</v>
      </c>
      <c r="L50" s="86"/>
      <c r="M50" s="86"/>
    </row>
    <row r="51" spans="2:13" ht="15.75" thickBot="1">
      <c r="B51" s="118" t="s">
        <v>198</v>
      </c>
      <c r="C51" s="106">
        <v>1831.6641930000001</v>
      </c>
      <c r="D51" s="107">
        <v>358.29761785000005</v>
      </c>
      <c r="E51" s="119">
        <v>662.1419798055</v>
      </c>
      <c r="F51" s="107">
        <v>38.138420920000002</v>
      </c>
      <c r="G51" s="108">
        <f t="shared" si="0"/>
        <v>7.4397993426058461E-6</v>
      </c>
      <c r="H51" s="108">
        <f t="shared" si="1"/>
        <v>-0.89355658809887339</v>
      </c>
      <c r="I51" s="108">
        <f t="shared" si="2"/>
        <v>2.0821731988730316E-2</v>
      </c>
      <c r="J51" s="107">
        <f t="shared" si="3"/>
        <v>-624.00355888549996</v>
      </c>
      <c r="K51" s="108">
        <f t="shared" si="4"/>
        <v>5.7598554514249223E-2</v>
      </c>
      <c r="L51" s="86"/>
      <c r="M51" s="86"/>
    </row>
    <row r="52" spans="2:13" ht="15.75" thickBot="1">
      <c r="B52" s="114" t="s">
        <v>199</v>
      </c>
      <c r="C52" s="115">
        <v>746313.83555100008</v>
      </c>
      <c r="D52" s="116">
        <f>D48+D49</f>
        <v>286102.44173228001</v>
      </c>
      <c r="E52" s="116">
        <f t="shared" ref="E52:F52" si="6">E48+E49</f>
        <v>327287.21740901622</v>
      </c>
      <c r="F52" s="116">
        <f t="shared" si="6"/>
        <v>408703.88218739961</v>
      </c>
      <c r="G52" s="117">
        <f t="shared" si="0"/>
        <v>7.972734058382909E-2</v>
      </c>
      <c r="H52" s="117">
        <f t="shared" si="1"/>
        <v>0.42852287353018714</v>
      </c>
      <c r="I52" s="117">
        <f t="shared" si="2"/>
        <v>0.54763004880601662</v>
      </c>
      <c r="J52" s="116">
        <f t="shared" si="3"/>
        <v>81416.664778383391</v>
      </c>
      <c r="K52" s="117">
        <f t="shared" si="4"/>
        <v>1.2487621283315677</v>
      </c>
      <c r="L52" s="86"/>
      <c r="M52" s="86"/>
    </row>
    <row r="53" spans="2:13">
      <c r="B53" s="120" t="s">
        <v>3</v>
      </c>
    </row>
    <row r="55" spans="2:13" hidden="1">
      <c r="B55" s="55" t="s">
        <v>200</v>
      </c>
    </row>
    <row r="56" spans="2:13" hidden="1">
      <c r="B56" s="121">
        <v>5126270.0999999996</v>
      </c>
    </row>
    <row r="57" spans="2:13" hidden="1"/>
  </sheetData>
  <mergeCells count="12">
    <mergeCell ref="M7:M9"/>
    <mergeCell ref="B2:M2"/>
    <mergeCell ref="B3:K3"/>
    <mergeCell ref="B4:K4"/>
    <mergeCell ref="L4:M4"/>
    <mergeCell ref="B5:K5"/>
    <mergeCell ref="L5:M5"/>
    <mergeCell ref="B7:B9"/>
    <mergeCell ref="C7:C8"/>
    <mergeCell ref="D7:I7"/>
    <mergeCell ref="J7:K7"/>
    <mergeCell ref="L7:L9"/>
  </mergeCells>
  <pageMargins left="0.7" right="0.7" top="0.75" bottom="0.75" header="0.3" footer="0.3"/>
  <pageSetup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3"/>
  <sheetViews>
    <sheetView showGridLines="0" workbookViewId="0">
      <selection activeCell="D37" sqref="D37"/>
    </sheetView>
  </sheetViews>
  <sheetFormatPr defaultColWidth="11.42578125" defaultRowHeight="15"/>
  <cols>
    <col min="1" max="1" width="11.42578125" style="55"/>
    <col min="2" max="2" width="54" style="55" bestFit="1" customWidth="1"/>
    <col min="3" max="3" width="27.42578125" style="55" bestFit="1" customWidth="1"/>
    <col min="4" max="4" width="26.140625" style="55" bestFit="1" customWidth="1"/>
    <col min="5" max="5" width="27.42578125" style="55" bestFit="1" customWidth="1"/>
    <col min="6" max="6" width="26.140625" style="55" bestFit="1" customWidth="1"/>
    <col min="7" max="16384" width="11.42578125" style="55"/>
  </cols>
  <sheetData>
    <row r="3" spans="2:8">
      <c r="B3" s="185" t="s">
        <v>444</v>
      </c>
      <c r="C3" s="185"/>
      <c r="D3" s="185"/>
      <c r="E3" s="185"/>
      <c r="F3" s="185"/>
      <c r="G3" s="185"/>
    </row>
    <row r="4" spans="2:8">
      <c r="B4" s="184" t="s">
        <v>141</v>
      </c>
      <c r="C4" s="184"/>
      <c r="D4" s="184"/>
      <c r="E4" s="184"/>
      <c r="F4" s="184"/>
      <c r="G4" s="184"/>
    </row>
    <row r="5" spans="2:8">
      <c r="B5" s="184" t="s">
        <v>142</v>
      </c>
      <c r="C5" s="184"/>
      <c r="D5" s="184"/>
      <c r="E5" s="184"/>
      <c r="F5" s="184"/>
      <c r="G5" s="184"/>
      <c r="H5" s="122"/>
    </row>
    <row r="24" spans="2:5">
      <c r="B24" s="120" t="s">
        <v>201</v>
      </c>
    </row>
    <row r="25" spans="2:5">
      <c r="B25" s="120" t="s">
        <v>445</v>
      </c>
    </row>
    <row r="26" spans="2:5">
      <c r="B26" s="120" t="s">
        <v>446</v>
      </c>
    </row>
    <row r="27" spans="2:5">
      <c r="B27" s="120" t="s">
        <v>3</v>
      </c>
    </row>
    <row r="29" spans="2:5">
      <c r="B29" s="123" t="s">
        <v>202</v>
      </c>
      <c r="C29" s="124" t="s">
        <v>203</v>
      </c>
      <c r="D29" s="124" t="s">
        <v>204</v>
      </c>
      <c r="E29" s="124" t="s">
        <v>205</v>
      </c>
    </row>
    <row r="30" spans="2:5">
      <c r="B30" s="125" t="s">
        <v>206</v>
      </c>
      <c r="C30" s="106">
        <v>30466.380707999993</v>
      </c>
      <c r="D30" s="106">
        <v>17742.590705762748</v>
      </c>
      <c r="E30" s="106">
        <v>25849.491721850012</v>
      </c>
    </row>
    <row r="31" spans="2:5">
      <c r="B31" s="125" t="s">
        <v>207</v>
      </c>
      <c r="C31" s="106">
        <v>201238.89229075002</v>
      </c>
      <c r="D31" s="106">
        <v>245653.00237986076</v>
      </c>
      <c r="E31" s="106">
        <v>297824.30773533933</v>
      </c>
    </row>
    <row r="32" spans="2:5">
      <c r="B32" s="125" t="s">
        <v>208</v>
      </c>
      <c r="C32" s="106">
        <v>53873.246980619988</v>
      </c>
      <c r="D32" s="106">
        <v>63022.79751930332</v>
      </c>
      <c r="E32" s="106">
        <v>84882.095314029968</v>
      </c>
    </row>
    <row r="33" spans="2:5">
      <c r="B33" s="124" t="s">
        <v>209</v>
      </c>
      <c r="C33" s="126">
        <f t="shared" ref="C33:D33" si="0">SUM(C30:C32)</f>
        <v>285578.51997937</v>
      </c>
      <c r="D33" s="126">
        <f t="shared" si="0"/>
        <v>326418.39060492686</v>
      </c>
      <c r="E33" s="126">
        <f>SUM(E30:E32)</f>
        <v>408555.89477121929</v>
      </c>
    </row>
  </sheetData>
  <mergeCells count="3">
    <mergeCell ref="B3:G3"/>
    <mergeCell ref="B4:G4"/>
    <mergeCell ref="B5:G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36"/>
  <sheetViews>
    <sheetView showGridLines="0" zoomScale="70" zoomScaleNormal="70" workbookViewId="0">
      <selection activeCell="A9" sqref="A9"/>
    </sheetView>
  </sheetViews>
  <sheetFormatPr defaultColWidth="11.42578125" defaultRowHeight="15"/>
  <cols>
    <col min="3" max="3" width="83.28515625" customWidth="1"/>
    <col min="4" max="4" width="19.28515625" customWidth="1"/>
    <col min="5" max="5" width="15.5703125" customWidth="1"/>
    <col min="6" max="6" width="17.140625" customWidth="1"/>
    <col min="7" max="7" width="17.28515625" customWidth="1"/>
    <col min="8" max="8" width="11.7109375" customWidth="1"/>
    <col min="9" max="9" width="9.5703125" customWidth="1"/>
    <col min="10" max="10" width="12.5703125" bestFit="1" customWidth="1"/>
    <col min="11" max="11" width="7.7109375" bestFit="1" customWidth="1"/>
    <col min="12" max="12" width="16.5703125" bestFit="1" customWidth="1"/>
    <col min="13" max="13" width="8.28515625" style="55" bestFit="1" customWidth="1"/>
    <col min="14" max="14" width="18.7109375" bestFit="1" customWidth="1"/>
    <col min="15" max="15" width="18.28515625" bestFit="1" customWidth="1"/>
    <col min="16" max="16" width="24.85546875" bestFit="1" customWidth="1"/>
    <col min="17" max="17" width="11.85546875" bestFit="1" customWidth="1"/>
    <col min="18" max="18" width="17" bestFit="1" customWidth="1"/>
  </cols>
  <sheetData>
    <row r="1" spans="3:16" ht="15.75" thickBot="1"/>
    <row r="2" spans="3:16" ht="15.75" thickBot="1">
      <c r="O2" s="14" t="s">
        <v>20</v>
      </c>
      <c r="P2" s="13">
        <v>5126270100000</v>
      </c>
    </row>
    <row r="4" spans="3:16" ht="15.75">
      <c r="C4" s="157" t="s">
        <v>447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3:16" ht="15.75" thickBot="1">
      <c r="C5" s="486" t="s">
        <v>124</v>
      </c>
      <c r="D5" s="486"/>
      <c r="E5" s="486"/>
      <c r="F5" s="486"/>
      <c r="G5" s="486"/>
      <c r="H5" s="486"/>
      <c r="I5" s="486"/>
      <c r="J5" s="486"/>
      <c r="K5" s="486"/>
      <c r="L5" s="486"/>
      <c r="M5" s="486"/>
      <c r="N5" s="486"/>
    </row>
    <row r="6" spans="3:16" s="55" customFormat="1" ht="15.75" thickBot="1">
      <c r="C6" s="487"/>
      <c r="D6" s="487"/>
      <c r="E6" s="488"/>
      <c r="F6" s="488"/>
      <c r="G6" s="488"/>
      <c r="H6" s="488"/>
      <c r="I6" s="488"/>
      <c r="J6" s="488"/>
      <c r="K6" s="488"/>
      <c r="L6" s="487"/>
      <c r="M6" s="487"/>
      <c r="N6" s="487"/>
    </row>
    <row r="7" spans="3:16" ht="23.25" customHeight="1" thickBot="1">
      <c r="C7" s="158" t="s">
        <v>0</v>
      </c>
      <c r="D7" s="158" t="s">
        <v>116</v>
      </c>
      <c r="E7" s="165">
        <v>2021</v>
      </c>
      <c r="F7" s="166"/>
      <c r="G7" s="166"/>
      <c r="H7" s="166"/>
      <c r="I7" s="166"/>
      <c r="J7" s="166"/>
      <c r="K7" s="167"/>
      <c r="L7" s="160" t="s">
        <v>115</v>
      </c>
      <c r="M7" s="161"/>
      <c r="N7" s="158" t="s">
        <v>127</v>
      </c>
    </row>
    <row r="8" spans="3:16" s="54" customFormat="1" ht="15.75" thickBot="1">
      <c r="C8" s="164"/>
      <c r="D8" s="164"/>
      <c r="E8" s="158" t="s">
        <v>130</v>
      </c>
      <c r="F8" s="165" t="s">
        <v>1</v>
      </c>
      <c r="G8" s="166"/>
      <c r="H8" s="166"/>
      <c r="I8" s="166"/>
      <c r="J8" s="166"/>
      <c r="K8" s="167"/>
      <c r="L8" s="162" t="s">
        <v>117</v>
      </c>
      <c r="M8" s="163"/>
      <c r="N8" s="159"/>
    </row>
    <row r="9" spans="3:16" ht="23.25" thickBot="1">
      <c r="C9" s="164"/>
      <c r="D9" s="159"/>
      <c r="E9" s="159"/>
      <c r="F9" s="11" t="s">
        <v>112</v>
      </c>
      <c r="G9" s="11" t="s">
        <v>113</v>
      </c>
      <c r="H9" s="11" t="s">
        <v>114</v>
      </c>
      <c r="I9" s="11" t="s">
        <v>102</v>
      </c>
      <c r="J9" s="11" t="s">
        <v>19</v>
      </c>
      <c r="K9" s="48" t="s">
        <v>2</v>
      </c>
      <c r="L9" s="11" t="s">
        <v>118</v>
      </c>
      <c r="M9" s="11" t="s">
        <v>119</v>
      </c>
      <c r="N9" s="49" t="s">
        <v>18</v>
      </c>
    </row>
    <row r="10" spans="3:16" ht="15.75" thickBot="1">
      <c r="C10" s="159"/>
      <c r="D10" s="50">
        <v>1</v>
      </c>
      <c r="E10" s="50">
        <v>2</v>
      </c>
      <c r="F10" s="50">
        <v>3</v>
      </c>
      <c r="G10" s="50">
        <v>4</v>
      </c>
      <c r="H10" s="50">
        <v>5</v>
      </c>
      <c r="I10" s="50">
        <v>6</v>
      </c>
      <c r="J10" s="50" t="s">
        <v>123</v>
      </c>
      <c r="K10" s="50">
        <v>8</v>
      </c>
      <c r="L10" s="50" t="s">
        <v>125</v>
      </c>
      <c r="M10" s="50" t="s">
        <v>126</v>
      </c>
      <c r="N10" s="8" t="s">
        <v>128</v>
      </c>
    </row>
    <row r="11" spans="3:16">
      <c r="C11" s="51" t="s">
        <v>17</v>
      </c>
      <c r="D11" s="77">
        <v>345434924690.54999</v>
      </c>
      <c r="E11" s="77">
        <v>768220844934</v>
      </c>
      <c r="F11" s="77">
        <v>395061100000</v>
      </c>
      <c r="G11" s="77">
        <v>443213024041.29016</v>
      </c>
      <c r="H11" s="77">
        <v>376346786653.3302</v>
      </c>
      <c r="I11" s="77">
        <v>332366829170.85004</v>
      </c>
      <c r="J11" s="57">
        <f>H11/E11</f>
        <v>0.48989400526571653</v>
      </c>
      <c r="K11" s="57">
        <f>H11/$P$2</f>
        <v>7.3415325238779403E-2</v>
      </c>
      <c r="L11" s="77">
        <f>H11-D11</f>
        <v>30911861962.780212</v>
      </c>
      <c r="M11" s="57">
        <f>H11/D11-1</f>
        <v>8.9486788258227978E-2</v>
      </c>
      <c r="N11" s="57">
        <f>H11/F11</f>
        <v>0.95262931899225256</v>
      </c>
      <c r="O11" s="15"/>
    </row>
    <row r="12" spans="3:16">
      <c r="C12" s="52" t="s">
        <v>16</v>
      </c>
      <c r="D12" s="78">
        <v>146072958244.37</v>
      </c>
      <c r="E12" s="78">
        <v>313475539067</v>
      </c>
      <c r="F12" s="78">
        <v>150460100000</v>
      </c>
      <c r="G12" s="78">
        <v>202264083389.95007</v>
      </c>
      <c r="H12" s="78">
        <v>149776736097.97015</v>
      </c>
      <c r="I12" s="78">
        <v>145113190386.92004</v>
      </c>
      <c r="J12" s="58">
        <f t="shared" ref="J12:J29" si="0">H12/E12</f>
        <v>0.47779401398830662</v>
      </c>
      <c r="K12" s="58">
        <f t="shared" ref="K12:K30" si="1">H12/$P$2</f>
        <v>2.9217488188531104E-2</v>
      </c>
      <c r="L12" s="78">
        <f t="shared" ref="L12:L29" si="2">H12-D12</f>
        <v>3703777853.6001587</v>
      </c>
      <c r="M12" s="58">
        <f>H12/D12-1</f>
        <v>2.535567087923285E-2</v>
      </c>
      <c r="N12" s="58">
        <f t="shared" ref="N12:N30" si="3">H12/F12</f>
        <v>0.99545817195369501</v>
      </c>
      <c r="O12" s="15"/>
    </row>
    <row r="13" spans="3:16">
      <c r="C13" s="53" t="s">
        <v>105</v>
      </c>
      <c r="D13" s="79">
        <v>100590936667.63002</v>
      </c>
      <c r="E13" s="79">
        <v>209164590451</v>
      </c>
      <c r="F13" s="79">
        <v>99354300000</v>
      </c>
      <c r="G13" s="79">
        <v>142939324049.3201</v>
      </c>
      <c r="H13" s="79">
        <v>101923044795.06015</v>
      </c>
      <c r="I13" s="79">
        <v>101595752690.26015</v>
      </c>
      <c r="J13" s="46">
        <f t="shared" si="0"/>
        <v>0.48728632592779697</v>
      </c>
      <c r="K13" s="46">
        <f t="shared" si="1"/>
        <v>1.9882496007196371E-2</v>
      </c>
      <c r="L13" s="79">
        <f t="shared" si="2"/>
        <v>1332108127.43013</v>
      </c>
      <c r="M13" s="46">
        <f>H13/D13-1</f>
        <v>1.3242824568098444E-2</v>
      </c>
      <c r="N13" s="46">
        <f t="shared" si="3"/>
        <v>1.0258543897451862</v>
      </c>
      <c r="O13" s="15"/>
    </row>
    <row r="14" spans="3:16">
      <c r="C14" s="53" t="s">
        <v>106</v>
      </c>
      <c r="D14" s="79">
        <v>45471257524.490005</v>
      </c>
      <c r="E14" s="79">
        <v>100401938348</v>
      </c>
      <c r="F14" s="79">
        <v>48684200000</v>
      </c>
      <c r="G14" s="79">
        <v>59280784390.789978</v>
      </c>
      <c r="H14" s="79">
        <v>47809716353.070007</v>
      </c>
      <c r="I14" s="79">
        <v>43473769668.259895</v>
      </c>
      <c r="J14" s="46">
        <f t="shared" si="0"/>
        <v>0.47618320064059177</v>
      </c>
      <c r="K14" s="46">
        <f t="shared" si="1"/>
        <v>9.326413829242047E-3</v>
      </c>
      <c r="L14" s="79">
        <f t="shared" si="2"/>
        <v>2338458828.5800018</v>
      </c>
      <c r="M14" s="46">
        <f>H14/D14-1</f>
        <v>5.1427186224628718E-2</v>
      </c>
      <c r="N14" s="46">
        <f t="shared" si="3"/>
        <v>0.98203762931443894</v>
      </c>
      <c r="O14" s="15"/>
    </row>
    <row r="15" spans="3:16">
      <c r="C15" s="53" t="s">
        <v>107</v>
      </c>
      <c r="D15" s="79">
        <v>10764052.250000002</v>
      </c>
      <c r="E15" s="79">
        <v>112513250</v>
      </c>
      <c r="F15" s="79">
        <v>37900000</v>
      </c>
      <c r="G15" s="79">
        <v>43974949.840000011</v>
      </c>
      <c r="H15" s="79">
        <v>43974949.840000011</v>
      </c>
      <c r="I15" s="79">
        <v>43668028.400000006</v>
      </c>
      <c r="J15" s="46">
        <f t="shared" si="0"/>
        <v>0.39084241047165563</v>
      </c>
      <c r="K15" s="46">
        <f t="shared" si="1"/>
        <v>8.5783520926843113E-6</v>
      </c>
      <c r="L15" s="79">
        <f t="shared" si="2"/>
        <v>33210897.590000011</v>
      </c>
      <c r="M15" s="46">
        <f>H15/D15-1</f>
        <v>3.0853526923375911</v>
      </c>
      <c r="N15" s="46">
        <f t="shared" si="3"/>
        <v>1.1602889139841692</v>
      </c>
      <c r="O15" s="15"/>
    </row>
    <row r="16" spans="3:16">
      <c r="C16" s="53" t="s">
        <v>108</v>
      </c>
      <c r="D16" s="79">
        <v>0</v>
      </c>
      <c r="E16" s="79">
        <v>3380145672</v>
      </c>
      <c r="F16" s="79">
        <v>1863200000</v>
      </c>
      <c r="G16" s="79">
        <v>0</v>
      </c>
      <c r="H16" s="79">
        <v>0</v>
      </c>
      <c r="I16" s="79">
        <v>0</v>
      </c>
      <c r="J16" s="46">
        <f t="shared" si="0"/>
        <v>0</v>
      </c>
      <c r="K16" s="46">
        <f t="shared" si="1"/>
        <v>0</v>
      </c>
      <c r="L16" s="79">
        <f t="shared" si="2"/>
        <v>0</v>
      </c>
      <c r="M16" s="46" t="s">
        <v>4</v>
      </c>
      <c r="N16" s="46">
        <f t="shared" si="3"/>
        <v>0</v>
      </c>
      <c r="O16" s="15"/>
    </row>
    <row r="17" spans="3:15">
      <c r="C17" s="53" t="s">
        <v>109</v>
      </c>
      <c r="D17" s="79">
        <v>0</v>
      </c>
      <c r="E17" s="79">
        <v>416351346</v>
      </c>
      <c r="F17" s="79">
        <v>520400000</v>
      </c>
      <c r="G17" s="79">
        <v>0</v>
      </c>
      <c r="H17" s="79">
        <v>0</v>
      </c>
      <c r="I17" s="79">
        <v>0</v>
      </c>
      <c r="J17" s="46">
        <f t="shared" si="0"/>
        <v>0</v>
      </c>
      <c r="K17" s="46">
        <f t="shared" si="1"/>
        <v>0</v>
      </c>
      <c r="L17" s="79">
        <f t="shared" si="2"/>
        <v>0</v>
      </c>
      <c r="M17" s="46" t="s">
        <v>4</v>
      </c>
      <c r="N17" s="46">
        <f t="shared" si="3"/>
        <v>0</v>
      </c>
      <c r="O17" s="15"/>
    </row>
    <row r="18" spans="3:15">
      <c r="C18" s="52" t="s">
        <v>103</v>
      </c>
      <c r="D18" s="78">
        <v>20075026313.649998</v>
      </c>
      <c r="E18" s="78">
        <v>45951048903</v>
      </c>
      <c r="F18" s="78">
        <v>21208200000</v>
      </c>
      <c r="G18" s="78">
        <v>32555421702.860001</v>
      </c>
      <c r="H18" s="78">
        <v>21296063720.169998</v>
      </c>
      <c r="I18" s="78">
        <v>21295184458.360001</v>
      </c>
      <c r="J18" s="58">
        <f t="shared" si="0"/>
        <v>0.46345109042287053</v>
      </c>
      <c r="K18" s="58">
        <f t="shared" si="1"/>
        <v>4.1542999695177978E-3</v>
      </c>
      <c r="L18" s="78">
        <f t="shared" si="2"/>
        <v>1221037406.5200005</v>
      </c>
      <c r="M18" s="58">
        <f t="shared" ref="M18:M28" si="4">H18/D18-1</f>
        <v>6.0823701420991805E-2</v>
      </c>
      <c r="N18" s="58">
        <f t="shared" si="3"/>
        <v>1.0041429126550108</v>
      </c>
      <c r="O18" s="15"/>
    </row>
    <row r="19" spans="3:15">
      <c r="C19" s="52" t="s">
        <v>110</v>
      </c>
      <c r="D19" s="78">
        <v>75522570280.430008</v>
      </c>
      <c r="E19" s="78">
        <v>184836130000</v>
      </c>
      <c r="F19" s="78">
        <v>96885100000</v>
      </c>
      <c r="G19" s="78">
        <v>91175106592.710007</v>
      </c>
      <c r="H19" s="78">
        <v>88383773204.589996</v>
      </c>
      <c r="I19" s="78">
        <v>51879404884.849998</v>
      </c>
      <c r="J19" s="58">
        <f t="shared" si="0"/>
        <v>0.47817368392526938</v>
      </c>
      <c r="K19" s="58">
        <f t="shared" si="1"/>
        <v>1.7241341458888403E-2</v>
      </c>
      <c r="L19" s="78">
        <f t="shared" si="2"/>
        <v>12861202924.159988</v>
      </c>
      <c r="M19" s="58">
        <f t="shared" si="4"/>
        <v>0.17029614956699479</v>
      </c>
      <c r="N19" s="58">
        <f t="shared" si="3"/>
        <v>0.91225351684201184</v>
      </c>
      <c r="O19" s="15"/>
    </row>
    <row r="20" spans="3:15">
      <c r="C20" s="52" t="s">
        <v>15</v>
      </c>
      <c r="D20" s="78">
        <v>111025432.25</v>
      </c>
      <c r="E20" s="78">
        <v>0</v>
      </c>
      <c r="F20" s="78">
        <v>0</v>
      </c>
      <c r="G20" s="78">
        <v>1283072558.6900001</v>
      </c>
      <c r="H20" s="78">
        <v>1283072558.6900001</v>
      </c>
      <c r="I20" s="78">
        <v>1279653389.79</v>
      </c>
      <c r="J20" s="58" t="s">
        <v>4</v>
      </c>
      <c r="K20" s="58">
        <f t="shared" si="1"/>
        <v>2.5029359235089859E-4</v>
      </c>
      <c r="L20" s="78">
        <f t="shared" si="2"/>
        <v>1172047126.4400001</v>
      </c>
      <c r="M20" s="58">
        <f t="shared" si="4"/>
        <v>10.556564407701282</v>
      </c>
      <c r="N20" s="58"/>
      <c r="O20" s="15"/>
    </row>
    <row r="21" spans="3:15">
      <c r="C21" s="52" t="s">
        <v>14</v>
      </c>
      <c r="D21" s="78">
        <v>103497392901.30998</v>
      </c>
      <c r="E21" s="78">
        <v>223692311423</v>
      </c>
      <c r="F21" s="78">
        <v>126433200000</v>
      </c>
      <c r="G21" s="78">
        <v>115822745825.58006</v>
      </c>
      <c r="H21" s="78">
        <v>115494547100.41008</v>
      </c>
      <c r="I21" s="78">
        <v>112687074861.45003</v>
      </c>
      <c r="J21" s="58">
        <f t="shared" si="0"/>
        <v>0.51630986494663644</v>
      </c>
      <c r="K21" s="58">
        <f t="shared" si="1"/>
        <v>2.2529937917319276E-2</v>
      </c>
      <c r="L21" s="78">
        <f t="shared" si="2"/>
        <v>11997154199.100098</v>
      </c>
      <c r="M21" s="58">
        <f t="shared" si="4"/>
        <v>0.11591745321101943</v>
      </c>
      <c r="N21" s="58">
        <f t="shared" si="3"/>
        <v>0.91348274899638771</v>
      </c>
      <c r="O21" s="15"/>
    </row>
    <row r="22" spans="3:15">
      <c r="C22" s="52" t="s">
        <v>13</v>
      </c>
      <c r="D22" s="78">
        <v>155951518.54000002</v>
      </c>
      <c r="E22" s="78">
        <v>265815541</v>
      </c>
      <c r="F22" s="78">
        <v>74500000</v>
      </c>
      <c r="G22" s="78">
        <v>112593971.5</v>
      </c>
      <c r="H22" s="78">
        <v>112593971.5</v>
      </c>
      <c r="I22" s="78">
        <v>112321189.48</v>
      </c>
      <c r="J22" s="58">
        <f t="shared" si="0"/>
        <v>0.42357934030651728</v>
      </c>
      <c r="K22" s="58">
        <f t="shared" si="1"/>
        <v>2.196411217192789E-5</v>
      </c>
      <c r="L22" s="78">
        <f t="shared" si="2"/>
        <v>-43357547.040000021</v>
      </c>
      <c r="M22" s="58">
        <f t="shared" si="4"/>
        <v>-0.27801939632206429</v>
      </c>
      <c r="N22" s="58">
        <f t="shared" si="3"/>
        <v>1.5113284765100672</v>
      </c>
      <c r="O22" s="15"/>
    </row>
    <row r="23" spans="3:15">
      <c r="C23" s="51" t="s">
        <v>12</v>
      </c>
      <c r="D23" s="77">
        <v>56910244874.139999</v>
      </c>
      <c r="E23" s="77">
        <v>123157955971</v>
      </c>
      <c r="F23" s="77">
        <v>50504359292.221001</v>
      </c>
      <c r="G23" s="77">
        <v>29142376500.339996</v>
      </c>
      <c r="H23" s="77">
        <v>26745830306.759995</v>
      </c>
      <c r="I23" s="77">
        <v>22919487136.359993</v>
      </c>
      <c r="J23" s="57">
        <f t="shared" si="0"/>
        <v>0.21716689024181138</v>
      </c>
      <c r="K23" s="57">
        <f t="shared" si="1"/>
        <v>5.2174055960804711E-3</v>
      </c>
      <c r="L23" s="77">
        <f t="shared" si="2"/>
        <v>-30164414567.380005</v>
      </c>
      <c r="M23" s="57">
        <f t="shared" si="4"/>
        <v>-0.53003487569048757</v>
      </c>
      <c r="N23" s="57">
        <f t="shared" si="3"/>
        <v>0.52957468784045258</v>
      </c>
      <c r="O23" s="15"/>
    </row>
    <row r="24" spans="3:15">
      <c r="C24" s="52" t="s">
        <v>11</v>
      </c>
      <c r="D24" s="78">
        <v>11213488701.77</v>
      </c>
      <c r="E24" s="78">
        <v>30479010985</v>
      </c>
      <c r="F24" s="78">
        <v>23364592197.808998</v>
      </c>
      <c r="G24" s="78">
        <v>5425758137.000001</v>
      </c>
      <c r="H24" s="78">
        <v>4372690037.4599991</v>
      </c>
      <c r="I24" s="78">
        <v>2960337498.3700008</v>
      </c>
      <c r="J24" s="58">
        <f t="shared" si="0"/>
        <v>0.14346561440631991</v>
      </c>
      <c r="K24" s="58">
        <f t="shared" si="1"/>
        <v>8.5299641886993024E-4</v>
      </c>
      <c r="L24" s="78">
        <f t="shared" si="2"/>
        <v>-6840798664.3100014</v>
      </c>
      <c r="M24" s="58">
        <f t="shared" si="4"/>
        <v>-0.61005088124182183</v>
      </c>
      <c r="N24" s="58">
        <f t="shared" si="3"/>
        <v>0.18715028280570828</v>
      </c>
    </row>
    <row r="25" spans="3:15">
      <c r="C25" s="52" t="s">
        <v>10</v>
      </c>
      <c r="D25" s="78">
        <v>26379161662.960003</v>
      </c>
      <c r="E25" s="78">
        <v>44127092095</v>
      </c>
      <c r="F25" s="78">
        <v>11698010363.659164</v>
      </c>
      <c r="G25" s="78">
        <v>9078720819.7599945</v>
      </c>
      <c r="H25" s="78">
        <v>7740406537.7899961</v>
      </c>
      <c r="I25" s="78">
        <v>6556728192.239996</v>
      </c>
      <c r="J25" s="58">
        <f t="shared" si="0"/>
        <v>0.17541166141484893</v>
      </c>
      <c r="K25" s="58">
        <f t="shared" si="1"/>
        <v>1.5099490246895098E-3</v>
      </c>
      <c r="L25" s="78">
        <f t="shared" si="2"/>
        <v>-18638755125.170006</v>
      </c>
      <c r="M25" s="58">
        <f t="shared" si="4"/>
        <v>-0.70657117020293336</v>
      </c>
      <c r="N25" s="58">
        <f t="shared" si="3"/>
        <v>0.66168573092020921</v>
      </c>
    </row>
    <row r="26" spans="3:15">
      <c r="C26" s="52" t="s">
        <v>9</v>
      </c>
      <c r="D26" s="78">
        <v>905790</v>
      </c>
      <c r="E26" s="78">
        <v>15705520</v>
      </c>
      <c r="F26" s="78">
        <v>2975046.9086596598</v>
      </c>
      <c r="G26" s="78">
        <v>1073800</v>
      </c>
      <c r="H26" s="78">
        <v>0</v>
      </c>
      <c r="I26" s="78">
        <v>0</v>
      </c>
      <c r="J26" s="58">
        <f t="shared" si="0"/>
        <v>0</v>
      </c>
      <c r="K26" s="58">
        <f t="shared" si="1"/>
        <v>0</v>
      </c>
      <c r="L26" s="78">
        <f t="shared" si="2"/>
        <v>-905790</v>
      </c>
      <c r="M26" s="58">
        <f t="shared" si="4"/>
        <v>-1</v>
      </c>
      <c r="N26" s="58">
        <f t="shared" si="3"/>
        <v>0</v>
      </c>
    </row>
    <row r="27" spans="3:15">
      <c r="C27" s="52" t="s">
        <v>8</v>
      </c>
      <c r="D27" s="78">
        <v>945670722.81000006</v>
      </c>
      <c r="E27" s="78">
        <v>1196164756</v>
      </c>
      <c r="F27" s="78">
        <v>624375070.24017668</v>
      </c>
      <c r="G27" s="78">
        <v>424696708.94999999</v>
      </c>
      <c r="H27" s="78">
        <v>420606696.89000005</v>
      </c>
      <c r="I27" s="78">
        <v>89196167.180000007</v>
      </c>
      <c r="J27" s="58">
        <f t="shared" si="0"/>
        <v>0.35162940120098307</v>
      </c>
      <c r="K27" s="58">
        <f t="shared" si="1"/>
        <v>8.2049265583957441E-5</v>
      </c>
      <c r="L27" s="78">
        <f t="shared" si="2"/>
        <v>-525064025.92000002</v>
      </c>
      <c r="M27" s="58">
        <f t="shared" si="4"/>
        <v>-0.55522922858371448</v>
      </c>
      <c r="N27" s="58">
        <f t="shared" si="3"/>
        <v>0.67364428360057105</v>
      </c>
    </row>
    <row r="28" spans="3:15">
      <c r="C28" s="52" t="s">
        <v>7</v>
      </c>
      <c r="D28" s="78">
        <v>18371017996.599998</v>
      </c>
      <c r="E28" s="78">
        <v>45893698340</v>
      </c>
      <c r="F28" s="78">
        <v>14814406613.604</v>
      </c>
      <c r="G28" s="78">
        <v>14212127034.629999</v>
      </c>
      <c r="H28" s="78">
        <v>14212127034.619999</v>
      </c>
      <c r="I28" s="78">
        <v>13313225278.569994</v>
      </c>
      <c r="J28" s="58">
        <f t="shared" si="0"/>
        <v>0.30967491286778698</v>
      </c>
      <c r="K28" s="58">
        <f t="shared" si="1"/>
        <v>2.7724108869370732E-3</v>
      </c>
      <c r="L28" s="78">
        <f t="shared" si="2"/>
        <v>-4158890961.9799995</v>
      </c>
      <c r="M28" s="58">
        <f t="shared" si="4"/>
        <v>-0.22638326100108896</v>
      </c>
      <c r="N28" s="58">
        <f t="shared" si="3"/>
        <v>0.95934500822794144</v>
      </c>
    </row>
    <row r="29" spans="3:15">
      <c r="C29" s="52" t="s">
        <v>6</v>
      </c>
      <c r="D29" s="78">
        <v>0</v>
      </c>
      <c r="E29" s="78">
        <v>1446284275</v>
      </c>
      <c r="F29" s="78">
        <v>0</v>
      </c>
      <c r="G29" s="78">
        <v>0</v>
      </c>
      <c r="H29" s="78">
        <v>0</v>
      </c>
      <c r="I29" s="78">
        <v>0</v>
      </c>
      <c r="J29" s="58">
        <f t="shared" si="0"/>
        <v>0</v>
      </c>
      <c r="K29" s="58">
        <f t="shared" si="1"/>
        <v>0</v>
      </c>
      <c r="L29" s="78">
        <f t="shared" si="2"/>
        <v>0</v>
      </c>
      <c r="M29" s="58" t="s">
        <v>4</v>
      </c>
      <c r="N29" s="58"/>
    </row>
    <row r="30" spans="3:15">
      <c r="C30" s="82" t="s">
        <v>111</v>
      </c>
      <c r="D30" s="83">
        <v>402345169564.68994</v>
      </c>
      <c r="E30" s="83">
        <f>E11+E23</f>
        <v>891378800905</v>
      </c>
      <c r="F30" s="83">
        <f>F11+F23</f>
        <v>445565459292.22101</v>
      </c>
      <c r="G30" s="83">
        <v>472355400541.63019</v>
      </c>
      <c r="H30" s="83">
        <v>403092616960.09021</v>
      </c>
      <c r="I30" s="83">
        <v>355286316307.21002</v>
      </c>
      <c r="J30" s="84">
        <f>H30/E30</f>
        <v>0.45221247863516378</v>
      </c>
      <c r="K30" s="84">
        <f t="shared" si="1"/>
        <v>7.8632730834859874E-2</v>
      </c>
      <c r="L30" s="83">
        <f>H30-D30</f>
        <v>747447395.40026855</v>
      </c>
      <c r="M30" s="84">
        <f>H30/D30-1</f>
        <v>1.8577267777539763E-3</v>
      </c>
      <c r="N30" s="84">
        <f t="shared" si="3"/>
        <v>0.90467653754041266</v>
      </c>
    </row>
    <row r="31" spans="3:15">
      <c r="C31" s="56" t="s">
        <v>120</v>
      </c>
    </row>
    <row r="32" spans="3:15" ht="15" customHeight="1">
      <c r="C32" s="56" t="s">
        <v>140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3:14">
      <c r="C33" s="56" t="s">
        <v>135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3:14">
      <c r="C34" s="56" t="s">
        <v>122</v>
      </c>
    </row>
    <row r="35" spans="3:14">
      <c r="C35" s="56" t="s">
        <v>121</v>
      </c>
    </row>
    <row r="36" spans="3:14">
      <c r="C36" s="56" t="s">
        <v>3</v>
      </c>
    </row>
  </sheetData>
  <mergeCells count="10">
    <mergeCell ref="C4:N4"/>
    <mergeCell ref="C5:N5"/>
    <mergeCell ref="N7:N8"/>
    <mergeCell ref="L7:M7"/>
    <mergeCell ref="L8:M8"/>
    <mergeCell ref="C7:C10"/>
    <mergeCell ref="D7:D9"/>
    <mergeCell ref="E8:E9"/>
    <mergeCell ref="E7:K7"/>
    <mergeCell ref="F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5"/>
  <sheetViews>
    <sheetView showGridLines="0" workbookViewId="0">
      <selection activeCell="B4" sqref="B4:L4"/>
    </sheetView>
  </sheetViews>
  <sheetFormatPr defaultRowHeight="15"/>
  <cols>
    <col min="1" max="17" width="11.42578125" style="55" customWidth="1"/>
    <col min="18" max="20" width="14.140625" style="55" customWidth="1"/>
    <col min="21" max="273" width="11.42578125" style="55" customWidth="1"/>
    <col min="274" max="276" width="14.140625" style="55" customWidth="1"/>
    <col min="277" max="529" width="11.42578125" style="55" customWidth="1"/>
    <col min="530" max="532" width="14.140625" style="55" customWidth="1"/>
    <col min="533" max="785" width="11.42578125" style="55" customWidth="1"/>
    <col min="786" max="788" width="14.140625" style="55" customWidth="1"/>
    <col min="789" max="1041" width="11.42578125" style="55" customWidth="1"/>
    <col min="1042" max="1044" width="14.140625" style="55" customWidth="1"/>
    <col min="1045" max="1297" width="11.42578125" style="55" customWidth="1"/>
    <col min="1298" max="1300" width="14.140625" style="55" customWidth="1"/>
    <col min="1301" max="1553" width="11.42578125" style="55" customWidth="1"/>
    <col min="1554" max="1556" width="14.140625" style="55" customWidth="1"/>
    <col min="1557" max="1809" width="11.42578125" style="55" customWidth="1"/>
    <col min="1810" max="1812" width="14.140625" style="55" customWidth="1"/>
    <col min="1813" max="2065" width="11.42578125" style="55" customWidth="1"/>
    <col min="2066" max="2068" width="14.140625" style="55" customWidth="1"/>
    <col min="2069" max="2321" width="11.42578125" style="55" customWidth="1"/>
    <col min="2322" max="2324" width="14.140625" style="55" customWidth="1"/>
    <col min="2325" max="2577" width="11.42578125" style="55" customWidth="1"/>
    <col min="2578" max="2580" width="14.140625" style="55" customWidth="1"/>
    <col min="2581" max="2833" width="11.42578125" style="55" customWidth="1"/>
    <col min="2834" max="2836" width="14.140625" style="55" customWidth="1"/>
    <col min="2837" max="3089" width="11.42578125" style="55" customWidth="1"/>
    <col min="3090" max="3092" width="14.140625" style="55" customWidth="1"/>
    <col min="3093" max="3345" width="11.42578125" style="55" customWidth="1"/>
    <col min="3346" max="3348" width="14.140625" style="55" customWidth="1"/>
    <col min="3349" max="3601" width="11.42578125" style="55" customWidth="1"/>
    <col min="3602" max="3604" width="14.140625" style="55" customWidth="1"/>
    <col min="3605" max="3857" width="11.42578125" style="55" customWidth="1"/>
    <col min="3858" max="3860" width="14.140625" style="55" customWidth="1"/>
    <col min="3861" max="4113" width="11.42578125" style="55" customWidth="1"/>
    <col min="4114" max="4116" width="14.140625" style="55" customWidth="1"/>
    <col min="4117" max="4369" width="11.42578125" style="55" customWidth="1"/>
    <col min="4370" max="4372" width="14.140625" style="55" customWidth="1"/>
    <col min="4373" max="4625" width="11.42578125" style="55" customWidth="1"/>
    <col min="4626" max="4628" width="14.140625" style="55" customWidth="1"/>
    <col min="4629" max="4881" width="11.42578125" style="55" customWidth="1"/>
    <col min="4882" max="4884" width="14.140625" style="55" customWidth="1"/>
    <col min="4885" max="5137" width="11.42578125" style="55" customWidth="1"/>
    <col min="5138" max="5140" width="14.140625" style="55" customWidth="1"/>
    <col min="5141" max="5393" width="11.42578125" style="55" customWidth="1"/>
    <col min="5394" max="5396" width="14.140625" style="55" customWidth="1"/>
    <col min="5397" max="5649" width="11.42578125" style="55" customWidth="1"/>
    <col min="5650" max="5652" width="14.140625" style="55" customWidth="1"/>
    <col min="5653" max="5905" width="11.42578125" style="55" customWidth="1"/>
    <col min="5906" max="5908" width="14.140625" style="55" customWidth="1"/>
    <col min="5909" max="6161" width="11.42578125" style="55" customWidth="1"/>
    <col min="6162" max="6164" width="14.140625" style="55" customWidth="1"/>
    <col min="6165" max="6417" width="11.42578125" style="55" customWidth="1"/>
    <col min="6418" max="6420" width="14.140625" style="55" customWidth="1"/>
    <col min="6421" max="6673" width="11.42578125" style="55" customWidth="1"/>
    <col min="6674" max="6676" width="14.140625" style="55" customWidth="1"/>
    <col min="6677" max="6929" width="11.42578125" style="55" customWidth="1"/>
    <col min="6930" max="6932" width="14.140625" style="55" customWidth="1"/>
    <col min="6933" max="7185" width="11.42578125" style="55" customWidth="1"/>
    <col min="7186" max="7188" width="14.140625" style="55" customWidth="1"/>
    <col min="7189" max="7441" width="11.42578125" style="55" customWidth="1"/>
    <col min="7442" max="7444" width="14.140625" style="55" customWidth="1"/>
    <col min="7445" max="7697" width="11.42578125" style="55" customWidth="1"/>
    <col min="7698" max="7700" width="14.140625" style="55" customWidth="1"/>
    <col min="7701" max="7953" width="11.42578125" style="55" customWidth="1"/>
    <col min="7954" max="7956" width="14.140625" style="55" customWidth="1"/>
    <col min="7957" max="8209" width="11.42578125" style="55" customWidth="1"/>
    <col min="8210" max="8212" width="14.140625" style="55" customWidth="1"/>
    <col min="8213" max="8465" width="11.42578125" style="55" customWidth="1"/>
    <col min="8466" max="8468" width="14.140625" style="55" customWidth="1"/>
    <col min="8469" max="8721" width="11.42578125" style="55" customWidth="1"/>
    <col min="8722" max="8724" width="14.140625" style="55" customWidth="1"/>
    <col min="8725" max="8977" width="11.42578125" style="55" customWidth="1"/>
    <col min="8978" max="8980" width="14.140625" style="55" customWidth="1"/>
    <col min="8981" max="9233" width="11.42578125" style="55" customWidth="1"/>
    <col min="9234" max="9236" width="14.140625" style="55" customWidth="1"/>
    <col min="9237" max="9489" width="11.42578125" style="55" customWidth="1"/>
    <col min="9490" max="9492" width="14.140625" style="55" customWidth="1"/>
    <col min="9493" max="9745" width="11.42578125" style="55" customWidth="1"/>
    <col min="9746" max="9748" width="14.140625" style="55" customWidth="1"/>
    <col min="9749" max="10001" width="11.42578125" style="55" customWidth="1"/>
    <col min="10002" max="10004" width="14.140625" style="55" customWidth="1"/>
    <col min="10005" max="10257" width="11.42578125" style="55" customWidth="1"/>
    <col min="10258" max="10260" width="14.140625" style="55" customWidth="1"/>
    <col min="10261" max="10513" width="11.42578125" style="55" customWidth="1"/>
    <col min="10514" max="10516" width="14.140625" style="55" customWidth="1"/>
    <col min="10517" max="10769" width="11.42578125" style="55" customWidth="1"/>
    <col min="10770" max="10772" width="14.140625" style="55" customWidth="1"/>
    <col min="10773" max="11025" width="11.42578125" style="55" customWidth="1"/>
    <col min="11026" max="11028" width="14.140625" style="55" customWidth="1"/>
    <col min="11029" max="11281" width="11.42578125" style="55" customWidth="1"/>
    <col min="11282" max="11284" width="14.140625" style="55" customWidth="1"/>
    <col min="11285" max="11537" width="11.42578125" style="55" customWidth="1"/>
    <col min="11538" max="11540" width="14.140625" style="55" customWidth="1"/>
    <col min="11541" max="11793" width="11.42578125" style="55" customWidth="1"/>
    <col min="11794" max="11796" width="14.140625" style="55" customWidth="1"/>
    <col min="11797" max="12049" width="11.42578125" style="55" customWidth="1"/>
    <col min="12050" max="12052" width="14.140625" style="55" customWidth="1"/>
    <col min="12053" max="12305" width="11.42578125" style="55" customWidth="1"/>
    <col min="12306" max="12308" width="14.140625" style="55" customWidth="1"/>
    <col min="12309" max="12561" width="11.42578125" style="55" customWidth="1"/>
    <col min="12562" max="12564" width="14.140625" style="55" customWidth="1"/>
    <col min="12565" max="12817" width="11.42578125" style="55" customWidth="1"/>
    <col min="12818" max="12820" width="14.140625" style="55" customWidth="1"/>
    <col min="12821" max="13073" width="11.42578125" style="55" customWidth="1"/>
    <col min="13074" max="13076" width="14.140625" style="55" customWidth="1"/>
    <col min="13077" max="13329" width="11.42578125" style="55" customWidth="1"/>
    <col min="13330" max="13332" width="14.140625" style="55" customWidth="1"/>
    <col min="13333" max="13585" width="11.42578125" style="55" customWidth="1"/>
    <col min="13586" max="13588" width="14.140625" style="55" customWidth="1"/>
    <col min="13589" max="13841" width="11.42578125" style="55" customWidth="1"/>
    <col min="13842" max="13844" width="14.140625" style="55" customWidth="1"/>
    <col min="13845" max="14097" width="11.42578125" style="55" customWidth="1"/>
    <col min="14098" max="14100" width="14.140625" style="55" customWidth="1"/>
    <col min="14101" max="14353" width="11.42578125" style="55" customWidth="1"/>
    <col min="14354" max="14356" width="14.140625" style="55" customWidth="1"/>
    <col min="14357" max="14609" width="11.42578125" style="55" customWidth="1"/>
    <col min="14610" max="14612" width="14.140625" style="55" customWidth="1"/>
    <col min="14613" max="14865" width="11.42578125" style="55" customWidth="1"/>
    <col min="14866" max="14868" width="14.140625" style="55" customWidth="1"/>
    <col min="14869" max="15121" width="11.42578125" style="55" customWidth="1"/>
    <col min="15122" max="15124" width="14.140625" style="55" customWidth="1"/>
    <col min="15125" max="15377" width="11.42578125" style="55" customWidth="1"/>
    <col min="15378" max="15380" width="14.140625" style="55" customWidth="1"/>
    <col min="15381" max="15633" width="11.42578125" style="55" customWidth="1"/>
    <col min="15634" max="15636" width="14.140625" style="55" customWidth="1"/>
    <col min="15637" max="15889" width="11.42578125" style="55" customWidth="1"/>
    <col min="15890" max="15892" width="14.140625" style="55" customWidth="1"/>
    <col min="15893" max="16145" width="11.42578125" style="55" customWidth="1"/>
    <col min="16146" max="16148" width="14.140625" style="55" customWidth="1"/>
    <col min="16149" max="16384" width="11.42578125" style="55" customWidth="1"/>
  </cols>
  <sheetData>
    <row r="2" spans="2:20" ht="31.5" customHeight="1">
      <c r="B2" s="228" t="s">
        <v>254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2:20">
      <c r="B3" s="229" t="s">
        <v>428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</row>
    <row r="4" spans="2:20">
      <c r="B4" s="230" t="s">
        <v>238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6" spans="2:20" ht="45">
      <c r="R6" s="231" t="s">
        <v>255</v>
      </c>
      <c r="S6" s="231" t="s">
        <v>256</v>
      </c>
      <c r="T6" s="231" t="s">
        <v>257</v>
      </c>
    </row>
    <row r="7" spans="2:20">
      <c r="Q7" s="55">
        <v>2017</v>
      </c>
      <c r="R7" s="232">
        <v>4.7</v>
      </c>
      <c r="S7" s="55">
        <v>2.7</v>
      </c>
      <c r="T7" s="233">
        <v>2</v>
      </c>
    </row>
    <row r="8" spans="2:20">
      <c r="Q8" s="55">
        <v>2018</v>
      </c>
      <c r="R8" s="232">
        <v>7</v>
      </c>
      <c r="S8" s="55">
        <v>7.8</v>
      </c>
      <c r="T8" s="55">
        <v>-0.8</v>
      </c>
    </row>
    <row r="9" spans="2:20">
      <c r="Q9" s="55">
        <v>2019</v>
      </c>
      <c r="R9" s="232">
        <v>5.0999999999999996</v>
      </c>
      <c r="S9" s="55">
        <v>6.3</v>
      </c>
      <c r="T9" s="55">
        <v>-1.3</v>
      </c>
    </row>
    <row r="10" spans="2:20">
      <c r="Q10" s="55">
        <v>2020</v>
      </c>
      <c r="R10" s="232">
        <v>-6.7</v>
      </c>
      <c r="S10" s="55">
        <v>-3.8</v>
      </c>
      <c r="T10" s="55">
        <v>-2.9</v>
      </c>
    </row>
    <row r="25" spans="2:2">
      <c r="B25" s="120" t="s">
        <v>258</v>
      </c>
    </row>
  </sheetData>
  <mergeCells count="3">
    <mergeCell ref="B2:L2"/>
    <mergeCell ref="B3:L3"/>
    <mergeCell ref="B4:L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topLeftCell="B1" workbookViewId="0">
      <selection activeCell="H12" sqref="H12"/>
    </sheetView>
  </sheetViews>
  <sheetFormatPr defaultColWidth="11.42578125" defaultRowHeight="15"/>
  <cols>
    <col min="1" max="1" width="49" customWidth="1"/>
    <col min="2" max="2" width="15.28515625" customWidth="1"/>
    <col min="3" max="3" width="13.140625" customWidth="1"/>
    <col min="4" max="4" width="13.85546875" style="59" customWidth="1"/>
    <col min="5" max="5" width="13.85546875" customWidth="1"/>
    <col min="6" max="6" width="9.42578125" customWidth="1"/>
    <col min="7" max="7" width="8.85546875" customWidth="1"/>
    <col min="8" max="8" width="13.5703125" bestFit="1" customWidth="1"/>
    <col min="9" max="9" width="8.42578125" bestFit="1" customWidth="1"/>
    <col min="10" max="10" width="11.5703125" customWidth="1"/>
    <col min="11" max="11" width="9.42578125" customWidth="1"/>
    <col min="12" max="12" width="17.42578125" customWidth="1"/>
    <col min="13" max="13" width="13.85546875" bestFit="1" customWidth="1"/>
    <col min="14" max="14" width="13.5703125" bestFit="1" customWidth="1"/>
    <col min="15" max="15" width="17" bestFit="1" customWidth="1"/>
  </cols>
  <sheetData>
    <row r="1" spans="1:15" ht="15.75" thickBot="1"/>
    <row r="2" spans="1:15" ht="15.75" thickBot="1">
      <c r="N2" s="14" t="s">
        <v>20</v>
      </c>
      <c r="O2" s="13">
        <v>5126270100000</v>
      </c>
    </row>
    <row r="4" spans="1:15" ht="15.75">
      <c r="A4" s="157" t="s">
        <v>448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</row>
    <row r="5" spans="1:15" ht="15.75" thickBot="1">
      <c r="A5" s="486" t="s">
        <v>449</v>
      </c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486"/>
    </row>
    <row r="6" spans="1:15" s="55" customFormat="1" ht="15.75" thickBot="1">
      <c r="A6" s="487"/>
      <c r="B6" s="487"/>
      <c r="C6" s="488"/>
      <c r="D6" s="488"/>
      <c r="E6" s="488"/>
      <c r="F6" s="488"/>
      <c r="G6" s="488"/>
      <c r="H6" s="488"/>
      <c r="I6" s="488"/>
      <c r="J6" s="487"/>
      <c r="K6" s="487"/>
      <c r="L6" s="487"/>
    </row>
    <row r="7" spans="1:15" ht="15.75" customHeight="1" thickBot="1">
      <c r="A7" s="158" t="s">
        <v>0</v>
      </c>
      <c r="B7" s="158" t="s">
        <v>116</v>
      </c>
      <c r="C7" s="165">
        <v>2021</v>
      </c>
      <c r="D7" s="166"/>
      <c r="E7" s="166"/>
      <c r="F7" s="166"/>
      <c r="G7" s="166"/>
      <c r="H7" s="166"/>
      <c r="I7" s="167"/>
      <c r="J7" s="160" t="s">
        <v>115</v>
      </c>
      <c r="K7" s="161"/>
      <c r="L7" s="158" t="s">
        <v>127</v>
      </c>
    </row>
    <row r="8" spans="1:15" ht="15.75" customHeight="1" thickBot="1">
      <c r="A8" s="164"/>
      <c r="B8" s="164"/>
      <c r="C8" s="158" t="s">
        <v>129</v>
      </c>
      <c r="D8" s="165" t="s">
        <v>1</v>
      </c>
      <c r="E8" s="166"/>
      <c r="F8" s="166"/>
      <c r="G8" s="166"/>
      <c r="H8" s="166"/>
      <c r="I8" s="167"/>
      <c r="J8" s="162" t="s">
        <v>117</v>
      </c>
      <c r="K8" s="163"/>
      <c r="L8" s="159"/>
    </row>
    <row r="9" spans="1:15" ht="15.75" thickBot="1">
      <c r="A9" s="164"/>
      <c r="B9" s="159"/>
      <c r="C9" s="159"/>
      <c r="D9" s="11" t="s">
        <v>112</v>
      </c>
      <c r="E9" s="11" t="s">
        <v>113</v>
      </c>
      <c r="F9" s="11" t="s">
        <v>114</v>
      </c>
      <c r="G9" s="11" t="s">
        <v>102</v>
      </c>
      <c r="H9" s="11" t="s">
        <v>19</v>
      </c>
      <c r="I9" s="48" t="s">
        <v>2</v>
      </c>
      <c r="J9" s="11" t="s">
        <v>118</v>
      </c>
      <c r="K9" s="11" t="s">
        <v>119</v>
      </c>
      <c r="L9" s="49" t="s">
        <v>18</v>
      </c>
    </row>
    <row r="10" spans="1:15" s="55" customFormat="1" ht="15.75" thickBot="1">
      <c r="A10" s="159"/>
      <c r="B10" s="50">
        <v>1</v>
      </c>
      <c r="C10" s="50">
        <v>2</v>
      </c>
      <c r="D10" s="50">
        <v>3</v>
      </c>
      <c r="E10" s="50">
        <v>4</v>
      </c>
      <c r="F10" s="50">
        <v>5</v>
      </c>
      <c r="G10" s="50">
        <v>6</v>
      </c>
      <c r="H10" s="50" t="s">
        <v>123</v>
      </c>
      <c r="I10" s="50" t="s">
        <v>139</v>
      </c>
      <c r="J10" s="50" t="s">
        <v>125</v>
      </c>
      <c r="K10" s="50" t="s">
        <v>126</v>
      </c>
      <c r="L10" s="8" t="s">
        <v>128</v>
      </c>
    </row>
    <row r="11" spans="1:15">
      <c r="A11" s="31" t="s">
        <v>58</v>
      </c>
      <c r="B11" s="64">
        <f t="shared" ref="B11:G11" si="0">+B12+B13</f>
        <v>3946266273.1900005</v>
      </c>
      <c r="C11" s="64">
        <f t="shared" si="0"/>
        <v>7818719836</v>
      </c>
      <c r="D11" s="64">
        <f t="shared" si="0"/>
        <v>3909359918.1399999</v>
      </c>
      <c r="E11" s="64">
        <f t="shared" si="0"/>
        <v>3909359851.2800002</v>
      </c>
      <c r="F11" s="64">
        <f t="shared" si="0"/>
        <v>3909359851.2800002</v>
      </c>
      <c r="G11" s="64">
        <f t="shared" si="0"/>
        <v>3909359851.2800002</v>
      </c>
      <c r="H11" s="7">
        <f>F11/C11</f>
        <v>0.49999999146663376</v>
      </c>
      <c r="I11" s="7">
        <f>F11/$O$2</f>
        <v>7.6261292811707296E-4</v>
      </c>
      <c r="J11" s="64">
        <f>F11-B11</f>
        <v>-36906421.910000324</v>
      </c>
      <c r="K11" s="7">
        <f>J11/B11</f>
        <v>-9.3522381296806609E-3</v>
      </c>
      <c r="L11" s="6">
        <f>+F11/D11</f>
        <v>0.99999998289745606</v>
      </c>
    </row>
    <row r="12" spans="1:15">
      <c r="A12" s="19" t="s">
        <v>57</v>
      </c>
      <c r="B12" s="65">
        <v>1367889544.6300001</v>
      </c>
      <c r="C12" s="65">
        <v>2635779124</v>
      </c>
      <c r="D12" s="65">
        <v>1317889562.1700001</v>
      </c>
      <c r="E12" s="65">
        <v>1317889536</v>
      </c>
      <c r="F12" s="65">
        <v>1317889536</v>
      </c>
      <c r="G12" s="65">
        <v>1317889536</v>
      </c>
      <c r="H12" s="25">
        <f>F12/C12</f>
        <v>0.49999999013574403</v>
      </c>
      <c r="I12" s="25">
        <f t="shared" ref="I12:I48" si="1">F12/$O$2</f>
        <v>2.5708546570731808E-4</v>
      </c>
      <c r="J12" s="65">
        <f t="shared" ref="J12:J48" si="2">F12-B12</f>
        <v>-50000008.630000114</v>
      </c>
      <c r="K12" s="24">
        <f t="shared" ref="K12:K47" si="3">J12/B12</f>
        <v>-3.6552665254506789E-2</v>
      </c>
      <c r="L12" s="23">
        <f t="shared" ref="L12:L48" si="4">+F12/D12</f>
        <v>0.99999998014249381</v>
      </c>
    </row>
    <row r="13" spans="1:15">
      <c r="A13" s="18" t="s">
        <v>56</v>
      </c>
      <c r="B13" s="65">
        <v>2578376728.5600004</v>
      </c>
      <c r="C13" s="65">
        <v>5182940712</v>
      </c>
      <c r="D13" s="65">
        <v>2591470355.9699998</v>
      </c>
      <c r="E13" s="65">
        <v>2591470315.2800002</v>
      </c>
      <c r="F13" s="65">
        <v>2591470315.2800002</v>
      </c>
      <c r="G13" s="65">
        <v>2591470315.2800002</v>
      </c>
      <c r="H13" s="25">
        <f t="shared" ref="H13:H47" si="5">F13/C13</f>
        <v>0.49999999214345636</v>
      </c>
      <c r="I13" s="25">
        <f t="shared" si="1"/>
        <v>5.0552746240975488E-4</v>
      </c>
      <c r="J13" s="65">
        <f t="shared" si="2"/>
        <v>13093586.71999979</v>
      </c>
      <c r="K13" s="24">
        <f t="shared" si="3"/>
        <v>5.0782287068315409E-3</v>
      </c>
      <c r="L13" s="23">
        <f t="shared" si="4"/>
        <v>0.99999998429848924</v>
      </c>
    </row>
    <row r="14" spans="1:15">
      <c r="A14" s="20" t="s">
        <v>55</v>
      </c>
      <c r="B14" s="66">
        <f t="shared" ref="B14:G14" si="6">+SUM(B15:B36)</f>
        <v>278670062045.05011</v>
      </c>
      <c r="C14" s="66">
        <f t="shared" si="6"/>
        <v>603583899414</v>
      </c>
      <c r="D14" s="66">
        <f t="shared" si="6"/>
        <v>300438545537.65552</v>
      </c>
      <c r="E14" s="66">
        <f t="shared" si="6"/>
        <v>325353991311.76001</v>
      </c>
      <c r="F14" s="66">
        <f t="shared" si="6"/>
        <v>269815534907.89005</v>
      </c>
      <c r="G14" s="66">
        <f t="shared" si="6"/>
        <v>258513602574.74997</v>
      </c>
      <c r="H14" s="5">
        <f t="shared" si="5"/>
        <v>0.44702241920277391</v>
      </c>
      <c r="I14" s="5">
        <f t="shared" si="1"/>
        <v>5.2633889678948061E-2</v>
      </c>
      <c r="J14" s="66">
        <f t="shared" si="2"/>
        <v>-8854527137.1600647</v>
      </c>
      <c r="K14" s="5">
        <f t="shared" si="3"/>
        <v>-3.1774231764187977E-2</v>
      </c>
      <c r="L14" s="4">
        <f>+F14/D14</f>
        <v>0.89807229769747599</v>
      </c>
    </row>
    <row r="15" spans="1:15">
      <c r="A15" s="30" t="s">
        <v>54</v>
      </c>
      <c r="B15" s="67">
        <v>44069129665.510002</v>
      </c>
      <c r="C15" s="67">
        <v>67976353801</v>
      </c>
      <c r="D15" s="67">
        <v>44908095248.149895</v>
      </c>
      <c r="E15" s="67">
        <v>37450729584.240051</v>
      </c>
      <c r="F15" s="67">
        <v>35390687205.380066</v>
      </c>
      <c r="G15" s="67">
        <v>34483232580.039978</v>
      </c>
      <c r="H15" s="17">
        <f t="shared" si="5"/>
        <v>0.52063232619075006</v>
      </c>
      <c r="I15" s="17">
        <f t="shared" si="1"/>
        <v>6.9037890152101166E-3</v>
      </c>
      <c r="J15" s="67">
        <f t="shared" si="2"/>
        <v>-8678442460.1299362</v>
      </c>
      <c r="K15" s="17">
        <f t="shared" si="3"/>
        <v>-0.19692792950531038</v>
      </c>
      <c r="L15" s="16">
        <f t="shared" si="4"/>
        <v>0.78806921134866159</v>
      </c>
      <c r="M15" s="15"/>
      <c r="N15" s="15"/>
    </row>
    <row r="16" spans="1:15">
      <c r="A16" s="28" t="s">
        <v>53</v>
      </c>
      <c r="B16" s="67">
        <v>17986140662.519997</v>
      </c>
      <c r="C16" s="67">
        <v>43276034668</v>
      </c>
      <c r="D16" s="67">
        <v>20765923559.924171</v>
      </c>
      <c r="E16" s="67">
        <v>19827726447.589985</v>
      </c>
      <c r="F16" s="67">
        <v>19443169121.279984</v>
      </c>
      <c r="G16" s="67">
        <v>19209919083.899975</v>
      </c>
      <c r="H16" s="17">
        <f>F16/C16</f>
        <v>0.44928259417577893</v>
      </c>
      <c r="I16" s="17">
        <f t="shared" si="1"/>
        <v>3.7928491363106256E-3</v>
      </c>
      <c r="J16" s="67">
        <f t="shared" si="2"/>
        <v>1457028458.7599869</v>
      </c>
      <c r="K16" s="17">
        <f>J16/B16</f>
        <v>8.1008398972225434E-2</v>
      </c>
      <c r="L16" s="16">
        <f>+F16/D16</f>
        <v>0.93630168025866423</v>
      </c>
      <c r="M16" s="15"/>
      <c r="N16" s="3"/>
    </row>
    <row r="17" spans="1:14">
      <c r="A17" s="28" t="s">
        <v>52</v>
      </c>
      <c r="B17" s="67">
        <v>15050952534.969999</v>
      </c>
      <c r="C17" s="67">
        <v>33199958317</v>
      </c>
      <c r="D17" s="67">
        <v>15300548459</v>
      </c>
      <c r="E17" s="67">
        <v>15652234127.699976</v>
      </c>
      <c r="F17" s="67">
        <v>14415120159.549994</v>
      </c>
      <c r="G17" s="67">
        <v>14154207117.900003</v>
      </c>
      <c r="H17" s="17">
        <f>F17/C17</f>
        <v>0.4341909113834263</v>
      </c>
      <c r="I17" s="17">
        <f t="shared" si="1"/>
        <v>2.8120094880583826E-3</v>
      </c>
      <c r="J17" s="67">
        <f t="shared" si="2"/>
        <v>-635832375.4200058</v>
      </c>
      <c r="K17" s="17">
        <f t="shared" si="3"/>
        <v>-4.2245324602724434E-2</v>
      </c>
      <c r="L17" s="16">
        <f t="shared" si="4"/>
        <v>0.94213094374867423</v>
      </c>
      <c r="M17" s="15"/>
      <c r="N17" s="3"/>
    </row>
    <row r="18" spans="1:14">
      <c r="A18" s="28" t="s">
        <v>51</v>
      </c>
      <c r="B18" s="67">
        <v>4619872980.6400003</v>
      </c>
      <c r="C18" s="67">
        <v>10207451310</v>
      </c>
      <c r="D18" s="67">
        <v>4046590137.9300003</v>
      </c>
      <c r="E18" s="67">
        <v>3500155876.4899993</v>
      </c>
      <c r="F18" s="67">
        <v>3330010875.3299994</v>
      </c>
      <c r="G18" s="67">
        <v>3123886173.6999993</v>
      </c>
      <c r="H18" s="17">
        <f t="shared" si="5"/>
        <v>0.32623333427685969</v>
      </c>
      <c r="I18" s="17">
        <f t="shared" si="1"/>
        <v>6.4959723353827956E-4</v>
      </c>
      <c r="J18" s="67">
        <f t="shared" si="2"/>
        <v>-1289862105.3100009</v>
      </c>
      <c r="K18" s="17">
        <f t="shared" si="3"/>
        <v>-0.27919860799534657</v>
      </c>
      <c r="L18" s="16">
        <f t="shared" si="4"/>
        <v>0.82291775589445759</v>
      </c>
      <c r="M18" s="15"/>
      <c r="N18" s="3"/>
    </row>
    <row r="19" spans="1:14">
      <c r="A19" s="28" t="s">
        <v>50</v>
      </c>
      <c r="B19" s="67">
        <v>9348346553.7700005</v>
      </c>
      <c r="C19" s="67">
        <v>21532543437</v>
      </c>
      <c r="D19" s="67">
        <v>9577992458.9941673</v>
      </c>
      <c r="E19" s="67">
        <v>8894010025.4300022</v>
      </c>
      <c r="F19" s="67">
        <v>8380547733.0100012</v>
      </c>
      <c r="G19" s="67">
        <v>8316576788.5199995</v>
      </c>
      <c r="H19" s="17">
        <f t="shared" si="5"/>
        <v>0.38920380017018613</v>
      </c>
      <c r="I19" s="17">
        <f t="shared" si="1"/>
        <v>1.6348236767723186E-3</v>
      </c>
      <c r="J19" s="67">
        <f t="shared" si="2"/>
        <v>-967798820.75999928</v>
      </c>
      <c r="K19" s="17">
        <f t="shared" si="3"/>
        <v>-0.10352620275611257</v>
      </c>
      <c r="L19" s="16">
        <f t="shared" si="4"/>
        <v>0.87497957102067758</v>
      </c>
      <c r="M19" s="15"/>
      <c r="N19" s="15"/>
    </row>
    <row r="20" spans="1:14">
      <c r="A20" s="28" t="s">
        <v>49</v>
      </c>
      <c r="B20" s="67">
        <v>94488390342.860031</v>
      </c>
      <c r="C20" s="67">
        <v>194510200000</v>
      </c>
      <c r="D20" s="67">
        <v>94258181803.84668</v>
      </c>
      <c r="E20" s="67">
        <v>128133416119.37006</v>
      </c>
      <c r="F20" s="67">
        <v>84541332094.570007</v>
      </c>
      <c r="G20" s="67">
        <v>80277296808.940002</v>
      </c>
      <c r="H20" s="17">
        <f t="shared" si="5"/>
        <v>0.43463701181002334</v>
      </c>
      <c r="I20" s="17">
        <f t="shared" si="1"/>
        <v>1.6491782611019658E-2</v>
      </c>
      <c r="J20" s="67">
        <f t="shared" si="2"/>
        <v>-9947058248.2900238</v>
      </c>
      <c r="K20" s="17">
        <f t="shared" si="3"/>
        <v>-0.10527280877784229</v>
      </c>
      <c r="L20" s="16">
        <f t="shared" si="4"/>
        <v>0.89691240035270736</v>
      </c>
      <c r="M20" s="15"/>
      <c r="N20" s="3"/>
    </row>
    <row r="21" spans="1:14" ht="24">
      <c r="A21" s="28" t="s">
        <v>48</v>
      </c>
      <c r="B21" s="67">
        <v>41872828198.180031</v>
      </c>
      <c r="C21" s="67">
        <v>107449061312</v>
      </c>
      <c r="D21" s="67">
        <v>54151296767.014809</v>
      </c>
      <c r="E21" s="67">
        <v>67500021809.029991</v>
      </c>
      <c r="F21" s="67">
        <v>62779401022.810005</v>
      </c>
      <c r="G21" s="67">
        <v>60576038826.339989</v>
      </c>
      <c r="H21" s="17">
        <f t="shared" si="5"/>
        <v>0.58427128405075002</v>
      </c>
      <c r="I21" s="17">
        <f t="shared" si="1"/>
        <v>1.2246604216740356E-2</v>
      </c>
      <c r="J21" s="67">
        <f t="shared" si="2"/>
        <v>20906572824.629974</v>
      </c>
      <c r="K21" s="17">
        <f t="shared" si="3"/>
        <v>0.49928733558863508</v>
      </c>
      <c r="L21" s="16">
        <f t="shared" si="4"/>
        <v>1.1593332897071236</v>
      </c>
      <c r="M21" s="15"/>
      <c r="N21" s="29"/>
    </row>
    <row r="22" spans="1:14" ht="24">
      <c r="A22" s="28" t="s">
        <v>47</v>
      </c>
      <c r="B22" s="67">
        <v>952971735.94999993</v>
      </c>
      <c r="C22" s="67">
        <v>2833726697</v>
      </c>
      <c r="D22" s="67">
        <v>1257444049.0600002</v>
      </c>
      <c r="E22" s="67">
        <v>1290156188.1799996</v>
      </c>
      <c r="F22" s="67">
        <v>952972605.1899997</v>
      </c>
      <c r="G22" s="67">
        <v>919684160.1699996</v>
      </c>
      <c r="H22" s="17">
        <f t="shared" si="5"/>
        <v>0.33629658294107523</v>
      </c>
      <c r="I22" s="17">
        <f t="shared" si="1"/>
        <v>1.8589980367792163E-4</v>
      </c>
      <c r="J22" s="67">
        <f t="shared" si="2"/>
        <v>869.23999977111816</v>
      </c>
      <c r="K22" s="17">
        <f t="shared" si="3"/>
        <v>9.1213618093782067E-7</v>
      </c>
      <c r="L22" s="16">
        <f t="shared" si="4"/>
        <v>0.75786481784409609</v>
      </c>
      <c r="M22" s="15"/>
      <c r="N22" s="3"/>
    </row>
    <row r="23" spans="1:14">
      <c r="A23" s="28" t="s">
        <v>46</v>
      </c>
      <c r="B23" s="67">
        <v>1088509063.1599998</v>
      </c>
      <c r="C23" s="67">
        <v>2031641613</v>
      </c>
      <c r="D23" s="67">
        <v>992834303.41999996</v>
      </c>
      <c r="E23" s="67">
        <v>842935220.59000039</v>
      </c>
      <c r="F23" s="67">
        <v>789696752.41000044</v>
      </c>
      <c r="G23" s="67">
        <v>784286487.79000032</v>
      </c>
      <c r="H23" s="17">
        <f t="shared" si="5"/>
        <v>0.38869884696046558</v>
      </c>
      <c r="I23" s="17">
        <f t="shared" si="1"/>
        <v>1.5404899410391981E-4</v>
      </c>
      <c r="J23" s="67">
        <f t="shared" si="2"/>
        <v>-298812310.7499994</v>
      </c>
      <c r="K23" s="17">
        <f t="shared" si="3"/>
        <v>-0.27451522533265027</v>
      </c>
      <c r="L23" s="16">
        <f t="shared" si="4"/>
        <v>0.79539632110790803</v>
      </c>
      <c r="M23" s="15"/>
      <c r="N23" s="3"/>
    </row>
    <row r="24" spans="1:14">
      <c r="A24" s="28" t="s">
        <v>45</v>
      </c>
      <c r="B24" s="67">
        <v>5414622099.2399988</v>
      </c>
      <c r="C24" s="67">
        <v>13835081458</v>
      </c>
      <c r="D24" s="67">
        <v>6491345377.0450001</v>
      </c>
      <c r="E24" s="67">
        <v>6306569061.5400057</v>
      </c>
      <c r="F24" s="67">
        <v>6200672722.4200029</v>
      </c>
      <c r="G24" s="67">
        <v>5938321965.6400042</v>
      </c>
      <c r="H24" s="17">
        <f t="shared" si="5"/>
        <v>0.4481847643068646</v>
      </c>
      <c r="I24" s="17">
        <f t="shared" si="1"/>
        <v>1.2095875951639776E-3</v>
      </c>
      <c r="J24" s="67">
        <f t="shared" si="2"/>
        <v>786050623.18000412</v>
      </c>
      <c r="K24" s="17">
        <f t="shared" si="3"/>
        <v>0.14517183448321072</v>
      </c>
      <c r="L24" s="16">
        <f t="shared" si="4"/>
        <v>0.95522150837130193</v>
      </c>
      <c r="M24" s="15"/>
      <c r="N24" s="3"/>
    </row>
    <row r="25" spans="1:14" ht="24">
      <c r="A25" s="28" t="s">
        <v>44</v>
      </c>
      <c r="B25" s="67">
        <v>15811917460.219999</v>
      </c>
      <c r="C25" s="67">
        <v>48788599383</v>
      </c>
      <c r="D25" s="67">
        <v>19968674394.829166</v>
      </c>
      <c r="E25" s="67">
        <v>12364994460.560003</v>
      </c>
      <c r="F25" s="67">
        <v>11463510154.880009</v>
      </c>
      <c r="G25" s="67">
        <v>9763790817.2500057</v>
      </c>
      <c r="H25" s="17">
        <f t="shared" si="5"/>
        <v>0.23496288681889027</v>
      </c>
      <c r="I25" s="17">
        <f t="shared" si="1"/>
        <v>2.2362282773356031E-3</v>
      </c>
      <c r="J25" s="67">
        <f t="shared" si="2"/>
        <v>-4348407305.3399906</v>
      </c>
      <c r="K25" s="17">
        <f t="shared" si="3"/>
        <v>-0.27500822188579077</v>
      </c>
      <c r="L25" s="16">
        <f t="shared" si="4"/>
        <v>0.57407466956587028</v>
      </c>
      <c r="M25" s="15"/>
      <c r="N25" s="3"/>
    </row>
    <row r="26" spans="1:14">
      <c r="A26" s="28" t="s">
        <v>43</v>
      </c>
      <c r="B26" s="73">
        <v>2854126722.5399995</v>
      </c>
      <c r="C26" s="73">
        <v>7108358376</v>
      </c>
      <c r="D26" s="73">
        <v>3464701726.1549997</v>
      </c>
      <c r="E26" s="73">
        <v>2701264903.8400016</v>
      </c>
      <c r="F26" s="73">
        <v>2503934315.880003</v>
      </c>
      <c r="G26" s="73">
        <v>2436218144.6200037</v>
      </c>
      <c r="H26" s="21">
        <f t="shared" si="5"/>
        <v>0.35225212115557564</v>
      </c>
      <c r="I26" s="21">
        <f t="shared" si="1"/>
        <v>4.8845149924503647E-4</v>
      </c>
      <c r="J26" s="73">
        <f t="shared" si="2"/>
        <v>-350192406.65999651</v>
      </c>
      <c r="K26" s="17">
        <f t="shared" si="3"/>
        <v>-0.12269686692409597</v>
      </c>
      <c r="L26" s="16">
        <f t="shared" si="4"/>
        <v>0.72269837746142107</v>
      </c>
      <c r="M26" s="15"/>
      <c r="N26" s="3"/>
    </row>
    <row r="27" spans="1:14">
      <c r="A27" s="28" t="s">
        <v>42</v>
      </c>
      <c r="B27" s="73">
        <v>2784059723.1299992</v>
      </c>
      <c r="C27" s="73">
        <v>5989263956</v>
      </c>
      <c r="D27" s="73">
        <v>2736030575.1099997</v>
      </c>
      <c r="E27" s="73">
        <v>1407366348.2299995</v>
      </c>
      <c r="F27" s="73">
        <v>1282934984.9099996</v>
      </c>
      <c r="G27" s="73">
        <v>1203654721.3799996</v>
      </c>
      <c r="H27" s="21">
        <f t="shared" si="5"/>
        <v>0.21420578460643147</v>
      </c>
      <c r="I27" s="21">
        <f t="shared" si="1"/>
        <v>2.5026675533737475E-4</v>
      </c>
      <c r="J27" s="73">
        <f t="shared" si="2"/>
        <v>-1501124738.2199996</v>
      </c>
      <c r="K27" s="17">
        <f t="shared" si="3"/>
        <v>-0.53918553748996068</v>
      </c>
      <c r="L27" s="16">
        <f t="shared" si="4"/>
        <v>0.46890374566023274</v>
      </c>
      <c r="M27" s="15"/>
      <c r="N27" s="3"/>
    </row>
    <row r="28" spans="1:14">
      <c r="A28" s="28" t="s">
        <v>41</v>
      </c>
      <c r="B28" s="73">
        <v>7292421050.7999983</v>
      </c>
      <c r="C28" s="73">
        <v>7005559301</v>
      </c>
      <c r="D28" s="73">
        <v>3814979573.3099999</v>
      </c>
      <c r="E28" s="73">
        <v>4196193199.6800013</v>
      </c>
      <c r="F28" s="73">
        <v>4196193199.6800013</v>
      </c>
      <c r="G28" s="73">
        <v>4102088259.5300007</v>
      </c>
      <c r="H28" s="21">
        <f t="shared" si="5"/>
        <v>0.59898046956522388</v>
      </c>
      <c r="I28" s="21">
        <f t="shared" si="1"/>
        <v>8.1856654406095401E-4</v>
      </c>
      <c r="J28" s="73">
        <f t="shared" si="2"/>
        <v>-3096227851.119997</v>
      </c>
      <c r="K28" s="17">
        <f t="shared" si="3"/>
        <v>-0.42458160733606193</v>
      </c>
      <c r="L28" s="16">
        <f t="shared" si="4"/>
        <v>1.0999254698601828</v>
      </c>
      <c r="M28" s="15"/>
      <c r="N28" s="3"/>
    </row>
    <row r="29" spans="1:14">
      <c r="A29" s="28" t="s">
        <v>40</v>
      </c>
      <c r="B29" s="73">
        <v>297325570.84999996</v>
      </c>
      <c r="C29" s="73">
        <v>1090587821</v>
      </c>
      <c r="D29" s="73">
        <v>474555675.00999999</v>
      </c>
      <c r="E29" s="73">
        <v>483957880.20999992</v>
      </c>
      <c r="F29" s="73">
        <v>465946255.60000014</v>
      </c>
      <c r="G29" s="73">
        <v>456448137.52000004</v>
      </c>
      <c r="H29" s="21">
        <f t="shared" si="5"/>
        <v>0.4272432229921263</v>
      </c>
      <c r="I29" s="21">
        <f t="shared" si="1"/>
        <v>9.089381685135946E-5</v>
      </c>
      <c r="J29" s="73">
        <f t="shared" si="2"/>
        <v>168620684.75000018</v>
      </c>
      <c r="K29" s="17">
        <f t="shared" si="3"/>
        <v>0.56712473221843707</v>
      </c>
      <c r="L29" s="16">
        <f t="shared" si="4"/>
        <v>0.98185793603707627</v>
      </c>
      <c r="M29" s="15"/>
      <c r="N29" s="3"/>
    </row>
    <row r="30" spans="1:14">
      <c r="A30" s="28" t="s">
        <v>39</v>
      </c>
      <c r="B30" s="73">
        <v>1105009670.53</v>
      </c>
      <c r="C30" s="73">
        <v>2587888533</v>
      </c>
      <c r="D30" s="73">
        <v>1221265576.9749999</v>
      </c>
      <c r="E30" s="73">
        <v>1263575609.1000004</v>
      </c>
      <c r="F30" s="73">
        <v>1215868504.8999999</v>
      </c>
      <c r="G30" s="73">
        <v>1199352717.3899999</v>
      </c>
      <c r="H30" s="21">
        <f t="shared" si="5"/>
        <v>0.46983032282712306</v>
      </c>
      <c r="I30" s="21">
        <f t="shared" si="1"/>
        <v>2.3718385515815872E-4</v>
      </c>
      <c r="J30" s="73">
        <f t="shared" si="2"/>
        <v>110858834.36999989</v>
      </c>
      <c r="K30" s="17">
        <f t="shared" si="3"/>
        <v>0.1003238589910514</v>
      </c>
      <c r="L30" s="16">
        <f t="shared" si="4"/>
        <v>0.99558075477049945</v>
      </c>
      <c r="M30" s="15"/>
      <c r="N30" s="3"/>
    </row>
    <row r="31" spans="1:14">
      <c r="A31" s="28" t="s">
        <v>38</v>
      </c>
      <c r="B31" s="73">
        <v>294285729.62999994</v>
      </c>
      <c r="C31" s="73">
        <v>660711909</v>
      </c>
      <c r="D31" s="73">
        <v>313544825.31</v>
      </c>
      <c r="E31" s="73">
        <v>383885232.70999998</v>
      </c>
      <c r="F31" s="73">
        <v>234227747.82999998</v>
      </c>
      <c r="G31" s="73">
        <v>219470282.30000001</v>
      </c>
      <c r="H31" s="21">
        <f t="shared" si="5"/>
        <v>0.35450813681337773</v>
      </c>
      <c r="I31" s="21">
        <f t="shared" si="1"/>
        <v>4.5691651680624476E-5</v>
      </c>
      <c r="J31" s="73">
        <f t="shared" si="2"/>
        <v>-60057981.799999952</v>
      </c>
      <c r="K31" s="17">
        <f t="shared" si="3"/>
        <v>-0.20408051003869523</v>
      </c>
      <c r="L31" s="16">
        <f t="shared" si="4"/>
        <v>0.74703113852515446</v>
      </c>
      <c r="M31" s="15"/>
      <c r="N31" s="3"/>
    </row>
    <row r="32" spans="1:14" ht="24">
      <c r="A32" s="28" t="s">
        <v>37</v>
      </c>
      <c r="B32" s="73">
        <v>5422258240.3399992</v>
      </c>
      <c r="C32" s="73">
        <v>12790477309</v>
      </c>
      <c r="D32" s="73">
        <v>7234176732.3441658</v>
      </c>
      <c r="E32" s="73">
        <v>4579617552.7399998</v>
      </c>
      <c r="F32" s="73">
        <v>4122251891.0499983</v>
      </c>
      <c r="G32" s="73">
        <v>3464304319.8199911</v>
      </c>
      <c r="H32" s="21">
        <f t="shared" si="5"/>
        <v>0.32229070045332725</v>
      </c>
      <c r="I32" s="21">
        <f t="shared" si="1"/>
        <v>8.0414254626380262E-4</v>
      </c>
      <c r="J32" s="73">
        <f t="shared" si="2"/>
        <v>-1300006349.2900009</v>
      </c>
      <c r="K32" s="17">
        <f t="shared" si="3"/>
        <v>-0.23975367672796138</v>
      </c>
      <c r="L32" s="16">
        <f t="shared" si="4"/>
        <v>0.56983013320912079</v>
      </c>
      <c r="M32" s="15"/>
      <c r="N32" s="3"/>
    </row>
    <row r="33" spans="1:14" ht="24">
      <c r="A33" s="28" t="s">
        <v>36</v>
      </c>
      <c r="B33" s="73">
        <v>5978719250.04</v>
      </c>
      <c r="C33" s="73">
        <v>15363014394</v>
      </c>
      <c r="D33" s="73">
        <v>7099696876.4108353</v>
      </c>
      <c r="E33" s="73">
        <v>6661308735.1900091</v>
      </c>
      <c r="F33" s="73">
        <v>6383200768.5700064</v>
      </c>
      <c r="G33" s="73">
        <v>6253034143.7300072</v>
      </c>
      <c r="H33" s="21">
        <f t="shared" si="5"/>
        <v>0.41549142667359312</v>
      </c>
      <c r="I33" s="21">
        <f t="shared" si="1"/>
        <v>1.2451939995455968E-3</v>
      </c>
      <c r="J33" s="73">
        <f t="shared" si="2"/>
        <v>404481518.53000641</v>
      </c>
      <c r="K33" s="17">
        <f t="shared" si="3"/>
        <v>6.7653539431091411E-2</v>
      </c>
      <c r="L33" s="16">
        <f t="shared" si="4"/>
        <v>0.89908074664125026</v>
      </c>
      <c r="M33" s="15"/>
      <c r="N33" s="3"/>
    </row>
    <row r="34" spans="1:14" ht="24">
      <c r="A34" s="28" t="s">
        <v>35</v>
      </c>
      <c r="B34" s="73">
        <v>1017593172.8700002</v>
      </c>
      <c r="C34" s="73">
        <v>2970299999</v>
      </c>
      <c r="D34" s="73">
        <v>1260339420.3800001</v>
      </c>
      <c r="E34" s="73">
        <v>947499480.75999963</v>
      </c>
      <c r="F34" s="73">
        <v>839646432.54999948</v>
      </c>
      <c r="G34" s="73">
        <v>815062874.29999948</v>
      </c>
      <c r="H34" s="21">
        <f t="shared" si="5"/>
        <v>0.2826806830396526</v>
      </c>
      <c r="I34" s="21">
        <f t="shared" si="1"/>
        <v>1.6379285838840203E-4</v>
      </c>
      <c r="J34" s="73">
        <f t="shared" si="2"/>
        <v>-177946740.32000077</v>
      </c>
      <c r="K34" s="17">
        <f t="shared" si="3"/>
        <v>-0.17487021833894895</v>
      </c>
      <c r="L34" s="16">
        <f t="shared" si="4"/>
        <v>0.66620659401166782</v>
      </c>
      <c r="M34" s="15"/>
      <c r="N34" s="3"/>
    </row>
    <row r="35" spans="1:14">
      <c r="A35" s="28" t="s">
        <v>34</v>
      </c>
      <c r="B35" s="73">
        <v>360324000.96000004</v>
      </c>
      <c r="C35" s="73">
        <v>1014051490</v>
      </c>
      <c r="D35" s="73">
        <v>459815532.88000005</v>
      </c>
      <c r="E35" s="73">
        <v>387700851.46999997</v>
      </c>
      <c r="F35" s="73">
        <v>329451476.57000005</v>
      </c>
      <c r="G35" s="73">
        <v>311059292.55000001</v>
      </c>
      <c r="H35" s="21">
        <f t="shared" si="5"/>
        <v>0.32488633942049633</v>
      </c>
      <c r="I35" s="21">
        <f t="shared" si="1"/>
        <v>6.4267287939041696E-5</v>
      </c>
      <c r="J35" s="73">
        <f t="shared" si="2"/>
        <v>-30872524.389999986</v>
      </c>
      <c r="K35" s="17">
        <f t="shared" si="3"/>
        <v>-8.5679900055914346E-2</v>
      </c>
      <c r="L35" s="16">
        <f t="shared" si="4"/>
        <v>0.71648618415850329</v>
      </c>
      <c r="M35" s="15"/>
      <c r="N35" s="3"/>
    </row>
    <row r="36" spans="1:14">
      <c r="A36" s="27" t="s">
        <v>33</v>
      </c>
      <c r="B36" s="73">
        <v>560257616.34000003</v>
      </c>
      <c r="C36" s="73">
        <v>1363034330</v>
      </c>
      <c r="D36" s="73">
        <v>640512464.55666673</v>
      </c>
      <c r="E36" s="73">
        <v>578672597.1099999</v>
      </c>
      <c r="F36" s="73">
        <v>554758883.51999986</v>
      </c>
      <c r="G36" s="73">
        <v>505668871.42000014</v>
      </c>
      <c r="H36" s="21">
        <f t="shared" si="5"/>
        <v>0.40700286948752046</v>
      </c>
      <c r="I36" s="21">
        <f t="shared" si="1"/>
        <v>1.0821881654655689E-4</v>
      </c>
      <c r="J36" s="73">
        <f t="shared" si="2"/>
        <v>-5498732.8200001717</v>
      </c>
      <c r="K36" s="17">
        <f t="shared" si="3"/>
        <v>-9.814650724289645E-3</v>
      </c>
      <c r="L36" s="16">
        <f t="shared" si="4"/>
        <v>0.86611723302524402</v>
      </c>
      <c r="M36" s="15"/>
      <c r="N36" s="3"/>
    </row>
    <row r="37" spans="1:14">
      <c r="A37" s="20" t="s">
        <v>32</v>
      </c>
      <c r="B37" s="66">
        <f t="shared" ref="B37:G37" si="7">+B38</f>
        <v>4309631656.499999</v>
      </c>
      <c r="C37" s="66">
        <f t="shared" si="7"/>
        <v>8737865213</v>
      </c>
      <c r="D37" s="66">
        <f t="shared" si="7"/>
        <v>4368932606.3600006</v>
      </c>
      <c r="E37" s="66">
        <f t="shared" si="7"/>
        <v>4361131672.4399996</v>
      </c>
      <c r="F37" s="66">
        <f t="shared" si="7"/>
        <v>4361131672.4399996</v>
      </c>
      <c r="G37" s="66">
        <f t="shared" si="7"/>
        <v>4361131672.4399996</v>
      </c>
      <c r="H37" s="5">
        <f t="shared" si="5"/>
        <v>0.49910722655135553</v>
      </c>
      <c r="I37" s="5">
        <f t="shared" si="1"/>
        <v>8.5074168691189327E-4</v>
      </c>
      <c r="J37" s="66">
        <f t="shared" si="2"/>
        <v>51500015.940000534</v>
      </c>
      <c r="K37" s="5">
        <f t="shared" si="3"/>
        <v>1.194998089043774E-2</v>
      </c>
      <c r="L37" s="4">
        <f t="shared" si="4"/>
        <v>0.99821445313469814</v>
      </c>
      <c r="M37" s="3"/>
      <c r="N37" s="3"/>
    </row>
    <row r="38" spans="1:14">
      <c r="A38" s="26" t="s">
        <v>31</v>
      </c>
      <c r="B38" s="65">
        <v>4309631656.499999</v>
      </c>
      <c r="C38" s="65">
        <v>8737865213</v>
      </c>
      <c r="D38" s="65">
        <v>4368932606.3600006</v>
      </c>
      <c r="E38" s="65">
        <v>4361131672.4399996</v>
      </c>
      <c r="F38" s="65">
        <v>4361131672.4399996</v>
      </c>
      <c r="G38" s="65">
        <v>4361131672.4399996</v>
      </c>
      <c r="H38" s="25">
        <f t="shared" si="5"/>
        <v>0.49910722655135553</v>
      </c>
      <c r="I38" s="25">
        <f t="shared" si="1"/>
        <v>8.5074168691189327E-4</v>
      </c>
      <c r="J38" s="65">
        <f t="shared" si="2"/>
        <v>51500015.940000534</v>
      </c>
      <c r="K38" s="24">
        <f t="shared" si="3"/>
        <v>1.194998089043774E-2</v>
      </c>
      <c r="L38" s="23">
        <f t="shared" si="4"/>
        <v>0.99821445313469814</v>
      </c>
      <c r="M38" s="3"/>
      <c r="N38" s="3"/>
    </row>
    <row r="39" spans="1:14">
      <c r="A39" s="20" t="s">
        <v>30</v>
      </c>
      <c r="B39" s="66">
        <f t="shared" ref="B39:G39" si="8">+SUM(B40:B44)</f>
        <v>10647356727.510004</v>
      </c>
      <c r="C39" s="66">
        <f t="shared" si="8"/>
        <v>7427621816</v>
      </c>
      <c r="D39" s="66">
        <f t="shared" si="8"/>
        <v>3554608862.9399996</v>
      </c>
      <c r="E39" s="66">
        <f t="shared" si="8"/>
        <v>3715652188.8700037</v>
      </c>
      <c r="F39" s="66">
        <f t="shared" si="8"/>
        <v>3715652188.8700037</v>
      </c>
      <c r="G39" s="66">
        <f t="shared" si="8"/>
        <v>3715652188.8700037</v>
      </c>
      <c r="H39" s="5">
        <f t="shared" si="5"/>
        <v>0.5002478964217103</v>
      </c>
      <c r="I39" s="5">
        <f t="shared" si="1"/>
        <v>7.2482567566426197E-4</v>
      </c>
      <c r="J39" s="66">
        <f t="shared" si="2"/>
        <v>-6931704538.6400003</v>
      </c>
      <c r="K39" s="5">
        <f t="shared" si="3"/>
        <v>-0.65102585703081373</v>
      </c>
      <c r="L39" s="4">
        <f t="shared" si="4"/>
        <v>1.0453054983373913</v>
      </c>
      <c r="M39" s="3"/>
      <c r="N39" s="3"/>
    </row>
    <row r="40" spans="1:14">
      <c r="A40" s="19" t="s">
        <v>29</v>
      </c>
      <c r="B40" s="73">
        <v>9189352563.1100044</v>
      </c>
      <c r="C40" s="73">
        <v>4511291957</v>
      </c>
      <c r="D40" s="73">
        <v>2098095978.5</v>
      </c>
      <c r="E40" s="73">
        <v>2255645974.340004</v>
      </c>
      <c r="F40" s="73">
        <v>2255645974.340004</v>
      </c>
      <c r="G40" s="73">
        <v>2255645974.340004</v>
      </c>
      <c r="H40" s="21">
        <f t="shared" si="5"/>
        <v>0.49999999907787035</v>
      </c>
      <c r="I40" s="21">
        <f t="shared" si="1"/>
        <v>4.4001699682972304E-4</v>
      </c>
      <c r="J40" s="73">
        <f t="shared" si="2"/>
        <v>-6933706588.7700005</v>
      </c>
      <c r="K40" s="17">
        <f t="shared" si="3"/>
        <v>-0.75453700803741797</v>
      </c>
      <c r="L40" s="16">
        <f t="shared" si="4"/>
        <v>1.0750918916267318</v>
      </c>
      <c r="M40" s="15"/>
      <c r="N40" s="15"/>
    </row>
    <row r="41" spans="1:14">
      <c r="A41" s="22" t="s">
        <v>28</v>
      </c>
      <c r="B41" s="73">
        <v>487077418.34000003</v>
      </c>
      <c r="C41" s="73">
        <v>974248087</v>
      </c>
      <c r="D41" s="73">
        <v>487124043.49000001</v>
      </c>
      <c r="E41" s="73">
        <v>483848647.10999966</v>
      </c>
      <c r="F41" s="73">
        <v>483848647.10999966</v>
      </c>
      <c r="G41" s="73">
        <v>483848647.10999966</v>
      </c>
      <c r="H41" s="21">
        <f t="shared" si="5"/>
        <v>0.49663802635724308</v>
      </c>
      <c r="I41" s="21">
        <f t="shared" si="1"/>
        <v>9.4386100941111088E-5</v>
      </c>
      <c r="J41" s="73">
        <f t="shared" si="2"/>
        <v>-3228771.2300003767</v>
      </c>
      <c r="K41" s="17">
        <f t="shared" si="3"/>
        <v>-6.6288665999017053E-3</v>
      </c>
      <c r="L41" s="16">
        <f t="shared" si="4"/>
        <v>0.99327605273487674</v>
      </c>
      <c r="M41" s="15"/>
      <c r="N41" s="3"/>
    </row>
    <row r="42" spans="1:14">
      <c r="A42" s="22" t="s">
        <v>27</v>
      </c>
      <c r="B42" s="73">
        <v>587685918.05999994</v>
      </c>
      <c r="C42" s="73">
        <v>1175371875</v>
      </c>
      <c r="D42" s="73">
        <v>587685937.47000003</v>
      </c>
      <c r="E42" s="73">
        <v>587685834</v>
      </c>
      <c r="F42" s="73">
        <v>587685834</v>
      </c>
      <c r="G42" s="73">
        <v>587685834</v>
      </c>
      <c r="H42" s="21">
        <f t="shared" si="5"/>
        <v>0.49999991194276278</v>
      </c>
      <c r="I42" s="21">
        <f t="shared" si="1"/>
        <v>1.1464199555150244E-4</v>
      </c>
      <c r="J42" s="73">
        <f t="shared" si="2"/>
        <v>-84.059999942779541</v>
      </c>
      <c r="K42" s="17">
        <f t="shared" si="3"/>
        <v>-1.4303558645793078E-7</v>
      </c>
      <c r="L42" s="16">
        <f t="shared" si="4"/>
        <v>0.99999982393657316</v>
      </c>
      <c r="M42" s="15"/>
      <c r="N42" s="3"/>
    </row>
    <row r="43" spans="1:14">
      <c r="A43" s="22" t="s">
        <v>26</v>
      </c>
      <c r="B43" s="73">
        <v>82550000</v>
      </c>
      <c r="C43" s="73">
        <v>165328228</v>
      </c>
      <c r="D43" s="73">
        <v>81012068.99000001</v>
      </c>
      <c r="E43" s="73">
        <v>87780899</v>
      </c>
      <c r="F43" s="73">
        <v>87780899</v>
      </c>
      <c r="G43" s="73">
        <v>87780899</v>
      </c>
      <c r="H43" s="21">
        <f t="shared" si="5"/>
        <v>0.5309492520539203</v>
      </c>
      <c r="I43" s="21">
        <f t="shared" si="1"/>
        <v>1.7123736613098089E-5</v>
      </c>
      <c r="J43" s="73">
        <f t="shared" si="2"/>
        <v>5230899</v>
      </c>
      <c r="K43" s="17">
        <f t="shared" si="3"/>
        <v>6.3366432465172623E-2</v>
      </c>
      <c r="L43" s="16">
        <f t="shared" si="4"/>
        <v>1.0835533531532879</v>
      </c>
      <c r="M43" s="15"/>
      <c r="N43" s="3"/>
    </row>
    <row r="44" spans="1:14">
      <c r="A44" s="18" t="s">
        <v>25</v>
      </c>
      <c r="B44" s="73">
        <v>300690827.99999994</v>
      </c>
      <c r="C44" s="73">
        <v>601381669</v>
      </c>
      <c r="D44" s="73">
        <v>300690834.49000001</v>
      </c>
      <c r="E44" s="73">
        <v>300690834.4199999</v>
      </c>
      <c r="F44" s="73">
        <v>300690834.4199999</v>
      </c>
      <c r="G44" s="73">
        <v>300690834.4199999</v>
      </c>
      <c r="H44" s="21">
        <f t="shared" si="5"/>
        <v>0.49999999986697286</v>
      </c>
      <c r="I44" s="21">
        <f t="shared" si="1"/>
        <v>5.8656845728827264E-5</v>
      </c>
      <c r="J44" s="73">
        <f t="shared" si="2"/>
        <v>6.4199999570846558</v>
      </c>
      <c r="K44" s="17">
        <f t="shared" si="3"/>
        <v>2.1350834010423015E-8</v>
      </c>
      <c r="L44" s="16">
        <f t="shared" si="4"/>
        <v>0.99999999976720233</v>
      </c>
      <c r="M44" s="15"/>
      <c r="N44" s="3"/>
    </row>
    <row r="45" spans="1:14">
      <c r="A45" s="20" t="s">
        <v>21</v>
      </c>
      <c r="B45" s="66">
        <f>+B46+B47</f>
        <v>104771852862.44</v>
      </c>
      <c r="C45" s="66">
        <f>+C46+C47</f>
        <v>263810694626</v>
      </c>
      <c r="D45" s="66">
        <f>+D46+D47</f>
        <v>133294062319.11511</v>
      </c>
      <c r="E45" s="66">
        <f t="shared" ref="E45:F45" si="9">+E46+E47</f>
        <v>135015265517.28</v>
      </c>
      <c r="F45" s="66">
        <f t="shared" si="9"/>
        <v>121290938339.61</v>
      </c>
      <c r="G45" s="66">
        <f>+G46+G47</f>
        <v>84786570019.869995</v>
      </c>
      <c r="H45" s="5">
        <f t="shared" si="5"/>
        <v>0.45976505429987263</v>
      </c>
      <c r="I45" s="5">
        <f t="shared" si="1"/>
        <v>2.3660660865218553E-2</v>
      </c>
      <c r="J45" s="66">
        <f t="shared" si="2"/>
        <v>16519085477.169998</v>
      </c>
      <c r="K45" s="5">
        <f t="shared" si="3"/>
        <v>0.15766720761213127</v>
      </c>
      <c r="L45" s="4">
        <f t="shared" si="4"/>
        <v>0.90995004750647623</v>
      </c>
      <c r="N45" s="3"/>
    </row>
    <row r="46" spans="1:14" ht="24.75">
      <c r="A46" s="19" t="s">
        <v>24</v>
      </c>
      <c r="B46" s="67">
        <v>75496065628.87001</v>
      </c>
      <c r="C46" s="67">
        <v>184836130000</v>
      </c>
      <c r="D46" s="67">
        <v>96877981472.36972</v>
      </c>
      <c r="E46" s="67">
        <v>91095939926.040009</v>
      </c>
      <c r="F46" s="67">
        <v>88304606537.919998</v>
      </c>
      <c r="G46" s="67">
        <v>51800238218.18</v>
      </c>
      <c r="H46" s="17">
        <f t="shared" si="5"/>
        <v>0.47774537660964878</v>
      </c>
      <c r="I46" s="17">
        <f t="shared" si="1"/>
        <v>1.7225898131649365E-2</v>
      </c>
      <c r="J46" s="67">
        <f t="shared" si="2"/>
        <v>12808540909.049988</v>
      </c>
      <c r="K46" s="17">
        <f t="shared" si="3"/>
        <v>0.16965838951151843</v>
      </c>
      <c r="L46" s="16">
        <f t="shared" si="4"/>
        <v>0.91150336945351296</v>
      </c>
      <c r="M46" s="15"/>
      <c r="N46" s="3"/>
    </row>
    <row r="47" spans="1:14" ht="24.75">
      <c r="A47" s="18" t="s">
        <v>23</v>
      </c>
      <c r="B47" s="67">
        <v>29275787233.569988</v>
      </c>
      <c r="C47" s="67">
        <v>78974564626</v>
      </c>
      <c r="D47" s="67">
        <v>36416080846.745384</v>
      </c>
      <c r="E47" s="67">
        <v>43919325591.239998</v>
      </c>
      <c r="F47" s="67">
        <v>32986331801.689999</v>
      </c>
      <c r="G47" s="67">
        <v>32986331801.689999</v>
      </c>
      <c r="H47" s="17">
        <f t="shared" si="5"/>
        <v>0.41768298385566838</v>
      </c>
      <c r="I47" s="17">
        <f t="shared" si="1"/>
        <v>6.434762733569189E-3</v>
      </c>
      <c r="J47" s="67">
        <f t="shared" si="2"/>
        <v>3710544568.1200104</v>
      </c>
      <c r="K47" s="17">
        <f t="shared" si="3"/>
        <v>0.12674448473464786</v>
      </c>
      <c r="L47" s="16">
        <f t="shared" si="4"/>
        <v>0.90581773311935321</v>
      </c>
      <c r="M47" s="15"/>
      <c r="N47" s="3"/>
    </row>
    <row r="48" spans="1:14">
      <c r="A48" s="74" t="s">
        <v>22</v>
      </c>
      <c r="B48" s="76">
        <f t="shared" ref="B48:G48" si="10">+B45+B39+B37+B14+B11</f>
        <v>402345169564.69012</v>
      </c>
      <c r="C48" s="76">
        <f t="shared" si="10"/>
        <v>891378800905</v>
      </c>
      <c r="D48" s="76">
        <f t="shared" si="10"/>
        <v>445565509244.21063</v>
      </c>
      <c r="E48" s="76">
        <f t="shared" si="10"/>
        <v>472355400541.63</v>
      </c>
      <c r="F48" s="76">
        <f t="shared" si="10"/>
        <v>403092616960.09009</v>
      </c>
      <c r="G48" s="76">
        <f t="shared" si="10"/>
        <v>355286316307.21002</v>
      </c>
      <c r="H48" s="75">
        <f>F48/C48</f>
        <v>0.45221247863516362</v>
      </c>
      <c r="I48" s="75">
        <f t="shared" si="1"/>
        <v>7.8632730834859846E-2</v>
      </c>
      <c r="J48" s="76">
        <f t="shared" si="2"/>
        <v>747447395.39996338</v>
      </c>
      <c r="K48" s="75">
        <f>J48/B48</f>
        <v>1.8577267777531671E-3</v>
      </c>
      <c r="L48" s="75">
        <f t="shared" si="4"/>
        <v>0.90467643611785598</v>
      </c>
    </row>
    <row r="49" spans="1:1">
      <c r="A49" s="56" t="s">
        <v>120</v>
      </c>
    </row>
    <row r="50" spans="1:1">
      <c r="A50" s="56" t="s">
        <v>140</v>
      </c>
    </row>
    <row r="51" spans="1:1">
      <c r="A51" s="56" t="s">
        <v>135</v>
      </c>
    </row>
    <row r="52" spans="1:1">
      <c r="A52" s="56" t="s">
        <v>122</v>
      </c>
    </row>
    <row r="53" spans="1:1">
      <c r="A53" s="56" t="s">
        <v>121</v>
      </c>
    </row>
    <row r="54" spans="1:1">
      <c r="A54" s="56" t="s">
        <v>3</v>
      </c>
    </row>
  </sheetData>
  <mergeCells count="10">
    <mergeCell ref="A4:L4"/>
    <mergeCell ref="A5:L5"/>
    <mergeCell ref="J8:K8"/>
    <mergeCell ref="A7:A10"/>
    <mergeCell ref="B7:B9"/>
    <mergeCell ref="C7:I7"/>
    <mergeCell ref="J7:K7"/>
    <mergeCell ref="L7:L8"/>
    <mergeCell ref="C8:C9"/>
    <mergeCell ref="D8:I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2"/>
  <sheetViews>
    <sheetView showGridLines="0" workbookViewId="0">
      <selection activeCell="A14" sqref="A14"/>
    </sheetView>
  </sheetViews>
  <sheetFormatPr defaultColWidth="11.42578125" defaultRowHeight="15"/>
  <cols>
    <col min="3" max="3" width="44.85546875" customWidth="1"/>
    <col min="4" max="4" width="14.5703125" style="55" customWidth="1"/>
    <col min="5" max="5" width="15.5703125" customWidth="1"/>
    <col min="6" max="6" width="15.42578125" customWidth="1"/>
    <col min="7" max="8" width="14.42578125" customWidth="1"/>
    <col min="9" max="10" width="11.42578125" customWidth="1"/>
    <col min="11" max="11" width="14.42578125" bestFit="1" customWidth="1"/>
    <col min="12" max="12" width="10.5703125" customWidth="1"/>
    <col min="13" max="13" width="18" bestFit="1" customWidth="1"/>
    <col min="14" max="14" width="11.85546875" bestFit="1" customWidth="1"/>
    <col min="15" max="16" width="17" bestFit="1" customWidth="1"/>
  </cols>
  <sheetData>
    <row r="1" spans="3:15" ht="15.75" thickBot="1"/>
    <row r="2" spans="3:15" ht="15.75" thickBot="1">
      <c r="N2" s="14" t="s">
        <v>20</v>
      </c>
      <c r="O2" s="13">
        <v>5126270100000</v>
      </c>
    </row>
    <row r="4" spans="3:15" ht="15.75">
      <c r="C4" s="157" t="s">
        <v>450</v>
      </c>
      <c r="D4" s="157"/>
      <c r="E4" s="157"/>
      <c r="F4" s="157"/>
      <c r="G4" s="157"/>
      <c r="H4" s="157"/>
      <c r="I4" s="157"/>
      <c r="J4" s="157"/>
      <c r="K4" s="157"/>
      <c r="L4" s="157"/>
      <c r="M4" s="80"/>
      <c r="N4" s="80"/>
    </row>
    <row r="5" spans="3:15" ht="15.75" thickBot="1">
      <c r="C5" s="486" t="s">
        <v>449</v>
      </c>
      <c r="D5" s="486"/>
      <c r="E5" s="486"/>
      <c r="F5" s="486"/>
      <c r="G5" s="486"/>
      <c r="H5" s="486"/>
      <c r="I5" s="486"/>
      <c r="J5" s="486"/>
      <c r="K5" s="489"/>
    </row>
    <row r="6" spans="3:15" s="55" customFormat="1" ht="15.75" thickBot="1">
      <c r="C6" s="487"/>
      <c r="D6" s="487"/>
      <c r="E6" s="488"/>
      <c r="F6" s="488"/>
      <c r="G6" s="488"/>
      <c r="H6" s="488"/>
      <c r="I6" s="488"/>
      <c r="J6" s="488"/>
      <c r="K6" s="487"/>
    </row>
    <row r="7" spans="3:15" s="55" customFormat="1" ht="15.75" thickBot="1">
      <c r="C7" s="158" t="s">
        <v>0</v>
      </c>
      <c r="D7" s="161" t="s">
        <v>131</v>
      </c>
      <c r="E7" s="165">
        <v>2021</v>
      </c>
      <c r="F7" s="166"/>
      <c r="G7" s="166"/>
      <c r="H7" s="166"/>
      <c r="I7" s="166"/>
      <c r="J7" s="167"/>
      <c r="K7" s="160" t="s">
        <v>134</v>
      </c>
      <c r="L7" s="161"/>
    </row>
    <row r="8" spans="3:15" ht="15.75" thickBot="1">
      <c r="C8" s="164"/>
      <c r="D8" s="168"/>
      <c r="E8" s="158" t="s">
        <v>130</v>
      </c>
      <c r="F8" s="165" t="s">
        <v>1</v>
      </c>
      <c r="G8" s="166"/>
      <c r="H8" s="166"/>
      <c r="I8" s="166"/>
      <c r="J8" s="167"/>
      <c r="K8" s="162" t="s">
        <v>117</v>
      </c>
      <c r="L8" s="163"/>
    </row>
    <row r="9" spans="3:15" ht="23.25" thickBot="1">
      <c r="C9" s="164"/>
      <c r="D9" s="163"/>
      <c r="E9" s="159"/>
      <c r="F9" s="12" t="s">
        <v>113</v>
      </c>
      <c r="G9" s="12" t="s">
        <v>114</v>
      </c>
      <c r="H9" s="12" t="s">
        <v>102</v>
      </c>
      <c r="I9" s="11" t="s">
        <v>19</v>
      </c>
      <c r="J9" s="11" t="s">
        <v>2</v>
      </c>
      <c r="K9" s="60" t="s">
        <v>118</v>
      </c>
      <c r="L9" s="60" t="s">
        <v>119</v>
      </c>
    </row>
    <row r="10" spans="3:15" ht="15.75" thickBot="1">
      <c r="C10" s="159"/>
      <c r="D10" s="10">
        <v>1</v>
      </c>
      <c r="E10" s="11">
        <v>2</v>
      </c>
      <c r="F10" s="11">
        <v>3</v>
      </c>
      <c r="G10" s="11">
        <v>4</v>
      </c>
      <c r="H10" s="11">
        <v>5</v>
      </c>
      <c r="I10" s="11" t="s">
        <v>104</v>
      </c>
      <c r="J10" s="11">
        <v>7</v>
      </c>
      <c r="K10" s="11" t="s">
        <v>132</v>
      </c>
      <c r="L10" s="9" t="s">
        <v>133</v>
      </c>
    </row>
    <row r="11" spans="3:15">
      <c r="C11" s="39" t="s">
        <v>84</v>
      </c>
      <c r="D11" s="64">
        <v>78215315376.999603</v>
      </c>
      <c r="E11" s="64">
        <v>153374829243</v>
      </c>
      <c r="F11" s="64">
        <v>67301583747.849945</v>
      </c>
      <c r="G11" s="64">
        <v>64547789102.059952</v>
      </c>
      <c r="H11" s="64">
        <v>63329540286.199951</v>
      </c>
      <c r="I11" s="7">
        <f t="shared" ref="I11:I37" si="0">+G11/E11</f>
        <v>0.42084994924293223</v>
      </c>
      <c r="J11" s="7">
        <f t="shared" ref="J11:J37" si="1">G11/$O$2</f>
        <v>1.2591570058327584E-2</v>
      </c>
      <c r="K11" s="64">
        <f>G11-D11</f>
        <v>-13667526274.939651</v>
      </c>
      <c r="L11" s="6">
        <f>K11/D11</f>
        <v>-0.17474232775335449</v>
      </c>
    </row>
    <row r="12" spans="3:15">
      <c r="C12" s="36" t="s">
        <v>83</v>
      </c>
      <c r="D12" s="73">
        <v>38750429967.819626</v>
      </c>
      <c r="E12" s="73">
        <v>74961398519</v>
      </c>
      <c r="F12" s="73">
        <v>32110460827.039955</v>
      </c>
      <c r="G12" s="73">
        <v>30643408861.739952</v>
      </c>
      <c r="H12" s="73">
        <v>30213424193.319946</v>
      </c>
      <c r="I12" s="25">
        <f t="shared" si="0"/>
        <v>0.40878918306163881</v>
      </c>
      <c r="J12" s="25">
        <f t="shared" si="1"/>
        <v>5.9777203042305459E-3</v>
      </c>
      <c r="K12" s="73">
        <f t="shared" ref="K12:K37" si="2">G12-D12</f>
        <v>-8107021106.0796738</v>
      </c>
      <c r="L12" s="35">
        <f t="shared" ref="L12:L37" si="3">K12/D12</f>
        <v>-0.20921112650394244</v>
      </c>
    </row>
    <row r="13" spans="3:15">
      <c r="C13" s="36" t="s">
        <v>82</v>
      </c>
      <c r="D13" s="73">
        <v>4648285531.9699993</v>
      </c>
      <c r="E13" s="73">
        <v>10180523554</v>
      </c>
      <c r="F13" s="73">
        <v>3497413119.1699991</v>
      </c>
      <c r="G13" s="73">
        <v>3336322409.9299994</v>
      </c>
      <c r="H13" s="73">
        <v>3134095520.1099992</v>
      </c>
      <c r="I13" s="25">
        <f t="shared" si="0"/>
        <v>0.3277161918277901</v>
      </c>
      <c r="J13" s="25">
        <f t="shared" si="1"/>
        <v>6.5082844735980642E-4</v>
      </c>
      <c r="K13" s="73">
        <f t="shared" si="2"/>
        <v>-1311963122.04</v>
      </c>
      <c r="L13" s="35">
        <f t="shared" si="3"/>
        <v>-0.28224667202919745</v>
      </c>
    </row>
    <row r="14" spans="3:15">
      <c r="C14" s="36" t="s">
        <v>81</v>
      </c>
      <c r="D14" s="73">
        <v>12618730127.579987</v>
      </c>
      <c r="E14" s="73">
        <v>29730961943</v>
      </c>
      <c r="F14" s="73">
        <v>12594785902.460001</v>
      </c>
      <c r="G14" s="73">
        <v>11680457128.590012</v>
      </c>
      <c r="H14" s="73">
        <v>11465419664.850014</v>
      </c>
      <c r="I14" s="25">
        <f t="shared" si="0"/>
        <v>0.39287181998966952</v>
      </c>
      <c r="J14" s="25">
        <f t="shared" si="1"/>
        <v>2.2785489060730552E-3</v>
      </c>
      <c r="K14" s="73">
        <f t="shared" si="2"/>
        <v>-938272998.98997498</v>
      </c>
      <c r="L14" s="35">
        <f t="shared" si="3"/>
        <v>-7.4355580118101505E-2</v>
      </c>
    </row>
    <row r="15" spans="3:15">
      <c r="C15" s="36" t="s">
        <v>80</v>
      </c>
      <c r="D15" s="73">
        <v>22197869749.629982</v>
      </c>
      <c r="E15" s="73">
        <v>38501945227</v>
      </c>
      <c r="F15" s="73">
        <v>19098923899.179996</v>
      </c>
      <c r="G15" s="73">
        <v>18887600701.799988</v>
      </c>
      <c r="H15" s="73">
        <v>18516600907.919987</v>
      </c>
      <c r="I15" s="25">
        <f t="shared" si="0"/>
        <v>0.49056224537337939</v>
      </c>
      <c r="J15" s="25">
        <f t="shared" si="1"/>
        <v>3.6844724006641766E-3</v>
      </c>
      <c r="K15" s="73">
        <f t="shared" si="2"/>
        <v>-3310269047.8299942</v>
      </c>
      <c r="L15" s="35">
        <f t="shared" si="3"/>
        <v>-0.14912552804240026</v>
      </c>
    </row>
    <row r="16" spans="3:15">
      <c r="C16" s="37" t="s">
        <v>79</v>
      </c>
      <c r="D16" s="66">
        <v>47666546446.099998</v>
      </c>
      <c r="E16" s="66">
        <v>129938826397</v>
      </c>
      <c r="F16" s="66">
        <v>42855041748.830017</v>
      </c>
      <c r="G16" s="66">
        <v>41483230320.139999</v>
      </c>
      <c r="H16" s="66">
        <v>38855779282.730003</v>
      </c>
      <c r="I16" s="5">
        <f t="shared" si="0"/>
        <v>0.31925200088691702</v>
      </c>
      <c r="J16" s="5">
        <f t="shared" si="1"/>
        <v>8.0922833777603721E-3</v>
      </c>
      <c r="K16" s="66">
        <f t="shared" si="2"/>
        <v>-6183316125.9599991</v>
      </c>
      <c r="L16" s="5">
        <f t="shared" si="3"/>
        <v>-0.1297202458951357</v>
      </c>
    </row>
    <row r="17" spans="3:12">
      <c r="C17" s="36" t="s">
        <v>78</v>
      </c>
      <c r="D17" s="73">
        <v>3423593786.0199976</v>
      </c>
      <c r="E17" s="73">
        <v>7878627350</v>
      </c>
      <c r="F17" s="73">
        <v>4025381475.6800003</v>
      </c>
      <c r="G17" s="73">
        <v>3796182489.4000025</v>
      </c>
      <c r="H17" s="73">
        <v>3726236689.2700024</v>
      </c>
      <c r="I17" s="25">
        <f t="shared" si="0"/>
        <v>0.48183297937044867</v>
      </c>
      <c r="J17" s="25">
        <f t="shared" si="1"/>
        <v>7.4053501187930045E-4</v>
      </c>
      <c r="K17" s="73">
        <f t="shared" si="2"/>
        <v>372588703.38000488</v>
      </c>
      <c r="L17" s="35">
        <f t="shared" si="3"/>
        <v>0.10882970546956956</v>
      </c>
    </row>
    <row r="18" spans="3:12">
      <c r="C18" s="36" t="s">
        <v>77</v>
      </c>
      <c r="D18" s="73">
        <v>5652949294.2400236</v>
      </c>
      <c r="E18" s="73">
        <v>13630854023</v>
      </c>
      <c r="F18" s="73">
        <v>6215852981.4000063</v>
      </c>
      <c r="G18" s="73">
        <v>6104497843.0700035</v>
      </c>
      <c r="H18" s="73">
        <v>5839770116.0000048</v>
      </c>
      <c r="I18" s="25">
        <f t="shared" si="0"/>
        <v>0.44784412134189017</v>
      </c>
      <c r="J18" s="25">
        <f t="shared" si="1"/>
        <v>1.1908264145250567E-3</v>
      </c>
      <c r="K18" s="73">
        <f t="shared" si="2"/>
        <v>451548548.8299799</v>
      </c>
      <c r="L18" s="35">
        <f t="shared" si="3"/>
        <v>7.9878400694320326E-2</v>
      </c>
    </row>
    <row r="19" spans="3:12">
      <c r="C19" s="36" t="s">
        <v>76</v>
      </c>
      <c r="D19" s="73">
        <v>3421623472.3600001</v>
      </c>
      <c r="E19" s="73">
        <v>7731561024</v>
      </c>
      <c r="F19" s="73">
        <v>2492860385.6100001</v>
      </c>
      <c r="G19" s="73">
        <v>2492860385.5999999</v>
      </c>
      <c r="H19" s="73">
        <v>2018199459.7199998</v>
      </c>
      <c r="I19" s="25">
        <f t="shared" si="0"/>
        <v>0.32242652911381842</v>
      </c>
      <c r="J19" s="25">
        <f t="shared" si="1"/>
        <v>4.8629126771919411E-4</v>
      </c>
      <c r="K19" s="73">
        <f t="shared" si="2"/>
        <v>-928763086.76000023</v>
      </c>
      <c r="L19" s="35">
        <f t="shared" si="3"/>
        <v>-0.27143930191693577</v>
      </c>
    </row>
    <row r="20" spans="3:12">
      <c r="C20" s="36" t="s">
        <v>75</v>
      </c>
      <c r="D20" s="73">
        <v>18032876026.619987</v>
      </c>
      <c r="E20" s="73">
        <v>52046074129</v>
      </c>
      <c r="F20" s="73">
        <v>18240770984.339996</v>
      </c>
      <c r="G20" s="73">
        <v>18223705779.610012</v>
      </c>
      <c r="H20" s="73">
        <v>18182690711.26001</v>
      </c>
      <c r="I20" s="25">
        <f t="shared" si="0"/>
        <v>0.35014563700695706</v>
      </c>
      <c r="J20" s="25">
        <f t="shared" si="1"/>
        <v>3.5549640233763749E-3</v>
      </c>
      <c r="K20" s="73">
        <f t="shared" si="2"/>
        <v>190829752.99002457</v>
      </c>
      <c r="L20" s="35">
        <f t="shared" si="3"/>
        <v>1.0582324899717784E-2</v>
      </c>
    </row>
    <row r="21" spans="3:12">
      <c r="C21" s="36" t="s">
        <v>74</v>
      </c>
      <c r="D21" s="73">
        <v>67670587.60999994</v>
      </c>
      <c r="E21" s="73">
        <v>890787874</v>
      </c>
      <c r="F21" s="73">
        <v>106302959.94000003</v>
      </c>
      <c r="G21" s="73">
        <v>95030816.400000021</v>
      </c>
      <c r="H21" s="73">
        <v>88559517.940000013</v>
      </c>
      <c r="I21" s="25">
        <f t="shared" si="0"/>
        <v>0.10668175799618038</v>
      </c>
      <c r="J21" s="25">
        <f t="shared" si="1"/>
        <v>1.8538004152375822E-5</v>
      </c>
      <c r="K21" s="73">
        <f t="shared" si="2"/>
        <v>27360228.790000081</v>
      </c>
      <c r="L21" s="35">
        <f t="shared" si="3"/>
        <v>0.40431492848389211</v>
      </c>
    </row>
    <row r="22" spans="3:12">
      <c r="C22" s="36" t="s">
        <v>73</v>
      </c>
      <c r="D22" s="73">
        <v>13670088677.129993</v>
      </c>
      <c r="E22" s="73">
        <v>39775378020</v>
      </c>
      <c r="F22" s="73">
        <v>9651641002.7500114</v>
      </c>
      <c r="G22" s="73">
        <v>8780361807.9299965</v>
      </c>
      <c r="H22" s="73">
        <v>7091081885.0699987</v>
      </c>
      <c r="I22" s="25">
        <f t="shared" si="0"/>
        <v>0.22074867028328488</v>
      </c>
      <c r="J22" s="25">
        <f t="shared" si="1"/>
        <v>1.712816850584989E-3</v>
      </c>
      <c r="K22" s="73">
        <f t="shared" si="2"/>
        <v>-4889726869.1999969</v>
      </c>
      <c r="L22" s="35">
        <f t="shared" si="3"/>
        <v>-0.35769532917372304</v>
      </c>
    </row>
    <row r="23" spans="3:12">
      <c r="C23" s="36" t="s">
        <v>72</v>
      </c>
      <c r="D23" s="73">
        <v>386965947.45000005</v>
      </c>
      <c r="E23" s="73">
        <v>1528821197</v>
      </c>
      <c r="F23" s="73">
        <v>624009455.0400002</v>
      </c>
      <c r="G23" s="73">
        <v>616800057.38000011</v>
      </c>
      <c r="H23" s="73">
        <v>614730026.25000024</v>
      </c>
      <c r="I23" s="25">
        <f t="shared" si="0"/>
        <v>0.40344813284270553</v>
      </c>
      <c r="J23" s="25">
        <f t="shared" si="1"/>
        <v>1.2032141212769887E-4</v>
      </c>
      <c r="K23" s="73">
        <f t="shared" si="2"/>
        <v>229834109.93000007</v>
      </c>
      <c r="L23" s="35">
        <f t="shared" si="3"/>
        <v>0.59393885029043025</v>
      </c>
    </row>
    <row r="24" spans="3:12">
      <c r="C24" s="36" t="s">
        <v>71</v>
      </c>
      <c r="D24" s="73">
        <v>157179622.02000001</v>
      </c>
      <c r="E24" s="73">
        <v>182203020</v>
      </c>
      <c r="F24" s="73">
        <v>90054622.019999996</v>
      </c>
      <c r="G24" s="73">
        <v>90054622.019999996</v>
      </c>
      <c r="H24" s="73">
        <v>90054622.019999996</v>
      </c>
      <c r="I24" s="25">
        <f t="shared" si="0"/>
        <v>0.49425427756356616</v>
      </c>
      <c r="J24" s="25">
        <f t="shared" si="1"/>
        <v>1.7567279964432618E-5</v>
      </c>
      <c r="K24" s="73">
        <f t="shared" si="2"/>
        <v>-67125000.000000015</v>
      </c>
      <c r="L24" s="35">
        <f t="shared" si="3"/>
        <v>-0.4270591768661896</v>
      </c>
    </row>
    <row r="25" spans="3:12">
      <c r="C25" s="36" t="s">
        <v>70</v>
      </c>
      <c r="D25" s="73">
        <v>2853599032.6499991</v>
      </c>
      <c r="E25" s="73">
        <v>6274519760</v>
      </c>
      <c r="F25" s="73">
        <v>1408167882.0499995</v>
      </c>
      <c r="G25" s="73">
        <v>1283736518.7299995</v>
      </c>
      <c r="H25" s="73">
        <v>1204456255.1999996</v>
      </c>
      <c r="I25" s="25">
        <f t="shared" si="0"/>
        <v>0.20459518303118701</v>
      </c>
      <c r="J25" s="25">
        <f t="shared" si="1"/>
        <v>2.5042311343095235E-4</v>
      </c>
      <c r="K25" s="73">
        <f t="shared" si="2"/>
        <v>-1569862513.9199996</v>
      </c>
      <c r="L25" s="35">
        <f t="shared" si="3"/>
        <v>-0.55013423258072258</v>
      </c>
    </row>
    <row r="26" spans="3:12">
      <c r="C26" s="37" t="s">
        <v>69</v>
      </c>
      <c r="D26" s="66">
        <v>2103485829.1799951</v>
      </c>
      <c r="E26" s="66">
        <v>6755359244</v>
      </c>
      <c r="F26" s="66">
        <v>2285288072.5299993</v>
      </c>
      <c r="G26" s="66">
        <v>1739164077.9599996</v>
      </c>
      <c r="H26" s="66">
        <v>1552341199.4400008</v>
      </c>
      <c r="I26" s="5">
        <f t="shared" si="0"/>
        <v>0.2574495323109125</v>
      </c>
      <c r="J26" s="5">
        <f t="shared" si="1"/>
        <v>3.3926501023814556E-4</v>
      </c>
      <c r="K26" s="66">
        <f t="shared" si="2"/>
        <v>-364321751.2199955</v>
      </c>
      <c r="L26" s="5">
        <f t="shared" si="3"/>
        <v>-0.17319905186241238</v>
      </c>
    </row>
    <row r="27" spans="3:12">
      <c r="C27" s="36" t="s">
        <v>68</v>
      </c>
      <c r="D27" s="73">
        <v>622670896.63</v>
      </c>
      <c r="E27" s="73">
        <v>1477196960</v>
      </c>
      <c r="F27" s="73">
        <v>763090547.2700001</v>
      </c>
      <c r="G27" s="73">
        <v>692586806.57000017</v>
      </c>
      <c r="H27" s="73">
        <v>617071043.83000016</v>
      </c>
      <c r="I27" s="25">
        <f t="shared" si="0"/>
        <v>0.46885203891158844</v>
      </c>
      <c r="J27" s="25">
        <f t="shared" si="1"/>
        <v>1.3510540667180222E-4</v>
      </c>
      <c r="K27" s="73">
        <f t="shared" si="2"/>
        <v>69915909.940000176</v>
      </c>
      <c r="L27" s="35">
        <f t="shared" si="3"/>
        <v>0.11228388915942095</v>
      </c>
    </row>
    <row r="28" spans="3:12" ht="24.75">
      <c r="C28" s="26" t="s">
        <v>67</v>
      </c>
      <c r="D28" s="73">
        <v>1480814932.5499952</v>
      </c>
      <c r="E28" s="73">
        <v>5278162284</v>
      </c>
      <c r="F28" s="73">
        <v>1522197525.259999</v>
      </c>
      <c r="G28" s="73">
        <v>1046577271.3899995</v>
      </c>
      <c r="H28" s="73">
        <v>935270155.61000061</v>
      </c>
      <c r="I28" s="25">
        <f t="shared" si="0"/>
        <v>0.19828440564674377</v>
      </c>
      <c r="J28" s="25">
        <f t="shared" si="1"/>
        <v>2.041596035663434E-4</v>
      </c>
      <c r="K28" s="73">
        <f t="shared" si="2"/>
        <v>-434237661.15999568</v>
      </c>
      <c r="L28" s="35">
        <f t="shared" si="3"/>
        <v>-0.29324235703932905</v>
      </c>
    </row>
    <row r="29" spans="3:12">
      <c r="C29" s="37" t="s">
        <v>66</v>
      </c>
      <c r="D29" s="66">
        <v>198863756283.53937</v>
      </c>
      <c r="E29" s="66">
        <v>416473656021</v>
      </c>
      <c r="F29" s="66">
        <v>268738380379.71005</v>
      </c>
      <c r="G29" s="66">
        <v>206938660255.34009</v>
      </c>
      <c r="H29" s="66">
        <v>199669250653.99002</v>
      </c>
      <c r="I29" s="5">
        <f t="shared" si="0"/>
        <v>0.49688295349203443</v>
      </c>
      <c r="J29" s="5">
        <f t="shared" si="1"/>
        <v>4.0368270929645338E-2</v>
      </c>
      <c r="K29" s="66">
        <f t="shared" si="2"/>
        <v>8074903971.8007202</v>
      </c>
      <c r="L29" s="5">
        <f t="shared" si="3"/>
        <v>4.0605206915067749E-2</v>
      </c>
    </row>
    <row r="30" spans="3:12">
      <c r="C30" s="36" t="s">
        <v>65</v>
      </c>
      <c r="D30" s="73">
        <v>8121678293.0100012</v>
      </c>
      <c r="E30" s="73">
        <v>17669577548</v>
      </c>
      <c r="F30" s="73">
        <v>8026508631.8500004</v>
      </c>
      <c r="G30" s="73">
        <v>7948641954.2399988</v>
      </c>
      <c r="H30" s="73">
        <v>7693024041.9899988</v>
      </c>
      <c r="I30" s="25">
        <f t="shared" si="0"/>
        <v>0.4498490092729861</v>
      </c>
      <c r="J30" s="25">
        <f t="shared" si="1"/>
        <v>1.5505702585277353E-3</v>
      </c>
      <c r="K30" s="73">
        <f t="shared" si="2"/>
        <v>-173036338.77000237</v>
      </c>
      <c r="L30" s="35">
        <f t="shared" si="3"/>
        <v>-2.1305490383548894E-2</v>
      </c>
    </row>
    <row r="31" spans="3:12">
      <c r="C31" s="36" t="s">
        <v>64</v>
      </c>
      <c r="D31" s="73">
        <v>38589386795.469948</v>
      </c>
      <c r="E31" s="73">
        <v>97744003634</v>
      </c>
      <c r="F31" s="73">
        <v>61660334210.899986</v>
      </c>
      <c r="G31" s="73">
        <v>56916904889.289986</v>
      </c>
      <c r="H31" s="73">
        <v>54692667980.429947</v>
      </c>
      <c r="I31" s="25">
        <f t="shared" si="0"/>
        <v>0.58230584765500215</v>
      </c>
      <c r="J31" s="25">
        <f t="shared" si="1"/>
        <v>1.1102985948651044E-2</v>
      </c>
      <c r="K31" s="73">
        <f t="shared" si="2"/>
        <v>18327518093.820038</v>
      </c>
      <c r="L31" s="35">
        <f t="shared" si="3"/>
        <v>0.4749367537493891</v>
      </c>
    </row>
    <row r="32" spans="3:12" ht="24.75">
      <c r="C32" s="26" t="s">
        <v>63</v>
      </c>
      <c r="D32" s="73">
        <v>2478328004.410007</v>
      </c>
      <c r="E32" s="73">
        <v>6205311481</v>
      </c>
      <c r="F32" s="73">
        <v>2979116888.6899986</v>
      </c>
      <c r="G32" s="73">
        <v>2500347296.3500018</v>
      </c>
      <c r="H32" s="73">
        <v>2405011445.0000029</v>
      </c>
      <c r="I32" s="25">
        <f t="shared" si="0"/>
        <v>0.40293663001539853</v>
      </c>
      <c r="J32" s="25">
        <f t="shared" si="1"/>
        <v>4.8775176640614425E-4</v>
      </c>
      <c r="K32" s="73">
        <f t="shared" si="2"/>
        <v>22019291.939994812</v>
      </c>
      <c r="L32" s="35">
        <f t="shared" si="3"/>
        <v>8.884736766405844E-3</v>
      </c>
    </row>
    <row r="33" spans="3:12">
      <c r="C33" s="36" t="s">
        <v>62</v>
      </c>
      <c r="D33" s="73">
        <v>96006455265.559494</v>
      </c>
      <c r="E33" s="73">
        <v>199017511706</v>
      </c>
      <c r="F33" s="73">
        <v>129863340966.42001</v>
      </c>
      <c r="G33" s="73">
        <v>85939803516.550034</v>
      </c>
      <c r="H33" s="73">
        <v>81483596903.340042</v>
      </c>
      <c r="I33" s="25">
        <f t="shared" si="0"/>
        <v>0.43182030957911482</v>
      </c>
      <c r="J33" s="25">
        <f t="shared" si="1"/>
        <v>1.6764587475901833E-2</v>
      </c>
      <c r="K33" s="73">
        <f t="shared" si="2"/>
        <v>-10066651749.00946</v>
      </c>
      <c r="L33" s="35">
        <f t="shared" si="3"/>
        <v>-0.10485390509590746</v>
      </c>
    </row>
    <row r="34" spans="3:12">
      <c r="C34" s="36" t="s">
        <v>61</v>
      </c>
      <c r="D34" s="73">
        <v>53667907925.08989</v>
      </c>
      <c r="E34" s="73">
        <v>95837251652</v>
      </c>
      <c r="F34" s="73">
        <v>66209079681.850067</v>
      </c>
      <c r="G34" s="73">
        <v>53632962598.910072</v>
      </c>
      <c r="H34" s="73">
        <v>53394950283.230049</v>
      </c>
      <c r="I34" s="25">
        <f t="shared" si="0"/>
        <v>0.55962542408519522</v>
      </c>
      <c r="J34" s="25">
        <f t="shared" si="1"/>
        <v>1.0462375480158581E-2</v>
      </c>
      <c r="K34" s="73">
        <f t="shared" si="2"/>
        <v>-34945326.1798172</v>
      </c>
      <c r="L34" s="35">
        <f t="shared" si="3"/>
        <v>-6.5114008596336894E-4</v>
      </c>
    </row>
    <row r="35" spans="3:12">
      <c r="C35" s="37" t="s">
        <v>60</v>
      </c>
      <c r="D35" s="66">
        <v>75496065628.869995</v>
      </c>
      <c r="E35" s="66">
        <v>184836130000</v>
      </c>
      <c r="F35" s="66">
        <v>91175106592.710007</v>
      </c>
      <c r="G35" s="66">
        <v>88383773204.589996</v>
      </c>
      <c r="H35" s="66">
        <v>51879404884.849998</v>
      </c>
      <c r="I35" s="5">
        <f t="shared" si="0"/>
        <v>0.47817368392526938</v>
      </c>
      <c r="J35" s="5">
        <f t="shared" si="1"/>
        <v>1.7241341458888403E-2</v>
      </c>
      <c r="K35" s="66">
        <f t="shared" si="2"/>
        <v>12887707575.720001</v>
      </c>
      <c r="L35" s="5">
        <f t="shared" si="3"/>
        <v>0.1707070092774701</v>
      </c>
    </row>
    <row r="36" spans="3:12" ht="15.75" thickBot="1">
      <c r="C36" s="36" t="s">
        <v>59</v>
      </c>
      <c r="D36" s="73">
        <v>75496065628.869995</v>
      </c>
      <c r="E36" s="73">
        <v>184836130000</v>
      </c>
      <c r="F36" s="73">
        <v>91175106592.710007</v>
      </c>
      <c r="G36" s="73">
        <v>88383773204.589996</v>
      </c>
      <c r="H36" s="73">
        <v>51879404884.849998</v>
      </c>
      <c r="I36" s="25">
        <f t="shared" si="0"/>
        <v>0.47817368392526938</v>
      </c>
      <c r="J36" s="25">
        <f t="shared" si="1"/>
        <v>1.7241341458888403E-2</v>
      </c>
      <c r="K36" s="73">
        <f t="shared" si="2"/>
        <v>12887707575.720001</v>
      </c>
      <c r="L36" s="35">
        <f t="shared" si="3"/>
        <v>0.1707070092774701</v>
      </c>
    </row>
    <row r="37" spans="3:12" ht="15.75" thickBot="1">
      <c r="C37" s="34" t="s">
        <v>5</v>
      </c>
      <c r="D37" s="70">
        <v>402345169564.68896</v>
      </c>
      <c r="E37" s="70">
        <v>891378800905</v>
      </c>
      <c r="F37" s="70">
        <v>472355400541.63007</v>
      </c>
      <c r="G37" s="70">
        <v>403092616960.09009</v>
      </c>
      <c r="H37" s="70">
        <v>355286316307.20996</v>
      </c>
      <c r="I37" s="33">
        <f t="shared" si="0"/>
        <v>0.45221247863516362</v>
      </c>
      <c r="J37" s="33">
        <f t="shared" si="1"/>
        <v>7.8632730834859846E-2</v>
      </c>
      <c r="K37" s="70">
        <f t="shared" si="2"/>
        <v>747447395.40112305</v>
      </c>
      <c r="L37" s="32">
        <f t="shared" si="3"/>
        <v>1.8577267777560545E-3</v>
      </c>
    </row>
    <row r="38" spans="3:12">
      <c r="C38" s="56" t="s">
        <v>120</v>
      </c>
    </row>
    <row r="39" spans="3:12">
      <c r="C39" s="56" t="s">
        <v>135</v>
      </c>
    </row>
    <row r="40" spans="3:12">
      <c r="C40" s="56" t="s">
        <v>122</v>
      </c>
    </row>
    <row r="41" spans="3:12">
      <c r="C41" s="56" t="s">
        <v>121</v>
      </c>
    </row>
    <row r="42" spans="3:12">
      <c r="C42" s="56" t="s">
        <v>3</v>
      </c>
    </row>
  </sheetData>
  <mergeCells count="9">
    <mergeCell ref="C4:L4"/>
    <mergeCell ref="C5:K5"/>
    <mergeCell ref="C7:C10"/>
    <mergeCell ref="D7:D9"/>
    <mergeCell ref="F8:J8"/>
    <mergeCell ref="E8:E9"/>
    <mergeCell ref="E7:J7"/>
    <mergeCell ref="K7:L7"/>
    <mergeCell ref="K8:L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31"/>
  <sheetViews>
    <sheetView showGridLines="0" workbookViewId="0">
      <selection activeCell="A16" sqref="A16"/>
    </sheetView>
  </sheetViews>
  <sheetFormatPr defaultColWidth="11.42578125" defaultRowHeight="15"/>
  <cols>
    <col min="3" max="3" width="28.140625" customWidth="1"/>
    <col min="4" max="4" width="16.28515625" customWidth="1"/>
    <col min="5" max="5" width="24.28515625" customWidth="1"/>
    <col min="6" max="6" width="17" customWidth="1"/>
    <col min="7" max="7" width="18.5703125" customWidth="1"/>
    <col min="9" max="9" width="19" bestFit="1" customWidth="1"/>
    <col min="10" max="10" width="16.28515625" bestFit="1" customWidth="1"/>
    <col min="12" max="12" width="17" bestFit="1" customWidth="1"/>
  </cols>
  <sheetData>
    <row r="1" spans="3:12" ht="15.75" thickBot="1"/>
    <row r="2" spans="3:12" ht="15.75" thickBot="1">
      <c r="K2" s="14" t="s">
        <v>20</v>
      </c>
      <c r="L2" s="13">
        <v>5126270100000</v>
      </c>
    </row>
    <row r="4" spans="3:12" ht="15.75">
      <c r="C4" s="157" t="s">
        <v>451</v>
      </c>
      <c r="D4" s="157"/>
      <c r="E4" s="157"/>
      <c r="F4" s="157"/>
      <c r="G4" s="157"/>
      <c r="H4" s="157"/>
    </row>
    <row r="5" spans="3:12">
      <c r="C5" s="490" t="s">
        <v>452</v>
      </c>
      <c r="D5" s="490"/>
      <c r="E5" s="490"/>
      <c r="F5" s="490"/>
      <c r="G5" s="490"/>
      <c r="H5" s="490"/>
    </row>
    <row r="6" spans="3:12" s="55" customFormat="1" ht="15.75" thickBot="1">
      <c r="C6" s="487"/>
      <c r="D6" s="487"/>
      <c r="E6" s="487"/>
      <c r="F6" s="487"/>
      <c r="G6" s="487"/>
      <c r="H6" s="487"/>
    </row>
    <row r="7" spans="3:12" ht="15" customHeight="1" thickBot="1">
      <c r="C7" s="169" t="s">
        <v>0</v>
      </c>
      <c r="D7" s="158" t="s">
        <v>116</v>
      </c>
      <c r="E7" s="172">
        <v>2021</v>
      </c>
      <c r="F7" s="173"/>
      <c r="G7" s="173"/>
      <c r="H7" s="173"/>
    </row>
    <row r="8" spans="3:12" ht="15" customHeight="1">
      <c r="C8" s="170"/>
      <c r="D8" s="164"/>
      <c r="E8" s="158" t="s">
        <v>129</v>
      </c>
      <c r="F8" s="160" t="s">
        <v>136</v>
      </c>
      <c r="G8" s="160" t="s">
        <v>100</v>
      </c>
      <c r="H8" s="160" t="s">
        <v>101</v>
      </c>
    </row>
    <row r="9" spans="3:12" ht="15.75" thickBot="1">
      <c r="C9" s="170"/>
      <c r="D9" s="159"/>
      <c r="E9" s="159"/>
      <c r="F9" s="162"/>
      <c r="G9" s="162"/>
      <c r="H9" s="162"/>
    </row>
    <row r="10" spans="3:12" ht="15.75" thickBot="1">
      <c r="C10" s="171"/>
      <c r="D10" s="61">
        <v>1</v>
      </c>
      <c r="E10" s="61">
        <v>2</v>
      </c>
      <c r="F10" s="61">
        <v>3</v>
      </c>
      <c r="G10" s="61" t="s">
        <v>137</v>
      </c>
      <c r="H10" s="61" t="s">
        <v>138</v>
      </c>
    </row>
    <row r="11" spans="3:12">
      <c r="C11" s="71" t="s">
        <v>99</v>
      </c>
      <c r="D11" s="64">
        <f t="shared" ref="D11:F11" si="0">+D12+D13</f>
        <v>286102441732.28003</v>
      </c>
      <c r="E11" s="64">
        <f t="shared" si="0"/>
        <v>746313835551</v>
      </c>
      <c r="F11" s="64">
        <f t="shared" si="0"/>
        <v>408703882187.40002</v>
      </c>
      <c r="G11" s="7">
        <f>F11/E11</f>
        <v>0.54763004880601718</v>
      </c>
      <c r="H11" s="7">
        <f>F11/$L$2</f>
        <v>7.9727340583829173E-2</v>
      </c>
    </row>
    <row r="12" spans="3:12">
      <c r="C12" s="41" t="s">
        <v>98</v>
      </c>
      <c r="D12" s="65">
        <v>280305728776.46002</v>
      </c>
      <c r="E12" s="65">
        <v>657166229358</v>
      </c>
      <c r="F12" s="65">
        <f>403262313000.2</f>
        <v>403262313000.20001</v>
      </c>
      <c r="G12" s="25">
        <f t="shared" ref="G12:G25" si="1">F12/E12</f>
        <v>0.61363821661097184</v>
      </c>
      <c r="H12" s="25">
        <f t="shared" ref="H12:H25" si="2">F12/$L$2</f>
        <v>7.8665834053535347E-2</v>
      </c>
    </row>
    <row r="13" spans="3:12" ht="15.75" thickBot="1">
      <c r="C13" s="41" t="s">
        <v>97</v>
      </c>
      <c r="D13" s="65">
        <v>5796712955.8200006</v>
      </c>
      <c r="E13" s="65">
        <v>89147606193</v>
      </c>
      <c r="F13" s="65">
        <v>5441569187.1999998</v>
      </c>
      <c r="G13" s="25">
        <f t="shared" si="1"/>
        <v>6.1039992205952021E-2</v>
      </c>
      <c r="H13" s="25">
        <f t="shared" si="2"/>
        <v>1.0615065302938291E-3</v>
      </c>
      <c r="J13" s="15"/>
    </row>
    <row r="14" spans="3:12">
      <c r="C14" s="71" t="s">
        <v>96</v>
      </c>
      <c r="D14" s="66">
        <f>+D15+D17</f>
        <v>402345169564.69</v>
      </c>
      <c r="E14" s="66">
        <f t="shared" ref="E14:F14" si="3">+E15+E17</f>
        <v>891378800905</v>
      </c>
      <c r="F14" s="66">
        <f t="shared" si="3"/>
        <v>403092616960.08801</v>
      </c>
      <c r="G14" s="5">
        <f t="shared" si="1"/>
        <v>0.45221247863516129</v>
      </c>
      <c r="H14" s="5">
        <f t="shared" si="2"/>
        <v>7.8632730834859443E-2</v>
      </c>
      <c r="J14" s="15"/>
    </row>
    <row r="15" spans="3:12">
      <c r="C15" s="41" t="s">
        <v>95</v>
      </c>
      <c r="D15" s="67">
        <v>345434924690.54999</v>
      </c>
      <c r="E15" s="67">
        <v>768220844934</v>
      </c>
      <c r="F15" s="67">
        <v>376346786653.328</v>
      </c>
      <c r="G15" s="17">
        <f t="shared" si="1"/>
        <v>0.48989400526571369</v>
      </c>
      <c r="H15" s="17">
        <f t="shared" si="2"/>
        <v>7.3415325238778972E-2</v>
      </c>
    </row>
    <row r="16" spans="3:12">
      <c r="C16" s="45" t="s">
        <v>94</v>
      </c>
      <c r="D16" s="67">
        <v>75522570280.430008</v>
      </c>
      <c r="E16" s="67">
        <v>184836130000</v>
      </c>
      <c r="F16" s="67">
        <v>88383773204.589996</v>
      </c>
      <c r="G16" s="17">
        <f t="shared" si="1"/>
        <v>0.47817368392526938</v>
      </c>
      <c r="H16" s="17">
        <f t="shared" si="2"/>
        <v>1.7241341458888403E-2</v>
      </c>
    </row>
    <row r="17" spans="3:10" ht="15.75" thickBot="1">
      <c r="C17" s="41" t="s">
        <v>93</v>
      </c>
      <c r="D17" s="67">
        <v>56910244874.139999</v>
      </c>
      <c r="E17" s="67">
        <v>123157955971</v>
      </c>
      <c r="F17" s="67">
        <v>26745830306.759995</v>
      </c>
      <c r="G17" s="17">
        <f t="shared" si="1"/>
        <v>0.21716689024181138</v>
      </c>
      <c r="H17" s="17">
        <f t="shared" si="2"/>
        <v>5.2174055960804711E-3</v>
      </c>
    </row>
    <row r="18" spans="3:10" ht="15.75" thickBot="1">
      <c r="C18" s="43" t="s">
        <v>92</v>
      </c>
      <c r="D18" s="68"/>
      <c r="E18" s="68"/>
      <c r="F18" s="68"/>
      <c r="G18" s="42"/>
      <c r="H18" s="42"/>
    </row>
    <row r="19" spans="3:10">
      <c r="C19" s="44" t="s">
        <v>91</v>
      </c>
      <c r="D19" s="67">
        <f>(D11-(D14-D16))</f>
        <v>-40720157551.97998</v>
      </c>
      <c r="E19" s="67">
        <f t="shared" ref="E19:F19" si="4">(E11-(E14-E16))</f>
        <v>39771164646</v>
      </c>
      <c r="F19" s="67">
        <f t="shared" si="4"/>
        <v>93995038431.901978</v>
      </c>
      <c r="G19" s="17">
        <f t="shared" si="1"/>
        <v>2.3633966786877982</v>
      </c>
      <c r="H19" s="17">
        <f t="shared" si="2"/>
        <v>1.8335951207858123E-2</v>
      </c>
    </row>
    <row r="20" spans="3:10">
      <c r="C20" s="44" t="s">
        <v>90</v>
      </c>
      <c r="D20" s="67">
        <f>D12-D15</f>
        <v>-65129195914.089966</v>
      </c>
      <c r="E20" s="67">
        <f t="shared" ref="E20:F20" si="5">E12-E15</f>
        <v>-111054615576</v>
      </c>
      <c r="F20" s="67">
        <f t="shared" si="5"/>
        <v>26915526346.872009</v>
      </c>
      <c r="G20" s="17">
        <f t="shared" si="1"/>
        <v>-0.24236296895244686</v>
      </c>
      <c r="H20" s="17">
        <f t="shared" si="2"/>
        <v>5.2505088147563684E-3</v>
      </c>
      <c r="I20" s="72"/>
      <c r="J20" s="15"/>
    </row>
    <row r="21" spans="3:10" ht="15.75" thickBot="1">
      <c r="C21" s="44" t="s">
        <v>89</v>
      </c>
      <c r="D21" s="67">
        <f>D13-D17</f>
        <v>-51113531918.32</v>
      </c>
      <c r="E21" s="67">
        <f t="shared" ref="E21:F21" si="6">E13-E17</f>
        <v>-34010349778</v>
      </c>
      <c r="F21" s="67">
        <f t="shared" si="6"/>
        <v>-21304261119.559994</v>
      </c>
      <c r="G21" s="17">
        <f t="shared" si="1"/>
        <v>0.6264052342484554</v>
      </c>
      <c r="H21" s="17">
        <f t="shared" si="2"/>
        <v>-4.155899065786642E-3</v>
      </c>
    </row>
    <row r="22" spans="3:10" ht="15.75" thickBot="1">
      <c r="C22" s="34" t="s">
        <v>88</v>
      </c>
      <c r="D22" s="69">
        <f>D11-D14</f>
        <v>-116242727832.40997</v>
      </c>
      <c r="E22" s="69">
        <f t="shared" ref="E22:F22" si="7">E11-E14</f>
        <v>-145064965354</v>
      </c>
      <c r="F22" s="69">
        <f t="shared" si="7"/>
        <v>5611265227.3120117</v>
      </c>
      <c r="G22" s="40">
        <f t="shared" si="1"/>
        <v>-3.8681050339197477E-2</v>
      </c>
      <c r="H22" s="40">
        <f t="shared" si="2"/>
        <v>1.0946097489697259E-3</v>
      </c>
      <c r="I22" s="81"/>
    </row>
    <row r="23" spans="3:10" ht="15.75" thickBot="1">
      <c r="C23" s="43" t="s">
        <v>87</v>
      </c>
      <c r="D23" s="68">
        <v>247642015421.51999</v>
      </c>
      <c r="E23" s="68">
        <v>291528487153</v>
      </c>
      <c r="F23" s="68">
        <v>166588351379.10001</v>
      </c>
      <c r="G23" s="42">
        <f t="shared" si="1"/>
        <v>0.57143078196564401</v>
      </c>
      <c r="H23" s="42">
        <f>F23/$L$2</f>
        <v>3.2496990624645394E-2</v>
      </c>
      <c r="I23" s="47"/>
      <c r="J23" s="38"/>
    </row>
    <row r="24" spans="3:10" ht="15.75" thickBot="1">
      <c r="C24" s="43" t="s">
        <v>86</v>
      </c>
      <c r="D24" s="68">
        <v>106483854252.31</v>
      </c>
      <c r="E24" s="68">
        <v>146463521798.99997</v>
      </c>
      <c r="F24" s="68">
        <v>46243394691.899994</v>
      </c>
      <c r="G24" s="42">
        <f t="shared" si="1"/>
        <v>0.31573318819523111</v>
      </c>
      <c r="H24" s="42">
        <f t="shared" si="2"/>
        <v>9.0208658127280492E-3</v>
      </c>
    </row>
    <row r="25" spans="3:10" ht="15.75" thickBot="1">
      <c r="C25" s="34" t="s">
        <v>85</v>
      </c>
      <c r="D25" s="70">
        <f>D23-D24</f>
        <v>141158161169.20999</v>
      </c>
      <c r="E25" s="70">
        <f t="shared" ref="E25:F25" si="8">E23-E24</f>
        <v>145064965354.00003</v>
      </c>
      <c r="F25" s="70">
        <f t="shared" si="8"/>
        <v>120344956687.20001</v>
      </c>
      <c r="G25" s="33">
        <f t="shared" si="1"/>
        <v>0.8295935299989482</v>
      </c>
      <c r="H25" s="33">
        <f t="shared" si="2"/>
        <v>2.3476124811917347E-2</v>
      </c>
    </row>
    <row r="26" spans="3:10" ht="15" customHeight="1">
      <c r="C26" s="56" t="s">
        <v>120</v>
      </c>
      <c r="D26" s="62"/>
      <c r="E26" s="62"/>
      <c r="F26" s="62"/>
      <c r="G26" s="62"/>
      <c r="H26" s="62"/>
    </row>
    <row r="27" spans="3:10">
      <c r="C27" s="56" t="s">
        <v>140</v>
      </c>
      <c r="D27" s="63"/>
      <c r="E27" s="63"/>
      <c r="F27" s="63"/>
      <c r="G27" s="63"/>
      <c r="H27" s="63"/>
    </row>
    <row r="28" spans="3:10">
      <c r="C28" s="56" t="s">
        <v>135</v>
      </c>
      <c r="D28" s="63"/>
      <c r="E28" s="63"/>
      <c r="F28" s="63"/>
      <c r="G28" s="63"/>
      <c r="H28" s="63"/>
    </row>
    <row r="29" spans="3:10">
      <c r="C29" s="56" t="s">
        <v>122</v>
      </c>
      <c r="D29" s="2"/>
      <c r="E29" s="2"/>
      <c r="F29" s="2"/>
      <c r="G29" s="2"/>
      <c r="H29" s="2"/>
    </row>
    <row r="30" spans="3:10">
      <c r="C30" s="56" t="s">
        <v>121</v>
      </c>
      <c r="D30" s="63"/>
      <c r="E30" s="63"/>
      <c r="F30" s="63"/>
      <c r="G30" s="63"/>
      <c r="H30" s="63"/>
    </row>
    <row r="31" spans="3:10">
      <c r="C31" s="56" t="s">
        <v>3</v>
      </c>
      <c r="D31" s="63"/>
      <c r="E31" s="63"/>
      <c r="F31" s="63"/>
      <c r="G31" s="63"/>
      <c r="H31" s="63"/>
    </row>
  </sheetData>
  <mergeCells count="9">
    <mergeCell ref="C4:H4"/>
    <mergeCell ref="C5:H5"/>
    <mergeCell ref="D7:D9"/>
    <mergeCell ref="E8:E9"/>
    <mergeCell ref="C7:C10"/>
    <mergeCell ref="F8:F9"/>
    <mergeCell ref="G8:G9"/>
    <mergeCell ref="H8:H9"/>
    <mergeCell ref="E7:H7"/>
  </mergeCells>
  <pageMargins left="0.7" right="0.7" top="0.75" bottom="0.75" header="0.3" footer="0.3"/>
  <pageSetup orientation="portrait" horizontalDpi="4294967293" verticalDpi="0" r:id="rId1"/>
  <ignoredErrors>
    <ignoredError sqref="G11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26"/>
  <sheetViews>
    <sheetView showGridLines="0" zoomScaleNormal="100" workbookViewId="0">
      <selection activeCell="D8" sqref="D8"/>
    </sheetView>
  </sheetViews>
  <sheetFormatPr defaultColWidth="11.42578125" defaultRowHeight="15"/>
  <cols>
    <col min="1" max="2" width="11.42578125" style="55"/>
    <col min="3" max="3" width="49.42578125" style="55" customWidth="1"/>
    <col min="4" max="5" width="21.85546875" style="55" customWidth="1"/>
    <col min="6" max="258" width="11.42578125" style="55"/>
    <col min="259" max="259" width="49.42578125" style="55" customWidth="1"/>
    <col min="260" max="261" width="21.85546875" style="55" customWidth="1"/>
    <col min="262" max="514" width="11.42578125" style="55"/>
    <col min="515" max="515" width="49.42578125" style="55" customWidth="1"/>
    <col min="516" max="517" width="21.85546875" style="55" customWidth="1"/>
    <col min="518" max="770" width="11.42578125" style="55"/>
    <col min="771" max="771" width="49.42578125" style="55" customWidth="1"/>
    <col min="772" max="773" width="21.85546875" style="55" customWidth="1"/>
    <col min="774" max="1026" width="11.42578125" style="55"/>
    <col min="1027" max="1027" width="49.42578125" style="55" customWidth="1"/>
    <col min="1028" max="1029" width="21.85546875" style="55" customWidth="1"/>
    <col min="1030" max="1282" width="11.42578125" style="55"/>
    <col min="1283" max="1283" width="49.42578125" style="55" customWidth="1"/>
    <col min="1284" max="1285" width="21.85546875" style="55" customWidth="1"/>
    <col min="1286" max="1538" width="11.42578125" style="55"/>
    <col min="1539" max="1539" width="49.42578125" style="55" customWidth="1"/>
    <col min="1540" max="1541" width="21.85546875" style="55" customWidth="1"/>
    <col min="1542" max="1794" width="11.42578125" style="55"/>
    <col min="1795" max="1795" width="49.42578125" style="55" customWidth="1"/>
    <col min="1796" max="1797" width="21.85546875" style="55" customWidth="1"/>
    <col min="1798" max="2050" width="11.42578125" style="55"/>
    <col min="2051" max="2051" width="49.42578125" style="55" customWidth="1"/>
    <col min="2052" max="2053" width="21.85546875" style="55" customWidth="1"/>
    <col min="2054" max="2306" width="11.42578125" style="55"/>
    <col min="2307" max="2307" width="49.42578125" style="55" customWidth="1"/>
    <col min="2308" max="2309" width="21.85546875" style="55" customWidth="1"/>
    <col min="2310" max="2562" width="11.42578125" style="55"/>
    <col min="2563" max="2563" width="49.42578125" style="55" customWidth="1"/>
    <col min="2564" max="2565" width="21.85546875" style="55" customWidth="1"/>
    <col min="2566" max="2818" width="11.42578125" style="55"/>
    <col min="2819" max="2819" width="49.42578125" style="55" customWidth="1"/>
    <col min="2820" max="2821" width="21.85546875" style="55" customWidth="1"/>
    <col min="2822" max="3074" width="11.42578125" style="55"/>
    <col min="3075" max="3075" width="49.42578125" style="55" customWidth="1"/>
    <col min="3076" max="3077" width="21.85546875" style="55" customWidth="1"/>
    <col min="3078" max="3330" width="11.42578125" style="55"/>
    <col min="3331" max="3331" width="49.42578125" style="55" customWidth="1"/>
    <col min="3332" max="3333" width="21.85546875" style="55" customWidth="1"/>
    <col min="3334" max="3586" width="11.42578125" style="55"/>
    <col min="3587" max="3587" width="49.42578125" style="55" customWidth="1"/>
    <col min="3588" max="3589" width="21.85546875" style="55" customWidth="1"/>
    <col min="3590" max="3842" width="11.42578125" style="55"/>
    <col min="3843" max="3843" width="49.42578125" style="55" customWidth="1"/>
    <col min="3844" max="3845" width="21.85546875" style="55" customWidth="1"/>
    <col min="3846" max="4098" width="11.42578125" style="55"/>
    <col min="4099" max="4099" width="49.42578125" style="55" customWidth="1"/>
    <col min="4100" max="4101" width="21.85546875" style="55" customWidth="1"/>
    <col min="4102" max="4354" width="11.42578125" style="55"/>
    <col min="4355" max="4355" width="49.42578125" style="55" customWidth="1"/>
    <col min="4356" max="4357" width="21.85546875" style="55" customWidth="1"/>
    <col min="4358" max="4610" width="11.42578125" style="55"/>
    <col min="4611" max="4611" width="49.42578125" style="55" customWidth="1"/>
    <col min="4612" max="4613" width="21.85546875" style="55" customWidth="1"/>
    <col min="4614" max="4866" width="11.42578125" style="55"/>
    <col min="4867" max="4867" width="49.42578125" style="55" customWidth="1"/>
    <col min="4868" max="4869" width="21.85546875" style="55" customWidth="1"/>
    <col min="4870" max="5122" width="11.42578125" style="55"/>
    <col min="5123" max="5123" width="49.42578125" style="55" customWidth="1"/>
    <col min="5124" max="5125" width="21.85546875" style="55" customWidth="1"/>
    <col min="5126" max="5378" width="11.42578125" style="55"/>
    <col min="5379" max="5379" width="49.42578125" style="55" customWidth="1"/>
    <col min="5380" max="5381" width="21.85546875" style="55" customWidth="1"/>
    <col min="5382" max="5634" width="11.42578125" style="55"/>
    <col min="5635" max="5635" width="49.42578125" style="55" customWidth="1"/>
    <col min="5636" max="5637" width="21.85546875" style="55" customWidth="1"/>
    <col min="5638" max="5890" width="11.42578125" style="55"/>
    <col min="5891" max="5891" width="49.42578125" style="55" customWidth="1"/>
    <col min="5892" max="5893" width="21.85546875" style="55" customWidth="1"/>
    <col min="5894" max="6146" width="11.42578125" style="55"/>
    <col min="6147" max="6147" width="49.42578125" style="55" customWidth="1"/>
    <col min="6148" max="6149" width="21.85546875" style="55" customWidth="1"/>
    <col min="6150" max="6402" width="11.42578125" style="55"/>
    <col min="6403" max="6403" width="49.42578125" style="55" customWidth="1"/>
    <col min="6404" max="6405" width="21.85546875" style="55" customWidth="1"/>
    <col min="6406" max="6658" width="11.42578125" style="55"/>
    <col min="6659" max="6659" width="49.42578125" style="55" customWidth="1"/>
    <col min="6660" max="6661" width="21.85546875" style="55" customWidth="1"/>
    <col min="6662" max="6914" width="11.42578125" style="55"/>
    <col min="6915" max="6915" width="49.42578125" style="55" customWidth="1"/>
    <col min="6916" max="6917" width="21.85546875" style="55" customWidth="1"/>
    <col min="6918" max="7170" width="11.42578125" style="55"/>
    <col min="7171" max="7171" width="49.42578125" style="55" customWidth="1"/>
    <col min="7172" max="7173" width="21.85546875" style="55" customWidth="1"/>
    <col min="7174" max="7426" width="11.42578125" style="55"/>
    <col min="7427" max="7427" width="49.42578125" style="55" customWidth="1"/>
    <col min="7428" max="7429" width="21.85546875" style="55" customWidth="1"/>
    <col min="7430" max="7682" width="11.42578125" style="55"/>
    <col min="7683" max="7683" width="49.42578125" style="55" customWidth="1"/>
    <col min="7684" max="7685" width="21.85546875" style="55" customWidth="1"/>
    <col min="7686" max="7938" width="11.42578125" style="55"/>
    <col min="7939" max="7939" width="49.42578125" style="55" customWidth="1"/>
    <col min="7940" max="7941" width="21.85546875" style="55" customWidth="1"/>
    <col min="7942" max="8194" width="11.42578125" style="55"/>
    <col min="8195" max="8195" width="49.42578125" style="55" customWidth="1"/>
    <col min="8196" max="8197" width="21.85546875" style="55" customWidth="1"/>
    <col min="8198" max="8450" width="11.42578125" style="55"/>
    <col min="8451" max="8451" width="49.42578125" style="55" customWidth="1"/>
    <col min="8452" max="8453" width="21.85546875" style="55" customWidth="1"/>
    <col min="8454" max="8706" width="11.42578125" style="55"/>
    <col min="8707" max="8707" width="49.42578125" style="55" customWidth="1"/>
    <col min="8708" max="8709" width="21.85546875" style="55" customWidth="1"/>
    <col min="8710" max="8962" width="11.42578125" style="55"/>
    <col min="8963" max="8963" width="49.42578125" style="55" customWidth="1"/>
    <col min="8964" max="8965" width="21.85546875" style="55" customWidth="1"/>
    <col min="8966" max="9218" width="11.42578125" style="55"/>
    <col min="9219" max="9219" width="49.42578125" style="55" customWidth="1"/>
    <col min="9220" max="9221" width="21.85546875" style="55" customWidth="1"/>
    <col min="9222" max="9474" width="11.42578125" style="55"/>
    <col min="9475" max="9475" width="49.42578125" style="55" customWidth="1"/>
    <col min="9476" max="9477" width="21.85546875" style="55" customWidth="1"/>
    <col min="9478" max="9730" width="11.42578125" style="55"/>
    <col min="9731" max="9731" width="49.42578125" style="55" customWidth="1"/>
    <col min="9732" max="9733" width="21.85546875" style="55" customWidth="1"/>
    <col min="9734" max="9986" width="11.42578125" style="55"/>
    <col min="9987" max="9987" width="49.42578125" style="55" customWidth="1"/>
    <col min="9988" max="9989" width="21.85546875" style="55" customWidth="1"/>
    <col min="9990" max="10242" width="11.42578125" style="55"/>
    <col min="10243" max="10243" width="49.42578125" style="55" customWidth="1"/>
    <col min="10244" max="10245" width="21.85546875" style="55" customWidth="1"/>
    <col min="10246" max="10498" width="11.42578125" style="55"/>
    <col min="10499" max="10499" width="49.42578125" style="55" customWidth="1"/>
    <col min="10500" max="10501" width="21.85546875" style="55" customWidth="1"/>
    <col min="10502" max="10754" width="11.42578125" style="55"/>
    <col min="10755" max="10755" width="49.42578125" style="55" customWidth="1"/>
    <col min="10756" max="10757" width="21.85546875" style="55" customWidth="1"/>
    <col min="10758" max="11010" width="11.42578125" style="55"/>
    <col min="11011" max="11011" width="49.42578125" style="55" customWidth="1"/>
    <col min="11012" max="11013" width="21.85546875" style="55" customWidth="1"/>
    <col min="11014" max="11266" width="11.42578125" style="55"/>
    <col min="11267" max="11267" width="49.42578125" style="55" customWidth="1"/>
    <col min="11268" max="11269" width="21.85546875" style="55" customWidth="1"/>
    <col min="11270" max="11522" width="11.42578125" style="55"/>
    <col min="11523" max="11523" width="49.42578125" style="55" customWidth="1"/>
    <col min="11524" max="11525" width="21.85546875" style="55" customWidth="1"/>
    <col min="11526" max="11778" width="11.42578125" style="55"/>
    <col min="11779" max="11779" width="49.42578125" style="55" customWidth="1"/>
    <col min="11780" max="11781" width="21.85546875" style="55" customWidth="1"/>
    <col min="11782" max="12034" width="11.42578125" style="55"/>
    <col min="12035" max="12035" width="49.42578125" style="55" customWidth="1"/>
    <col min="12036" max="12037" width="21.85546875" style="55" customWidth="1"/>
    <col min="12038" max="12290" width="11.42578125" style="55"/>
    <col min="12291" max="12291" width="49.42578125" style="55" customWidth="1"/>
    <col min="12292" max="12293" width="21.85546875" style="55" customWidth="1"/>
    <col min="12294" max="12546" width="11.42578125" style="55"/>
    <col min="12547" max="12547" width="49.42578125" style="55" customWidth="1"/>
    <col min="12548" max="12549" width="21.85546875" style="55" customWidth="1"/>
    <col min="12550" max="12802" width="11.42578125" style="55"/>
    <col min="12803" max="12803" width="49.42578125" style="55" customWidth="1"/>
    <col min="12804" max="12805" width="21.85546875" style="55" customWidth="1"/>
    <col min="12806" max="13058" width="11.42578125" style="55"/>
    <col min="13059" max="13059" width="49.42578125" style="55" customWidth="1"/>
    <col min="13060" max="13061" width="21.85546875" style="55" customWidth="1"/>
    <col min="13062" max="13314" width="11.42578125" style="55"/>
    <col min="13315" max="13315" width="49.42578125" style="55" customWidth="1"/>
    <col min="13316" max="13317" width="21.85546875" style="55" customWidth="1"/>
    <col min="13318" max="13570" width="11.42578125" style="55"/>
    <col min="13571" max="13571" width="49.42578125" style="55" customWidth="1"/>
    <col min="13572" max="13573" width="21.85546875" style="55" customWidth="1"/>
    <col min="13574" max="13826" width="11.42578125" style="55"/>
    <col min="13827" max="13827" width="49.42578125" style="55" customWidth="1"/>
    <col min="13828" max="13829" width="21.85546875" style="55" customWidth="1"/>
    <col min="13830" max="14082" width="11.42578125" style="55"/>
    <col min="14083" max="14083" width="49.42578125" style="55" customWidth="1"/>
    <col min="14084" max="14085" width="21.85546875" style="55" customWidth="1"/>
    <col min="14086" max="14338" width="11.42578125" style="55"/>
    <col min="14339" max="14339" width="49.42578125" style="55" customWidth="1"/>
    <col min="14340" max="14341" width="21.85546875" style="55" customWidth="1"/>
    <col min="14342" max="14594" width="11.42578125" style="55"/>
    <col min="14595" max="14595" width="49.42578125" style="55" customWidth="1"/>
    <col min="14596" max="14597" width="21.85546875" style="55" customWidth="1"/>
    <col min="14598" max="14850" width="11.42578125" style="55"/>
    <col min="14851" max="14851" width="49.42578125" style="55" customWidth="1"/>
    <col min="14852" max="14853" width="21.85546875" style="55" customWidth="1"/>
    <col min="14854" max="15106" width="11.42578125" style="55"/>
    <col min="15107" max="15107" width="49.42578125" style="55" customWidth="1"/>
    <col min="15108" max="15109" width="21.85546875" style="55" customWidth="1"/>
    <col min="15110" max="15362" width="11.42578125" style="55"/>
    <col min="15363" max="15363" width="49.42578125" style="55" customWidth="1"/>
    <col min="15364" max="15365" width="21.85546875" style="55" customWidth="1"/>
    <col min="15366" max="15618" width="11.42578125" style="55"/>
    <col min="15619" max="15619" width="49.42578125" style="55" customWidth="1"/>
    <col min="15620" max="15621" width="21.85546875" style="55" customWidth="1"/>
    <col min="15622" max="15874" width="11.42578125" style="55"/>
    <col min="15875" max="15875" width="49.42578125" style="55" customWidth="1"/>
    <col min="15876" max="15877" width="21.85546875" style="55" customWidth="1"/>
    <col min="15878" max="16130" width="11.42578125" style="55"/>
    <col min="16131" max="16131" width="49.42578125" style="55" customWidth="1"/>
    <col min="16132" max="16133" width="21.85546875" style="55" customWidth="1"/>
    <col min="16134" max="16384" width="11.42578125" style="55"/>
  </cols>
  <sheetData>
    <row r="2" spans="3:10">
      <c r="C2" s="229" t="s">
        <v>439</v>
      </c>
      <c r="D2" s="229"/>
      <c r="E2" s="229"/>
      <c r="F2" s="229"/>
    </row>
    <row r="3" spans="3:10">
      <c r="C3" s="448" t="s">
        <v>400</v>
      </c>
      <c r="D3" s="448"/>
      <c r="E3" s="448"/>
      <c r="F3" s="448"/>
    </row>
    <row r="4" spans="3:10" ht="7.5" customHeight="1">
      <c r="C4" s="449"/>
      <c r="D4" s="449"/>
      <c r="E4" s="449"/>
      <c r="F4" s="449"/>
    </row>
    <row r="5" spans="3:10" ht="15" customHeight="1">
      <c r="C5" s="450" t="s">
        <v>401</v>
      </c>
      <c r="D5" s="451" t="s">
        <v>402</v>
      </c>
      <c r="E5" s="450" t="s">
        <v>403</v>
      </c>
      <c r="F5" s="450" t="s">
        <v>101</v>
      </c>
    </row>
    <row r="6" spans="3:10" ht="16.5" customHeight="1">
      <c r="C6" s="450"/>
      <c r="D6" s="451" t="s">
        <v>404</v>
      </c>
      <c r="E6" s="450"/>
      <c r="F6" s="450"/>
      <c r="I6" s="55" t="s">
        <v>405</v>
      </c>
      <c r="J6" s="452">
        <v>4065.9001444969986</v>
      </c>
    </row>
    <row r="7" spans="3:10" ht="15.75" thickBot="1">
      <c r="C7" s="453" t="s">
        <v>406</v>
      </c>
      <c r="D7" s="454">
        <f>D8+D12+D13</f>
        <v>33012.130372152002</v>
      </c>
      <c r="E7" s="455">
        <f t="shared" ref="E7:E19" si="0">D7/$D$20</f>
        <v>0.69806881369231366</v>
      </c>
      <c r="F7" s="455">
        <f>D7/87797.6</f>
        <v>0.37600265123593357</v>
      </c>
      <c r="J7" s="282">
        <f>J6/D12</f>
        <v>0.62255070613230234</v>
      </c>
    </row>
    <row r="8" spans="3:10">
      <c r="C8" s="456" t="s">
        <v>407</v>
      </c>
      <c r="D8" s="457">
        <f>SUM(D9:D11)</f>
        <v>24639.129701934002</v>
      </c>
      <c r="E8" s="458">
        <f t="shared" si="0"/>
        <v>0.52101478600573248</v>
      </c>
      <c r="F8" s="458">
        <f t="shared" ref="F8:F20" si="1">D8/87797.6</f>
        <v>0.28063557206499951</v>
      </c>
      <c r="G8" s="282"/>
      <c r="H8" s="282">
        <f>D8/D7</f>
        <v>0.74636593955532171</v>
      </c>
    </row>
    <row r="9" spans="3:10">
      <c r="C9" s="459" t="s">
        <v>408</v>
      </c>
      <c r="D9" s="457">
        <v>24629.546053540002</v>
      </c>
      <c r="E9" s="458">
        <f t="shared" si="0"/>
        <v>0.5208121318301363</v>
      </c>
      <c r="F9" s="458">
        <f t="shared" si="1"/>
        <v>0.28052641591045768</v>
      </c>
      <c r="H9" s="340">
        <f>D9/D8</f>
        <v>0.99961103949246843</v>
      </c>
      <c r="I9" s="282"/>
    </row>
    <row r="10" spans="3:10">
      <c r="C10" s="459" t="s">
        <v>409</v>
      </c>
      <c r="D10" s="457">
        <v>3.59724822</v>
      </c>
      <c r="E10" s="458">
        <f t="shared" si="0"/>
        <v>7.6066790273265569E-5</v>
      </c>
      <c r="F10" s="458">
        <f t="shared" si="1"/>
        <v>4.0972056411564778E-5</v>
      </c>
      <c r="H10" s="340">
        <f>D10/D8</f>
        <v>1.4599737342661258E-4</v>
      </c>
    </row>
    <row r="11" spans="3:10">
      <c r="C11" s="459" t="s">
        <v>410</v>
      </c>
      <c r="D11" s="457">
        <v>5.9864001740000008</v>
      </c>
      <c r="E11" s="458">
        <f t="shared" si="0"/>
        <v>1.2658738532296738E-4</v>
      </c>
      <c r="F11" s="458">
        <f t="shared" si="1"/>
        <v>6.8184098130245029E-5</v>
      </c>
      <c r="H11" s="340">
        <f>D11/D8</f>
        <v>2.4296313410493997E-4</v>
      </c>
    </row>
    <row r="12" spans="3:10">
      <c r="C12" s="456" t="s">
        <v>411</v>
      </c>
      <c r="D12" s="457">
        <v>6531.0345076259982</v>
      </c>
      <c r="E12" s="458">
        <f t="shared" si="0"/>
        <v>0.13810412898308339</v>
      </c>
      <c r="F12" s="458">
        <f t="shared" si="1"/>
        <v>7.4387392225140528E-2</v>
      </c>
      <c r="G12" s="282"/>
      <c r="H12" s="282">
        <f>D12/D7</f>
        <v>0.19783741412627445</v>
      </c>
    </row>
    <row r="13" spans="3:10">
      <c r="C13" s="456" t="s">
        <v>412</v>
      </c>
      <c r="D13" s="457">
        <v>1841.9661625920005</v>
      </c>
      <c r="E13" s="458">
        <f t="shared" si="0"/>
        <v>3.8949898703497722E-2</v>
      </c>
      <c r="F13" s="458">
        <f t="shared" si="1"/>
        <v>2.097968694579351E-2</v>
      </c>
      <c r="G13" s="282"/>
      <c r="H13" s="282">
        <f>D13/D7</f>
        <v>5.5796646318403774E-2</v>
      </c>
    </row>
    <row r="14" spans="3:10" ht="15.75" thickBot="1">
      <c r="C14" s="453" t="s">
        <v>413</v>
      </c>
      <c r="D14" s="460">
        <f>SUM(D15:D19)</f>
        <v>14278.523105891343</v>
      </c>
      <c r="E14" s="455">
        <f t="shared" si="0"/>
        <v>0.30193118630768639</v>
      </c>
      <c r="F14" s="455">
        <f t="shared" si="1"/>
        <v>0.1626299933698796</v>
      </c>
    </row>
    <row r="15" spans="3:10">
      <c r="C15" s="456" t="s">
        <v>414</v>
      </c>
      <c r="D15" s="461">
        <v>10261.297127268997</v>
      </c>
      <c r="E15" s="458">
        <f t="shared" si="0"/>
        <v>0.21698361880394046</v>
      </c>
      <c r="F15" s="458">
        <f t="shared" si="1"/>
        <v>0.11687446043250609</v>
      </c>
      <c r="G15" s="282"/>
      <c r="H15" s="282">
        <f>D15/D14</f>
        <v>0.7186525560921051</v>
      </c>
    </row>
    <row r="16" spans="3:10">
      <c r="C16" s="456" t="s">
        <v>415</v>
      </c>
      <c r="D16" s="457">
        <v>2329.1928584130001</v>
      </c>
      <c r="E16" s="458">
        <f t="shared" si="0"/>
        <v>4.9252710358388789E-2</v>
      </c>
      <c r="F16" s="458">
        <f t="shared" si="1"/>
        <v>2.6529117634343079E-2</v>
      </c>
      <c r="G16" s="282"/>
      <c r="H16" s="282">
        <f>D16/D14</f>
        <v>0.16312561468293391</v>
      </c>
    </row>
    <row r="17" spans="3:8">
      <c r="C17" s="456" t="s">
        <v>416</v>
      </c>
      <c r="D17" s="457">
        <v>699.03312020934595</v>
      </c>
      <c r="E17" s="458">
        <f t="shared" si="0"/>
        <v>1.4781633764775554E-2</v>
      </c>
      <c r="F17" s="458">
        <f t="shared" si="1"/>
        <v>7.9618704863156382E-3</v>
      </c>
      <c r="G17" s="282"/>
      <c r="H17" s="282">
        <f>D17/D14</f>
        <v>4.8956962497117347E-2</v>
      </c>
    </row>
    <row r="18" spans="3:8">
      <c r="C18" s="456" t="s">
        <v>417</v>
      </c>
      <c r="D18" s="457">
        <v>500</v>
      </c>
      <c r="E18" s="458">
        <f t="shared" si="0"/>
        <v>1.0572913741446728E-2</v>
      </c>
      <c r="F18" s="458">
        <f t="shared" si="1"/>
        <v>5.6949164897445942E-3</v>
      </c>
      <c r="G18" s="282"/>
      <c r="H18" s="282">
        <f>D18/D14</f>
        <v>3.5017627263823882E-2</v>
      </c>
    </row>
    <row r="19" spans="3:8">
      <c r="C19" s="456" t="s">
        <v>418</v>
      </c>
      <c r="D19" s="461">
        <v>489</v>
      </c>
      <c r="E19" s="458">
        <f t="shared" si="0"/>
        <v>1.03403096391349E-2</v>
      </c>
      <c r="F19" s="458">
        <f t="shared" si="1"/>
        <v>5.5696283269702131E-3</v>
      </c>
      <c r="G19" s="282"/>
      <c r="H19" s="282">
        <f>D19/D14</f>
        <v>3.4247239464019759E-2</v>
      </c>
    </row>
    <row r="20" spans="3:8">
      <c r="C20" s="462" t="s">
        <v>209</v>
      </c>
      <c r="D20" s="463">
        <f>D7+D14</f>
        <v>47290.653478043343</v>
      </c>
      <c r="E20" s="464">
        <f>D20/$D$20</f>
        <v>1</v>
      </c>
      <c r="F20" s="464">
        <f t="shared" si="1"/>
        <v>0.53863264460581317</v>
      </c>
    </row>
    <row r="21" spans="3:8">
      <c r="C21" s="465" t="s">
        <v>419</v>
      </c>
    </row>
    <row r="22" spans="3:8">
      <c r="C22" s="465" t="s">
        <v>420</v>
      </c>
    </row>
    <row r="25" spans="3:8">
      <c r="D25" s="282"/>
      <c r="E25" s="282"/>
    </row>
    <row r="26" spans="3:8">
      <c r="D26" s="47"/>
      <c r="E26" s="47"/>
    </row>
  </sheetData>
  <mergeCells count="5">
    <mergeCell ref="C2:F2"/>
    <mergeCell ref="C3:F3"/>
    <mergeCell ref="C5:C6"/>
    <mergeCell ref="E5:E6"/>
    <mergeCell ref="F5:F6"/>
  </mergeCells>
  <pageMargins left="0.7" right="0.7" top="0.75" bottom="0.75" header="0.3" footer="0.3"/>
  <pageSetup orientation="portrait"/>
  <ignoredErrors>
    <ignoredError sqref="D8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9"/>
  <sheetViews>
    <sheetView showGridLines="0" topLeftCell="B1" workbookViewId="0">
      <selection activeCell="D29" sqref="D29"/>
    </sheetView>
  </sheetViews>
  <sheetFormatPr defaultRowHeight="15"/>
  <cols>
    <col min="1" max="3" width="11.42578125" style="55" customWidth="1"/>
    <col min="4" max="4" width="51.140625" style="55" customWidth="1"/>
    <col min="5" max="6" width="14.42578125" style="55" bestFit="1" customWidth="1"/>
    <col min="7" max="259" width="11.42578125" style="55" customWidth="1"/>
    <col min="260" max="260" width="51.140625" style="55" customWidth="1"/>
    <col min="261" max="262" width="14.42578125" style="55" bestFit="1" customWidth="1"/>
    <col min="263" max="515" width="11.42578125" style="55" customWidth="1"/>
    <col min="516" max="516" width="51.140625" style="55" customWidth="1"/>
    <col min="517" max="518" width="14.42578125" style="55" bestFit="1" customWidth="1"/>
    <col min="519" max="771" width="11.42578125" style="55" customWidth="1"/>
    <col min="772" max="772" width="51.140625" style="55" customWidth="1"/>
    <col min="773" max="774" width="14.42578125" style="55" bestFit="1" customWidth="1"/>
    <col min="775" max="1027" width="11.42578125" style="55" customWidth="1"/>
    <col min="1028" max="1028" width="51.140625" style="55" customWidth="1"/>
    <col min="1029" max="1030" width="14.42578125" style="55" bestFit="1" customWidth="1"/>
    <col min="1031" max="1283" width="11.42578125" style="55" customWidth="1"/>
    <col min="1284" max="1284" width="51.140625" style="55" customWidth="1"/>
    <col min="1285" max="1286" width="14.42578125" style="55" bestFit="1" customWidth="1"/>
    <col min="1287" max="1539" width="11.42578125" style="55" customWidth="1"/>
    <col min="1540" max="1540" width="51.140625" style="55" customWidth="1"/>
    <col min="1541" max="1542" width="14.42578125" style="55" bestFit="1" customWidth="1"/>
    <col min="1543" max="1795" width="11.42578125" style="55" customWidth="1"/>
    <col min="1796" max="1796" width="51.140625" style="55" customWidth="1"/>
    <col min="1797" max="1798" width="14.42578125" style="55" bestFit="1" customWidth="1"/>
    <col min="1799" max="2051" width="11.42578125" style="55" customWidth="1"/>
    <col min="2052" max="2052" width="51.140625" style="55" customWidth="1"/>
    <col min="2053" max="2054" width="14.42578125" style="55" bestFit="1" customWidth="1"/>
    <col min="2055" max="2307" width="11.42578125" style="55" customWidth="1"/>
    <col min="2308" max="2308" width="51.140625" style="55" customWidth="1"/>
    <col min="2309" max="2310" width="14.42578125" style="55" bestFit="1" customWidth="1"/>
    <col min="2311" max="2563" width="11.42578125" style="55" customWidth="1"/>
    <col min="2564" max="2564" width="51.140625" style="55" customWidth="1"/>
    <col min="2565" max="2566" width="14.42578125" style="55" bestFit="1" customWidth="1"/>
    <col min="2567" max="2819" width="11.42578125" style="55" customWidth="1"/>
    <col min="2820" max="2820" width="51.140625" style="55" customWidth="1"/>
    <col min="2821" max="2822" width="14.42578125" style="55" bestFit="1" customWidth="1"/>
    <col min="2823" max="3075" width="11.42578125" style="55" customWidth="1"/>
    <col min="3076" max="3076" width="51.140625" style="55" customWidth="1"/>
    <col min="3077" max="3078" width="14.42578125" style="55" bestFit="1" customWidth="1"/>
    <col min="3079" max="3331" width="11.42578125" style="55" customWidth="1"/>
    <col min="3332" max="3332" width="51.140625" style="55" customWidth="1"/>
    <col min="3333" max="3334" width="14.42578125" style="55" bestFit="1" customWidth="1"/>
    <col min="3335" max="3587" width="11.42578125" style="55" customWidth="1"/>
    <col min="3588" max="3588" width="51.140625" style="55" customWidth="1"/>
    <col min="3589" max="3590" width="14.42578125" style="55" bestFit="1" customWidth="1"/>
    <col min="3591" max="3843" width="11.42578125" style="55" customWidth="1"/>
    <col min="3844" max="3844" width="51.140625" style="55" customWidth="1"/>
    <col min="3845" max="3846" width="14.42578125" style="55" bestFit="1" customWidth="1"/>
    <col min="3847" max="4099" width="11.42578125" style="55" customWidth="1"/>
    <col min="4100" max="4100" width="51.140625" style="55" customWidth="1"/>
    <col min="4101" max="4102" width="14.42578125" style="55" bestFit="1" customWidth="1"/>
    <col min="4103" max="4355" width="11.42578125" style="55" customWidth="1"/>
    <col min="4356" max="4356" width="51.140625" style="55" customWidth="1"/>
    <col min="4357" max="4358" width="14.42578125" style="55" bestFit="1" customWidth="1"/>
    <col min="4359" max="4611" width="11.42578125" style="55" customWidth="1"/>
    <col min="4612" max="4612" width="51.140625" style="55" customWidth="1"/>
    <col min="4613" max="4614" width="14.42578125" style="55" bestFit="1" customWidth="1"/>
    <col min="4615" max="4867" width="11.42578125" style="55" customWidth="1"/>
    <col min="4868" max="4868" width="51.140625" style="55" customWidth="1"/>
    <col min="4869" max="4870" width="14.42578125" style="55" bestFit="1" customWidth="1"/>
    <col min="4871" max="5123" width="11.42578125" style="55" customWidth="1"/>
    <col min="5124" max="5124" width="51.140625" style="55" customWidth="1"/>
    <col min="5125" max="5126" width="14.42578125" style="55" bestFit="1" customWidth="1"/>
    <col min="5127" max="5379" width="11.42578125" style="55" customWidth="1"/>
    <col min="5380" max="5380" width="51.140625" style="55" customWidth="1"/>
    <col min="5381" max="5382" width="14.42578125" style="55" bestFit="1" customWidth="1"/>
    <col min="5383" max="5635" width="11.42578125" style="55" customWidth="1"/>
    <col min="5636" max="5636" width="51.140625" style="55" customWidth="1"/>
    <col min="5637" max="5638" width="14.42578125" style="55" bestFit="1" customWidth="1"/>
    <col min="5639" max="5891" width="11.42578125" style="55" customWidth="1"/>
    <col min="5892" max="5892" width="51.140625" style="55" customWidth="1"/>
    <col min="5893" max="5894" width="14.42578125" style="55" bestFit="1" customWidth="1"/>
    <col min="5895" max="6147" width="11.42578125" style="55" customWidth="1"/>
    <col min="6148" max="6148" width="51.140625" style="55" customWidth="1"/>
    <col min="6149" max="6150" width="14.42578125" style="55" bestFit="1" customWidth="1"/>
    <col min="6151" max="6403" width="11.42578125" style="55" customWidth="1"/>
    <col min="6404" max="6404" width="51.140625" style="55" customWidth="1"/>
    <col min="6405" max="6406" width="14.42578125" style="55" bestFit="1" customWidth="1"/>
    <col min="6407" max="6659" width="11.42578125" style="55" customWidth="1"/>
    <col min="6660" max="6660" width="51.140625" style="55" customWidth="1"/>
    <col min="6661" max="6662" width="14.42578125" style="55" bestFit="1" customWidth="1"/>
    <col min="6663" max="6915" width="11.42578125" style="55" customWidth="1"/>
    <col min="6916" max="6916" width="51.140625" style="55" customWidth="1"/>
    <col min="6917" max="6918" width="14.42578125" style="55" bestFit="1" customWidth="1"/>
    <col min="6919" max="7171" width="11.42578125" style="55" customWidth="1"/>
    <col min="7172" max="7172" width="51.140625" style="55" customWidth="1"/>
    <col min="7173" max="7174" width="14.42578125" style="55" bestFit="1" customWidth="1"/>
    <col min="7175" max="7427" width="11.42578125" style="55" customWidth="1"/>
    <col min="7428" max="7428" width="51.140625" style="55" customWidth="1"/>
    <col min="7429" max="7430" width="14.42578125" style="55" bestFit="1" customWidth="1"/>
    <col min="7431" max="7683" width="11.42578125" style="55" customWidth="1"/>
    <col min="7684" max="7684" width="51.140625" style="55" customWidth="1"/>
    <col min="7685" max="7686" width="14.42578125" style="55" bestFit="1" customWidth="1"/>
    <col min="7687" max="7939" width="11.42578125" style="55" customWidth="1"/>
    <col min="7940" max="7940" width="51.140625" style="55" customWidth="1"/>
    <col min="7941" max="7942" width="14.42578125" style="55" bestFit="1" customWidth="1"/>
    <col min="7943" max="8195" width="11.42578125" style="55" customWidth="1"/>
    <col min="8196" max="8196" width="51.140625" style="55" customWidth="1"/>
    <col min="8197" max="8198" width="14.42578125" style="55" bestFit="1" customWidth="1"/>
    <col min="8199" max="8451" width="11.42578125" style="55" customWidth="1"/>
    <col min="8452" max="8452" width="51.140625" style="55" customWidth="1"/>
    <col min="8453" max="8454" width="14.42578125" style="55" bestFit="1" customWidth="1"/>
    <col min="8455" max="8707" width="11.42578125" style="55" customWidth="1"/>
    <col min="8708" max="8708" width="51.140625" style="55" customWidth="1"/>
    <col min="8709" max="8710" width="14.42578125" style="55" bestFit="1" customWidth="1"/>
    <col min="8711" max="8963" width="11.42578125" style="55" customWidth="1"/>
    <col min="8964" max="8964" width="51.140625" style="55" customWidth="1"/>
    <col min="8965" max="8966" width="14.42578125" style="55" bestFit="1" customWidth="1"/>
    <col min="8967" max="9219" width="11.42578125" style="55" customWidth="1"/>
    <col min="9220" max="9220" width="51.140625" style="55" customWidth="1"/>
    <col min="9221" max="9222" width="14.42578125" style="55" bestFit="1" customWidth="1"/>
    <col min="9223" max="9475" width="11.42578125" style="55" customWidth="1"/>
    <col min="9476" max="9476" width="51.140625" style="55" customWidth="1"/>
    <col min="9477" max="9478" width="14.42578125" style="55" bestFit="1" customWidth="1"/>
    <col min="9479" max="9731" width="11.42578125" style="55" customWidth="1"/>
    <col min="9732" max="9732" width="51.140625" style="55" customWidth="1"/>
    <col min="9733" max="9734" width="14.42578125" style="55" bestFit="1" customWidth="1"/>
    <col min="9735" max="9987" width="11.42578125" style="55" customWidth="1"/>
    <col min="9988" max="9988" width="51.140625" style="55" customWidth="1"/>
    <col min="9989" max="9990" width="14.42578125" style="55" bestFit="1" customWidth="1"/>
    <col min="9991" max="10243" width="11.42578125" style="55" customWidth="1"/>
    <col min="10244" max="10244" width="51.140625" style="55" customWidth="1"/>
    <col min="10245" max="10246" width="14.42578125" style="55" bestFit="1" customWidth="1"/>
    <col min="10247" max="10499" width="11.42578125" style="55" customWidth="1"/>
    <col min="10500" max="10500" width="51.140625" style="55" customWidth="1"/>
    <col min="10501" max="10502" width="14.42578125" style="55" bestFit="1" customWidth="1"/>
    <col min="10503" max="10755" width="11.42578125" style="55" customWidth="1"/>
    <col min="10756" max="10756" width="51.140625" style="55" customWidth="1"/>
    <col min="10757" max="10758" width="14.42578125" style="55" bestFit="1" customWidth="1"/>
    <col min="10759" max="11011" width="11.42578125" style="55" customWidth="1"/>
    <col min="11012" max="11012" width="51.140625" style="55" customWidth="1"/>
    <col min="11013" max="11014" width="14.42578125" style="55" bestFit="1" customWidth="1"/>
    <col min="11015" max="11267" width="11.42578125" style="55" customWidth="1"/>
    <col min="11268" max="11268" width="51.140625" style="55" customWidth="1"/>
    <col min="11269" max="11270" width="14.42578125" style="55" bestFit="1" customWidth="1"/>
    <col min="11271" max="11523" width="11.42578125" style="55" customWidth="1"/>
    <col min="11524" max="11524" width="51.140625" style="55" customWidth="1"/>
    <col min="11525" max="11526" width="14.42578125" style="55" bestFit="1" customWidth="1"/>
    <col min="11527" max="11779" width="11.42578125" style="55" customWidth="1"/>
    <col min="11780" max="11780" width="51.140625" style="55" customWidth="1"/>
    <col min="11781" max="11782" width="14.42578125" style="55" bestFit="1" customWidth="1"/>
    <col min="11783" max="12035" width="11.42578125" style="55" customWidth="1"/>
    <col min="12036" max="12036" width="51.140625" style="55" customWidth="1"/>
    <col min="12037" max="12038" width="14.42578125" style="55" bestFit="1" customWidth="1"/>
    <col min="12039" max="12291" width="11.42578125" style="55" customWidth="1"/>
    <col min="12292" max="12292" width="51.140625" style="55" customWidth="1"/>
    <col min="12293" max="12294" width="14.42578125" style="55" bestFit="1" customWidth="1"/>
    <col min="12295" max="12547" width="11.42578125" style="55" customWidth="1"/>
    <col min="12548" max="12548" width="51.140625" style="55" customWidth="1"/>
    <col min="12549" max="12550" width="14.42578125" style="55" bestFit="1" customWidth="1"/>
    <col min="12551" max="12803" width="11.42578125" style="55" customWidth="1"/>
    <col min="12804" max="12804" width="51.140625" style="55" customWidth="1"/>
    <col min="12805" max="12806" width="14.42578125" style="55" bestFit="1" customWidth="1"/>
    <col min="12807" max="13059" width="11.42578125" style="55" customWidth="1"/>
    <col min="13060" max="13060" width="51.140625" style="55" customWidth="1"/>
    <col min="13061" max="13062" width="14.42578125" style="55" bestFit="1" customWidth="1"/>
    <col min="13063" max="13315" width="11.42578125" style="55" customWidth="1"/>
    <col min="13316" max="13316" width="51.140625" style="55" customWidth="1"/>
    <col min="13317" max="13318" width="14.42578125" style="55" bestFit="1" customWidth="1"/>
    <col min="13319" max="13571" width="11.42578125" style="55" customWidth="1"/>
    <col min="13572" max="13572" width="51.140625" style="55" customWidth="1"/>
    <col min="13573" max="13574" width="14.42578125" style="55" bestFit="1" customWidth="1"/>
    <col min="13575" max="13827" width="11.42578125" style="55" customWidth="1"/>
    <col min="13828" max="13828" width="51.140625" style="55" customWidth="1"/>
    <col min="13829" max="13830" width="14.42578125" style="55" bestFit="1" customWidth="1"/>
    <col min="13831" max="14083" width="11.42578125" style="55" customWidth="1"/>
    <col min="14084" max="14084" width="51.140625" style="55" customWidth="1"/>
    <col min="14085" max="14086" width="14.42578125" style="55" bestFit="1" customWidth="1"/>
    <col min="14087" max="14339" width="11.42578125" style="55" customWidth="1"/>
    <col min="14340" max="14340" width="51.140625" style="55" customWidth="1"/>
    <col min="14341" max="14342" width="14.42578125" style="55" bestFit="1" customWidth="1"/>
    <col min="14343" max="14595" width="11.42578125" style="55" customWidth="1"/>
    <col min="14596" max="14596" width="51.140625" style="55" customWidth="1"/>
    <col min="14597" max="14598" width="14.42578125" style="55" bestFit="1" customWidth="1"/>
    <col min="14599" max="14851" width="11.42578125" style="55" customWidth="1"/>
    <col min="14852" max="14852" width="51.140625" style="55" customWidth="1"/>
    <col min="14853" max="14854" width="14.42578125" style="55" bestFit="1" customWidth="1"/>
    <col min="14855" max="15107" width="11.42578125" style="55" customWidth="1"/>
    <col min="15108" max="15108" width="51.140625" style="55" customWidth="1"/>
    <col min="15109" max="15110" width="14.42578125" style="55" bestFit="1" customWidth="1"/>
    <col min="15111" max="15363" width="11.42578125" style="55" customWidth="1"/>
    <col min="15364" max="15364" width="51.140625" style="55" customWidth="1"/>
    <col min="15365" max="15366" width="14.42578125" style="55" bestFit="1" customWidth="1"/>
    <col min="15367" max="15619" width="11.42578125" style="55" customWidth="1"/>
    <col min="15620" max="15620" width="51.140625" style="55" customWidth="1"/>
    <col min="15621" max="15622" width="14.42578125" style="55" bestFit="1" customWidth="1"/>
    <col min="15623" max="15875" width="11.42578125" style="55" customWidth="1"/>
    <col min="15876" max="15876" width="51.140625" style="55" customWidth="1"/>
    <col min="15877" max="15878" width="14.42578125" style="55" bestFit="1" customWidth="1"/>
    <col min="15879" max="16131" width="11.42578125" style="55" customWidth="1"/>
    <col min="16132" max="16132" width="51.140625" style="55" customWidth="1"/>
    <col min="16133" max="16134" width="14.42578125" style="55" bestFit="1" customWidth="1"/>
    <col min="16135" max="16384" width="11.42578125" style="55" customWidth="1"/>
  </cols>
  <sheetData>
    <row r="2" spans="3:7" ht="15.75">
      <c r="C2" s="466" t="s">
        <v>440</v>
      </c>
      <c r="D2" s="466"/>
      <c r="E2" s="466"/>
      <c r="F2" s="466"/>
      <c r="G2" s="466"/>
    </row>
    <row r="3" spans="3:7" ht="21" customHeight="1" thickBot="1">
      <c r="C3" s="467" t="s">
        <v>421</v>
      </c>
      <c r="D3" s="467"/>
      <c r="E3" s="467"/>
      <c r="F3" s="467"/>
      <c r="G3" s="467"/>
    </row>
    <row r="4" spans="3:7">
      <c r="D4" s="468" t="s">
        <v>0</v>
      </c>
      <c r="E4" s="469">
        <v>2020</v>
      </c>
      <c r="F4" s="470">
        <v>2021</v>
      </c>
    </row>
    <row r="5" spans="3:7" ht="15.75" thickBot="1">
      <c r="D5" s="471"/>
      <c r="E5" s="472"/>
      <c r="F5" s="473"/>
    </row>
    <row r="6" spans="3:7">
      <c r="D6" s="474" t="s">
        <v>422</v>
      </c>
      <c r="E6" s="475">
        <v>7.2999999999999995E-2</v>
      </c>
      <c r="F6" s="476">
        <v>6.6000000000000003E-2</v>
      </c>
    </row>
    <row r="7" spans="3:7">
      <c r="D7" s="477" t="s">
        <v>423</v>
      </c>
      <c r="E7" s="475">
        <v>5.8999999999999997E-2</v>
      </c>
      <c r="F7" s="476">
        <v>5.1999999999999998E-2</v>
      </c>
    </row>
    <row r="8" spans="3:7">
      <c r="D8" s="477" t="s">
        <v>424</v>
      </c>
      <c r="E8" s="475">
        <v>0.10299999999999999</v>
      </c>
      <c r="F8" s="476">
        <v>0.1</v>
      </c>
    </row>
    <row r="9" spans="3:7">
      <c r="D9" s="478" t="s">
        <v>425</v>
      </c>
      <c r="E9" s="475">
        <v>0.111</v>
      </c>
      <c r="F9" s="476">
        <v>0.109</v>
      </c>
    </row>
    <row r="10" spans="3:7" ht="15.75" thickBot="1">
      <c r="D10" s="479" t="s">
        <v>426</v>
      </c>
      <c r="E10" s="480">
        <v>6.6000000000000003E-2</v>
      </c>
      <c r="F10" s="481">
        <v>6.8000000000000005E-2</v>
      </c>
    </row>
    <row r="11" spans="3:7">
      <c r="D11" s="482" t="s">
        <v>427</v>
      </c>
      <c r="E11" s="483"/>
      <c r="F11" s="483"/>
    </row>
    <row r="14" spans="3:7">
      <c r="E14" s="484"/>
      <c r="F14" s="484"/>
    </row>
    <row r="19" spans="7:8">
      <c r="H19" s="282"/>
    </row>
    <row r="28" spans="7:8">
      <c r="G28" s="483"/>
    </row>
    <row r="29" spans="7:8">
      <c r="G29" s="483"/>
    </row>
  </sheetData>
  <mergeCells count="5">
    <mergeCell ref="C2:G2"/>
    <mergeCell ref="C3:G3"/>
    <mergeCell ref="D4:D5"/>
    <mergeCell ref="E4:E5"/>
    <mergeCell ref="F4:F5"/>
  </mergeCells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showGridLines="0" workbookViewId="0">
      <selection activeCell="I42" sqref="I42"/>
    </sheetView>
  </sheetViews>
  <sheetFormatPr defaultColWidth="11.42578125" defaultRowHeight="15"/>
  <cols>
    <col min="1" max="1" width="11.42578125" style="55"/>
    <col min="2" max="2" width="19.7109375" style="55" bestFit="1" customWidth="1"/>
    <col min="3" max="4" width="15.42578125" style="55" bestFit="1" customWidth="1"/>
    <col min="5" max="5" width="14.42578125" style="55" bestFit="1" customWidth="1"/>
    <col min="6" max="16384" width="11.42578125" style="55"/>
  </cols>
  <sheetData>
    <row r="2" spans="2:8">
      <c r="B2" s="187" t="s">
        <v>210</v>
      </c>
      <c r="C2" s="187"/>
      <c r="D2" s="187"/>
      <c r="E2" s="187"/>
      <c r="F2" s="187"/>
      <c r="G2" s="187"/>
      <c r="H2" s="187"/>
    </row>
    <row r="3" spans="2:8">
      <c r="B3" s="188">
        <v>2021</v>
      </c>
      <c r="C3" s="188"/>
      <c r="D3" s="188"/>
      <c r="E3" s="188"/>
      <c r="F3" s="188"/>
      <c r="G3" s="188"/>
      <c r="H3" s="188"/>
    </row>
    <row r="4" spans="2:8">
      <c r="B4" s="189" t="s">
        <v>211</v>
      </c>
      <c r="C4" s="189" t="s">
        <v>212</v>
      </c>
      <c r="D4" s="189"/>
      <c r="E4" s="189"/>
      <c r="F4" s="189" t="s">
        <v>213</v>
      </c>
      <c r="G4" s="189"/>
      <c r="H4" s="189"/>
    </row>
    <row r="5" spans="2:8">
      <c r="B5" s="189"/>
      <c r="C5" s="127" t="s">
        <v>214</v>
      </c>
      <c r="D5" s="127" t="s">
        <v>215</v>
      </c>
      <c r="E5" s="127" t="s">
        <v>216</v>
      </c>
      <c r="F5" s="127" t="s">
        <v>214</v>
      </c>
      <c r="G5" s="127" t="s">
        <v>215</v>
      </c>
      <c r="H5" s="127" t="s">
        <v>216</v>
      </c>
    </row>
    <row r="6" spans="2:8">
      <c r="B6" s="128" t="s">
        <v>217</v>
      </c>
      <c r="C6" s="129">
        <v>746313.83555099997</v>
      </c>
      <c r="D6" s="129">
        <v>766365.42395299999</v>
      </c>
      <c r="E6" s="129">
        <f>D6-C6</f>
        <v>20051.588402000023</v>
      </c>
      <c r="F6" s="130">
        <f>C6/$F$16</f>
        <v>0.15223906030080125</v>
      </c>
      <c r="G6" s="131">
        <f>D6/$G$16</f>
        <v>0.1494976677005373</v>
      </c>
      <c r="H6" s="132">
        <f t="shared" ref="H6:H13" si="0">(G6-F6)*100</f>
        <v>-0.27413926002639588</v>
      </c>
    </row>
    <row r="7" spans="2:8">
      <c r="B7" s="133" t="s">
        <v>218</v>
      </c>
      <c r="C7" s="134">
        <f>(C6-C8)</f>
        <v>743932.32379099994</v>
      </c>
      <c r="D7" s="134">
        <f>(D6-D8)</f>
        <v>763983.91219299997</v>
      </c>
      <c r="E7" s="134">
        <f t="shared" ref="E7:E13" si="1">D7-C7</f>
        <v>20051.588402000023</v>
      </c>
      <c r="F7" s="135">
        <f t="shared" ref="F7:F13" si="2">C7/$F$16</f>
        <v>0.15175326050027893</v>
      </c>
      <c r="G7" s="136">
        <f t="shared" ref="G7:G13" si="3">D7/$G$16</f>
        <v>0.14903309761087308</v>
      </c>
      <c r="H7" s="137">
        <f t="shared" si="0"/>
        <v>-0.27201628894058527</v>
      </c>
    </row>
    <row r="8" spans="2:8">
      <c r="B8" s="133" t="s">
        <v>196</v>
      </c>
      <c r="C8" s="134">
        <v>2381.5117599999999</v>
      </c>
      <c r="D8" s="134">
        <v>2381.5117599999999</v>
      </c>
      <c r="E8" s="134">
        <f t="shared" si="1"/>
        <v>0</v>
      </c>
      <c r="F8" s="135">
        <f t="shared" si="2"/>
        <v>4.8579980052229849E-4</v>
      </c>
      <c r="G8" s="136">
        <f t="shared" si="3"/>
        <v>4.6457008966421803E-4</v>
      </c>
      <c r="H8" s="137">
        <f t="shared" si="0"/>
        <v>-2.122971085808046E-3</v>
      </c>
    </row>
    <row r="9" spans="2:8">
      <c r="B9" s="128" t="s">
        <v>219</v>
      </c>
      <c r="C9" s="129">
        <v>891378.80090499995</v>
      </c>
      <c r="D9" s="129">
        <v>976590.28218838002</v>
      </c>
      <c r="E9" s="129">
        <f t="shared" si="1"/>
        <v>85211.481283380068</v>
      </c>
      <c r="F9" s="130">
        <f t="shared" si="2"/>
        <v>0.18183057121223481</v>
      </c>
      <c r="G9" s="131">
        <f t="shared" si="3"/>
        <v>0.19050698912419384</v>
      </c>
      <c r="H9" s="132">
        <f t="shared" si="0"/>
        <v>0.86764179119590279</v>
      </c>
    </row>
    <row r="10" spans="2:8">
      <c r="B10" s="133" t="s">
        <v>220</v>
      </c>
      <c r="C10" s="134">
        <f>(C9-C11)</f>
        <v>706542.67090499995</v>
      </c>
      <c r="D10" s="134">
        <f>(D9-D11)</f>
        <v>818724.82790238003</v>
      </c>
      <c r="E10" s="134">
        <f t="shared" si="1"/>
        <v>112182.15699738008</v>
      </c>
      <c r="F10" s="135">
        <f t="shared" si="2"/>
        <v>0.1441262203072812</v>
      </c>
      <c r="G10" s="136">
        <f t="shared" si="3"/>
        <v>0.15971160550092359</v>
      </c>
      <c r="H10" s="137">
        <f t="shared" si="0"/>
        <v>1.5585385193642387</v>
      </c>
    </row>
    <row r="11" spans="2:8">
      <c r="B11" s="133" t="s">
        <v>221</v>
      </c>
      <c r="C11" s="134">
        <v>184836.13</v>
      </c>
      <c r="D11" s="134">
        <v>157865.45428599999</v>
      </c>
      <c r="E11" s="134">
        <f t="shared" si="1"/>
        <v>-26970.675714000012</v>
      </c>
      <c r="F11" s="135">
        <f t="shared" si="2"/>
        <v>3.7704350904953603E-2</v>
      </c>
      <c r="G11" s="136">
        <f t="shared" si="3"/>
        <v>3.0795383623270261E-2</v>
      </c>
      <c r="H11" s="137">
        <f t="shared" si="0"/>
        <v>-0.69089672816833414</v>
      </c>
    </row>
    <row r="12" spans="2:8">
      <c r="B12" s="128" t="s">
        <v>222</v>
      </c>
      <c r="C12" s="129">
        <f>(C6-C10)</f>
        <v>39771.164646000019</v>
      </c>
      <c r="D12" s="129">
        <f>(D6-D10)</f>
        <v>-52359.403949380037</v>
      </c>
      <c r="E12" s="129">
        <f t="shared" si="1"/>
        <v>-92130.568595380057</v>
      </c>
      <c r="F12" s="130">
        <f t="shared" si="2"/>
        <v>8.1128399935200407E-3</v>
      </c>
      <c r="G12" s="131">
        <f t="shared" si="3"/>
        <v>-1.0213937800386296E-2</v>
      </c>
      <c r="H12" s="132">
        <f t="shared" si="0"/>
        <v>-1.8326777793906339</v>
      </c>
    </row>
    <row r="13" spans="2:8">
      <c r="B13" s="128" t="s">
        <v>223</v>
      </c>
      <c r="C13" s="129">
        <f>(C6-C9)</f>
        <v>-145064.96535399999</v>
      </c>
      <c r="D13" s="129">
        <f>(D6-D9)</f>
        <v>-210224.85823538003</v>
      </c>
      <c r="E13" s="129">
        <f t="shared" si="1"/>
        <v>-65159.892881380045</v>
      </c>
      <c r="F13" s="130">
        <f t="shared" si="2"/>
        <v>-2.9591510911433559E-2</v>
      </c>
      <c r="G13" s="131">
        <f t="shared" si="3"/>
        <v>-4.1009321423656556E-2</v>
      </c>
      <c r="H13" s="132">
        <f t="shared" si="0"/>
        <v>-1.1417810512222997</v>
      </c>
    </row>
    <row r="14" spans="2:8">
      <c r="B14" s="190" t="s">
        <v>224</v>
      </c>
      <c r="C14" s="190"/>
      <c r="D14" s="190"/>
      <c r="E14" s="190"/>
      <c r="F14" s="190"/>
      <c r="G14" s="190"/>
      <c r="H14" s="190"/>
    </row>
    <row r="15" spans="2:8" hidden="1"/>
    <row r="16" spans="2:8" hidden="1">
      <c r="B16" s="138" t="s">
        <v>225</v>
      </c>
      <c r="F16" s="121">
        <v>4902249.3575327992</v>
      </c>
      <c r="G16" s="121">
        <v>5126270.0999999996</v>
      </c>
    </row>
    <row r="17" spans="2:8" hidden="1"/>
    <row r="18" spans="2:8">
      <c r="B18" s="186" t="s">
        <v>3</v>
      </c>
      <c r="C18" s="186"/>
      <c r="D18" s="186"/>
      <c r="E18" s="186"/>
      <c r="F18" s="186"/>
      <c r="G18" s="186"/>
      <c r="H18" s="186"/>
    </row>
  </sheetData>
  <mergeCells count="7">
    <mergeCell ref="B18:H18"/>
    <mergeCell ref="B2:H2"/>
    <mergeCell ref="B3:H3"/>
    <mergeCell ref="B4:B5"/>
    <mergeCell ref="C4:E4"/>
    <mergeCell ref="F4:H4"/>
    <mergeCell ref="B14:H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showGridLines="0" workbookViewId="0"/>
  </sheetViews>
  <sheetFormatPr defaultColWidth="11.42578125" defaultRowHeight="15"/>
  <cols>
    <col min="1" max="1" width="11.42578125" style="55"/>
    <col min="2" max="2" width="19.7109375" style="55" bestFit="1" customWidth="1"/>
    <col min="3" max="3" width="15.42578125" style="55" customWidth="1"/>
    <col min="4" max="5" width="17.7109375" style="55" customWidth="1"/>
    <col min="6" max="6" width="14.7109375" style="55" customWidth="1"/>
    <col min="7" max="7" width="18.7109375" style="55" customWidth="1"/>
    <col min="8" max="8" width="18.42578125" style="55" customWidth="1"/>
    <col min="9" max="16384" width="11.42578125" style="55"/>
  </cols>
  <sheetData>
    <row r="2" spans="1:9">
      <c r="B2" s="187" t="s">
        <v>226</v>
      </c>
      <c r="C2" s="187"/>
      <c r="D2" s="187"/>
      <c r="E2" s="187"/>
      <c r="F2" s="187"/>
      <c r="G2" s="187"/>
      <c r="H2" s="187"/>
      <c r="I2" s="139"/>
    </row>
    <row r="3" spans="1:9">
      <c r="B3" s="191">
        <v>2022</v>
      </c>
      <c r="C3" s="191"/>
      <c r="D3" s="191"/>
      <c r="E3" s="191"/>
      <c r="F3" s="191"/>
      <c r="G3" s="191"/>
      <c r="H3" s="191"/>
      <c r="I3" s="140"/>
    </row>
    <row r="4" spans="1:9">
      <c r="B4" s="192" t="s">
        <v>211</v>
      </c>
      <c r="C4" s="194" t="s">
        <v>227</v>
      </c>
      <c r="D4" s="195"/>
      <c r="E4" s="141"/>
      <c r="F4" s="196" t="s">
        <v>213</v>
      </c>
      <c r="G4" s="197"/>
      <c r="H4" s="197"/>
    </row>
    <row r="5" spans="1:9" ht="60">
      <c r="B5" s="193"/>
      <c r="C5" s="142" t="s">
        <v>228</v>
      </c>
      <c r="D5" s="142" t="s">
        <v>229</v>
      </c>
      <c r="E5" s="142" t="s">
        <v>230</v>
      </c>
      <c r="F5" s="142" t="s">
        <v>228</v>
      </c>
      <c r="G5" s="142" t="s">
        <v>229</v>
      </c>
      <c r="H5" s="142" t="s">
        <v>230</v>
      </c>
    </row>
    <row r="6" spans="1:9">
      <c r="B6" s="143" t="s">
        <v>231</v>
      </c>
      <c r="C6" s="144">
        <v>815596</v>
      </c>
      <c r="D6" s="144">
        <v>815596</v>
      </c>
      <c r="E6" s="144"/>
      <c r="F6" s="145">
        <v>0.14499999999999999</v>
      </c>
      <c r="G6" s="145">
        <v>0.14499999999999999</v>
      </c>
      <c r="H6" s="145"/>
    </row>
    <row r="7" spans="1:9">
      <c r="A7" s="146"/>
      <c r="B7" s="147" t="s">
        <v>232</v>
      </c>
      <c r="C7" s="148">
        <v>814430.2</v>
      </c>
      <c r="D7" s="148">
        <v>814430.2</v>
      </c>
      <c r="E7" s="148"/>
      <c r="F7" s="149">
        <v>0.14499999999999999</v>
      </c>
      <c r="G7" s="149">
        <v>0.14499999999999999</v>
      </c>
      <c r="H7" s="149"/>
    </row>
    <row r="8" spans="1:9">
      <c r="B8" s="147" t="s">
        <v>196</v>
      </c>
      <c r="C8" s="148">
        <v>1165.8</v>
      </c>
      <c r="D8" s="148">
        <v>1165.8</v>
      </c>
      <c r="E8" s="148"/>
      <c r="F8" s="149">
        <v>0</v>
      </c>
      <c r="G8" s="149">
        <v>0</v>
      </c>
      <c r="H8" s="149"/>
    </row>
    <row r="9" spans="1:9">
      <c r="B9" s="128" t="s">
        <v>233</v>
      </c>
      <c r="C9" s="150">
        <v>1063002.3</v>
      </c>
      <c r="D9" s="150">
        <v>965215.7</v>
      </c>
      <c r="E9" s="150"/>
      <c r="F9" s="130">
        <v>0.189</v>
      </c>
      <c r="G9" s="130">
        <v>0.17199999999999999</v>
      </c>
      <c r="H9" s="130"/>
    </row>
    <row r="10" spans="1:9">
      <c r="B10" s="151" t="s">
        <v>234</v>
      </c>
      <c r="C10" s="152">
        <v>862188.7</v>
      </c>
      <c r="D10" s="152">
        <v>771452.3</v>
      </c>
      <c r="E10" s="152"/>
      <c r="F10" s="135">
        <v>0.153</v>
      </c>
      <c r="G10" s="135">
        <v>0.13700000000000001</v>
      </c>
      <c r="H10" s="135"/>
    </row>
    <row r="11" spans="1:9">
      <c r="B11" s="151" t="s">
        <v>221</v>
      </c>
      <c r="C11" s="152">
        <v>200813.5</v>
      </c>
      <c r="D11" s="152">
        <v>193763.3</v>
      </c>
      <c r="E11" s="152"/>
      <c r="F11" s="135">
        <v>3.5999999999999997E-2</v>
      </c>
      <c r="G11" s="135">
        <v>3.4000000000000002E-2</v>
      </c>
      <c r="H11" s="135"/>
    </row>
    <row r="12" spans="1:9">
      <c r="B12" s="128" t="s">
        <v>222</v>
      </c>
      <c r="C12" s="150">
        <v>-46592.7</v>
      </c>
      <c r="D12" s="150">
        <v>44143.7</v>
      </c>
      <c r="E12" s="150">
        <v>44143.7</v>
      </c>
      <c r="F12" s="130">
        <v>-8.0000000000000002E-3</v>
      </c>
      <c r="G12" s="130">
        <v>8.0000000000000002E-3</v>
      </c>
      <c r="H12" s="130">
        <v>8.0000000000000002E-3</v>
      </c>
    </row>
    <row r="13" spans="1:9">
      <c r="B13" s="128" t="s">
        <v>223</v>
      </c>
      <c r="C13" s="150">
        <v>-247406.3</v>
      </c>
      <c r="D13" s="150">
        <v>-149619.70000000001</v>
      </c>
      <c r="E13" s="150">
        <v>-149619.70000000001</v>
      </c>
      <c r="F13" s="130">
        <v>-4.3999999999999997E-2</v>
      </c>
      <c r="G13" s="130">
        <v>-2.7E-2</v>
      </c>
      <c r="H13" s="130">
        <v>-2.7E-2</v>
      </c>
    </row>
    <row r="14" spans="1:9">
      <c r="B14" s="190" t="s">
        <v>235</v>
      </c>
      <c r="C14" s="190"/>
      <c r="D14" s="190"/>
      <c r="E14" s="190"/>
      <c r="F14" s="190"/>
      <c r="G14" s="190"/>
      <c r="H14" s="190"/>
    </row>
  </sheetData>
  <mergeCells count="6">
    <mergeCell ref="B14:H14"/>
    <mergeCell ref="B2:H2"/>
    <mergeCell ref="B3:H3"/>
    <mergeCell ref="B4:B5"/>
    <mergeCell ref="C4:D4"/>
    <mergeCell ref="F4:H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"/>
  <sheetViews>
    <sheetView showGridLines="0" tabSelected="1" workbookViewId="0">
      <selection activeCell="C20" sqref="C20"/>
    </sheetView>
  </sheetViews>
  <sheetFormatPr defaultColWidth="11.42578125" defaultRowHeight="15"/>
  <cols>
    <col min="1" max="1" width="11.42578125" style="55"/>
    <col min="2" max="2" width="19.7109375" style="55" bestFit="1" customWidth="1"/>
    <col min="3" max="3" width="11.28515625" style="55" bestFit="1" customWidth="1"/>
    <col min="4" max="4" width="11.42578125" style="55" customWidth="1"/>
    <col min="5" max="5" width="12.28515625" style="55" customWidth="1"/>
    <col min="6" max="6" width="12.140625" style="55" customWidth="1"/>
    <col min="7" max="7" width="11.7109375" style="55" customWidth="1"/>
    <col min="8" max="8" width="8.140625" style="55" customWidth="1"/>
    <col min="9" max="10" width="8.28515625" style="55" customWidth="1"/>
    <col min="11" max="11" width="8" style="55" customWidth="1"/>
    <col min="12" max="12" width="7.7109375" style="55" customWidth="1"/>
    <col min="13" max="16384" width="11.42578125" style="55"/>
  </cols>
  <sheetData>
    <row r="2" spans="2:12">
      <c r="B2" s="187" t="s">
        <v>236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2:12">
      <c r="B3" s="191" t="s">
        <v>237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2:12">
      <c r="B4" s="192" t="s">
        <v>211</v>
      </c>
      <c r="C4" s="198" t="s">
        <v>227</v>
      </c>
      <c r="D4" s="199"/>
      <c r="E4" s="199"/>
      <c r="F4" s="199"/>
      <c r="G4" s="200"/>
      <c r="H4" s="201" t="s">
        <v>213</v>
      </c>
      <c r="I4" s="202"/>
      <c r="J4" s="202"/>
      <c r="K4" s="202"/>
      <c r="L4" s="203"/>
    </row>
    <row r="5" spans="2:12">
      <c r="B5" s="193"/>
      <c r="C5" s="153">
        <v>2021</v>
      </c>
      <c r="D5" s="127">
        <v>2022</v>
      </c>
      <c r="E5" s="127">
        <v>2023</v>
      </c>
      <c r="F5" s="127">
        <v>2024</v>
      </c>
      <c r="G5" s="127">
        <v>2025</v>
      </c>
      <c r="H5" s="127">
        <v>2021</v>
      </c>
      <c r="I5" s="127">
        <v>2022</v>
      </c>
      <c r="J5" s="127">
        <v>2023</v>
      </c>
      <c r="K5" s="127">
        <v>2024</v>
      </c>
      <c r="L5" s="127">
        <v>2025</v>
      </c>
    </row>
    <row r="6" spans="2:12">
      <c r="B6" s="154" t="s">
        <v>228</v>
      </c>
      <c r="C6" s="155">
        <v>-210224.9</v>
      </c>
      <c r="D6" s="155">
        <v>-247406.3</v>
      </c>
      <c r="E6" s="155">
        <v>-257975.8</v>
      </c>
      <c r="F6" s="155">
        <v>-268294.90000000002</v>
      </c>
      <c r="G6" s="155">
        <v>-278329.09999999998</v>
      </c>
      <c r="H6" s="149">
        <v>-4.1000000000000002E-2</v>
      </c>
      <c r="I6" s="149">
        <v>-4.3999999999999997E-2</v>
      </c>
      <c r="J6" s="149">
        <v>-4.2000000000000003E-2</v>
      </c>
      <c r="K6" s="149">
        <v>-0.04</v>
      </c>
      <c r="L6" s="156">
        <v>-3.7999999999999999E-2</v>
      </c>
    </row>
    <row r="7" spans="2:12" ht="45">
      <c r="B7" s="154" t="s">
        <v>229</v>
      </c>
      <c r="C7" s="155">
        <v>-210224.9</v>
      </c>
      <c r="D7" s="155">
        <v>-149619.70000000001</v>
      </c>
      <c r="E7" s="155">
        <v>-147414.79999999999</v>
      </c>
      <c r="F7" s="155">
        <v>-140854.79999999999</v>
      </c>
      <c r="G7" s="155">
        <v>-131840.1</v>
      </c>
      <c r="H7" s="149">
        <v>-4.1000000000000002E-2</v>
      </c>
      <c r="I7" s="149">
        <v>-2.7E-2</v>
      </c>
      <c r="J7" s="149">
        <v>-2.4E-2</v>
      </c>
      <c r="K7" s="149">
        <v>-2.1000000000000001E-2</v>
      </c>
      <c r="L7" s="156">
        <v>-1.7999999999999999E-2</v>
      </c>
    </row>
    <row r="8" spans="2:12" ht="45">
      <c r="B8" s="154" t="s">
        <v>230</v>
      </c>
      <c r="C8" s="155">
        <v>-210224.9</v>
      </c>
      <c r="D8" s="155">
        <v>-149619.70000000001</v>
      </c>
      <c r="E8" s="155">
        <v>-147414.79999999999</v>
      </c>
      <c r="F8" s="155">
        <v>-140854.79999999999</v>
      </c>
      <c r="G8" s="155">
        <v>-131840.1</v>
      </c>
      <c r="H8" s="149">
        <v>-4.1000000000000002E-2</v>
      </c>
      <c r="I8" s="149">
        <v>-2.7E-2</v>
      </c>
      <c r="J8" s="149">
        <v>-2.4E-2</v>
      </c>
      <c r="K8" s="149">
        <v>-2.1000000000000001E-2</v>
      </c>
      <c r="L8" s="156">
        <v>-1.7999999999999999E-2</v>
      </c>
    </row>
    <row r="9" spans="2:12">
      <c r="B9" s="190" t="s">
        <v>235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</row>
  </sheetData>
  <mergeCells count="6">
    <mergeCell ref="B9:L9"/>
    <mergeCell ref="B2:L2"/>
    <mergeCell ref="B3:L3"/>
    <mergeCell ref="B4:B5"/>
    <mergeCell ref="C4:G4"/>
    <mergeCell ref="H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2"/>
  <sheetViews>
    <sheetView showGridLines="0" zoomScaleNormal="100" workbookViewId="0">
      <selection activeCell="J6" sqref="J6:K7"/>
    </sheetView>
  </sheetViews>
  <sheetFormatPr defaultRowHeight="15"/>
  <cols>
    <col min="1" max="16384" width="11.42578125" style="55" customWidth="1"/>
  </cols>
  <sheetData>
    <row r="2" spans="2:17">
      <c r="B2" s="228" t="s">
        <v>259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2:17">
      <c r="B3" s="229" t="s">
        <v>260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</row>
    <row r="4" spans="2:17">
      <c r="B4" s="230" t="s">
        <v>261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7" spans="2:17">
      <c r="P7" s="55">
        <v>2018</v>
      </c>
      <c r="Q7" s="232">
        <v>6.7983550394186381</v>
      </c>
    </row>
    <row r="8" spans="2:17">
      <c r="P8" s="55">
        <v>2019</v>
      </c>
      <c r="Q8" s="232">
        <v>5.7311973445719957</v>
      </c>
    </row>
    <row r="9" spans="2:17">
      <c r="P9" s="55">
        <v>2020</v>
      </c>
      <c r="Q9" s="232">
        <v>-8.5602820021080106E-3</v>
      </c>
    </row>
    <row r="10" spans="2:17">
      <c r="P10" s="55">
        <v>2021</v>
      </c>
      <c r="Q10" s="232">
        <v>3.098714712393928</v>
      </c>
    </row>
    <row r="22" spans="2:2">
      <c r="B22" s="120" t="s">
        <v>258</v>
      </c>
    </row>
  </sheetData>
  <mergeCells count="3">
    <mergeCell ref="B2:L2"/>
    <mergeCell ref="B3:L3"/>
    <mergeCell ref="B4:L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showGridLines="0" workbookViewId="0">
      <selection activeCell="B2" sqref="B2:G2"/>
    </sheetView>
  </sheetViews>
  <sheetFormatPr defaultRowHeight="15"/>
  <cols>
    <col min="1" max="1" width="11.42578125" style="55" customWidth="1"/>
    <col min="2" max="2" width="31.7109375" style="55" bestFit="1" customWidth="1"/>
    <col min="3" max="3" width="12.42578125" style="55" customWidth="1"/>
    <col min="4" max="4" width="10.7109375" style="55" customWidth="1"/>
    <col min="5" max="5" width="14.85546875" style="55" customWidth="1"/>
    <col min="6" max="6" width="10.28515625" style="55" customWidth="1"/>
    <col min="7" max="257" width="11.42578125" style="55" customWidth="1"/>
    <col min="258" max="258" width="31.7109375" style="55" bestFit="1" customWidth="1"/>
    <col min="259" max="259" width="12.42578125" style="55" customWidth="1"/>
    <col min="260" max="260" width="10.7109375" style="55" customWidth="1"/>
    <col min="261" max="261" width="14.85546875" style="55" customWidth="1"/>
    <col min="262" max="262" width="10.28515625" style="55" customWidth="1"/>
    <col min="263" max="513" width="11.42578125" style="55" customWidth="1"/>
    <col min="514" max="514" width="31.7109375" style="55" bestFit="1" customWidth="1"/>
    <col min="515" max="515" width="12.42578125" style="55" customWidth="1"/>
    <col min="516" max="516" width="10.7109375" style="55" customWidth="1"/>
    <col min="517" max="517" width="14.85546875" style="55" customWidth="1"/>
    <col min="518" max="518" width="10.28515625" style="55" customWidth="1"/>
    <col min="519" max="769" width="11.42578125" style="55" customWidth="1"/>
    <col min="770" max="770" width="31.7109375" style="55" bestFit="1" customWidth="1"/>
    <col min="771" max="771" width="12.42578125" style="55" customWidth="1"/>
    <col min="772" max="772" width="10.7109375" style="55" customWidth="1"/>
    <col min="773" max="773" width="14.85546875" style="55" customWidth="1"/>
    <col min="774" max="774" width="10.28515625" style="55" customWidth="1"/>
    <col min="775" max="1025" width="11.42578125" style="55" customWidth="1"/>
    <col min="1026" max="1026" width="31.7109375" style="55" bestFit="1" customWidth="1"/>
    <col min="1027" max="1027" width="12.42578125" style="55" customWidth="1"/>
    <col min="1028" max="1028" width="10.7109375" style="55" customWidth="1"/>
    <col min="1029" max="1029" width="14.85546875" style="55" customWidth="1"/>
    <col min="1030" max="1030" width="10.28515625" style="55" customWidth="1"/>
    <col min="1031" max="1281" width="11.42578125" style="55" customWidth="1"/>
    <col min="1282" max="1282" width="31.7109375" style="55" bestFit="1" customWidth="1"/>
    <col min="1283" max="1283" width="12.42578125" style="55" customWidth="1"/>
    <col min="1284" max="1284" width="10.7109375" style="55" customWidth="1"/>
    <col min="1285" max="1285" width="14.85546875" style="55" customWidth="1"/>
    <col min="1286" max="1286" width="10.28515625" style="55" customWidth="1"/>
    <col min="1287" max="1537" width="11.42578125" style="55" customWidth="1"/>
    <col min="1538" max="1538" width="31.7109375" style="55" bestFit="1" customWidth="1"/>
    <col min="1539" max="1539" width="12.42578125" style="55" customWidth="1"/>
    <col min="1540" max="1540" width="10.7109375" style="55" customWidth="1"/>
    <col min="1541" max="1541" width="14.85546875" style="55" customWidth="1"/>
    <col min="1542" max="1542" width="10.28515625" style="55" customWidth="1"/>
    <col min="1543" max="1793" width="11.42578125" style="55" customWidth="1"/>
    <col min="1794" max="1794" width="31.7109375" style="55" bestFit="1" customWidth="1"/>
    <col min="1795" max="1795" width="12.42578125" style="55" customWidth="1"/>
    <col min="1796" max="1796" width="10.7109375" style="55" customWidth="1"/>
    <col min="1797" max="1797" width="14.85546875" style="55" customWidth="1"/>
    <col min="1798" max="1798" width="10.28515625" style="55" customWidth="1"/>
    <col min="1799" max="2049" width="11.42578125" style="55" customWidth="1"/>
    <col min="2050" max="2050" width="31.7109375" style="55" bestFit="1" customWidth="1"/>
    <col min="2051" max="2051" width="12.42578125" style="55" customWidth="1"/>
    <col min="2052" max="2052" width="10.7109375" style="55" customWidth="1"/>
    <col min="2053" max="2053" width="14.85546875" style="55" customWidth="1"/>
    <col min="2054" max="2054" width="10.28515625" style="55" customWidth="1"/>
    <col min="2055" max="2305" width="11.42578125" style="55" customWidth="1"/>
    <col min="2306" max="2306" width="31.7109375" style="55" bestFit="1" customWidth="1"/>
    <col min="2307" max="2307" width="12.42578125" style="55" customWidth="1"/>
    <col min="2308" max="2308" width="10.7109375" style="55" customWidth="1"/>
    <col min="2309" max="2309" width="14.85546875" style="55" customWidth="1"/>
    <col min="2310" max="2310" width="10.28515625" style="55" customWidth="1"/>
    <col min="2311" max="2561" width="11.42578125" style="55" customWidth="1"/>
    <col min="2562" max="2562" width="31.7109375" style="55" bestFit="1" customWidth="1"/>
    <col min="2563" max="2563" width="12.42578125" style="55" customWidth="1"/>
    <col min="2564" max="2564" width="10.7109375" style="55" customWidth="1"/>
    <col min="2565" max="2565" width="14.85546875" style="55" customWidth="1"/>
    <col min="2566" max="2566" width="10.28515625" style="55" customWidth="1"/>
    <col min="2567" max="2817" width="11.42578125" style="55" customWidth="1"/>
    <col min="2818" max="2818" width="31.7109375" style="55" bestFit="1" customWidth="1"/>
    <col min="2819" max="2819" width="12.42578125" style="55" customWidth="1"/>
    <col min="2820" max="2820" width="10.7109375" style="55" customWidth="1"/>
    <col min="2821" max="2821" width="14.85546875" style="55" customWidth="1"/>
    <col min="2822" max="2822" width="10.28515625" style="55" customWidth="1"/>
    <col min="2823" max="3073" width="11.42578125" style="55" customWidth="1"/>
    <col min="3074" max="3074" width="31.7109375" style="55" bestFit="1" customWidth="1"/>
    <col min="3075" max="3075" width="12.42578125" style="55" customWidth="1"/>
    <col min="3076" max="3076" width="10.7109375" style="55" customWidth="1"/>
    <col min="3077" max="3077" width="14.85546875" style="55" customWidth="1"/>
    <col min="3078" max="3078" width="10.28515625" style="55" customWidth="1"/>
    <col min="3079" max="3329" width="11.42578125" style="55" customWidth="1"/>
    <col min="3330" max="3330" width="31.7109375" style="55" bestFit="1" customWidth="1"/>
    <col min="3331" max="3331" width="12.42578125" style="55" customWidth="1"/>
    <col min="3332" max="3332" width="10.7109375" style="55" customWidth="1"/>
    <col min="3333" max="3333" width="14.85546875" style="55" customWidth="1"/>
    <col min="3334" max="3334" width="10.28515625" style="55" customWidth="1"/>
    <col min="3335" max="3585" width="11.42578125" style="55" customWidth="1"/>
    <col min="3586" max="3586" width="31.7109375" style="55" bestFit="1" customWidth="1"/>
    <col min="3587" max="3587" width="12.42578125" style="55" customWidth="1"/>
    <col min="3588" max="3588" width="10.7109375" style="55" customWidth="1"/>
    <col min="3589" max="3589" width="14.85546875" style="55" customWidth="1"/>
    <col min="3590" max="3590" width="10.28515625" style="55" customWidth="1"/>
    <col min="3591" max="3841" width="11.42578125" style="55" customWidth="1"/>
    <col min="3842" max="3842" width="31.7109375" style="55" bestFit="1" customWidth="1"/>
    <col min="3843" max="3843" width="12.42578125" style="55" customWidth="1"/>
    <col min="3844" max="3844" width="10.7109375" style="55" customWidth="1"/>
    <col min="3845" max="3845" width="14.85546875" style="55" customWidth="1"/>
    <col min="3846" max="3846" width="10.28515625" style="55" customWidth="1"/>
    <col min="3847" max="4097" width="11.42578125" style="55" customWidth="1"/>
    <col min="4098" max="4098" width="31.7109375" style="55" bestFit="1" customWidth="1"/>
    <col min="4099" max="4099" width="12.42578125" style="55" customWidth="1"/>
    <col min="4100" max="4100" width="10.7109375" style="55" customWidth="1"/>
    <col min="4101" max="4101" width="14.85546875" style="55" customWidth="1"/>
    <col min="4102" max="4102" width="10.28515625" style="55" customWidth="1"/>
    <col min="4103" max="4353" width="11.42578125" style="55" customWidth="1"/>
    <col min="4354" max="4354" width="31.7109375" style="55" bestFit="1" customWidth="1"/>
    <col min="4355" max="4355" width="12.42578125" style="55" customWidth="1"/>
    <col min="4356" max="4356" width="10.7109375" style="55" customWidth="1"/>
    <col min="4357" max="4357" width="14.85546875" style="55" customWidth="1"/>
    <col min="4358" max="4358" width="10.28515625" style="55" customWidth="1"/>
    <col min="4359" max="4609" width="11.42578125" style="55" customWidth="1"/>
    <col min="4610" max="4610" width="31.7109375" style="55" bestFit="1" customWidth="1"/>
    <col min="4611" max="4611" width="12.42578125" style="55" customWidth="1"/>
    <col min="4612" max="4612" width="10.7109375" style="55" customWidth="1"/>
    <col min="4613" max="4613" width="14.85546875" style="55" customWidth="1"/>
    <col min="4614" max="4614" width="10.28515625" style="55" customWidth="1"/>
    <col min="4615" max="4865" width="11.42578125" style="55" customWidth="1"/>
    <col min="4866" max="4866" width="31.7109375" style="55" bestFit="1" customWidth="1"/>
    <col min="4867" max="4867" width="12.42578125" style="55" customWidth="1"/>
    <col min="4868" max="4868" width="10.7109375" style="55" customWidth="1"/>
    <col min="4869" max="4869" width="14.85546875" style="55" customWidth="1"/>
    <col min="4870" max="4870" width="10.28515625" style="55" customWidth="1"/>
    <col min="4871" max="5121" width="11.42578125" style="55" customWidth="1"/>
    <col min="5122" max="5122" width="31.7109375" style="55" bestFit="1" customWidth="1"/>
    <col min="5123" max="5123" width="12.42578125" style="55" customWidth="1"/>
    <col min="5124" max="5124" width="10.7109375" style="55" customWidth="1"/>
    <col min="5125" max="5125" width="14.85546875" style="55" customWidth="1"/>
    <col min="5126" max="5126" width="10.28515625" style="55" customWidth="1"/>
    <col min="5127" max="5377" width="11.42578125" style="55" customWidth="1"/>
    <col min="5378" max="5378" width="31.7109375" style="55" bestFit="1" customWidth="1"/>
    <col min="5379" max="5379" width="12.42578125" style="55" customWidth="1"/>
    <col min="5380" max="5380" width="10.7109375" style="55" customWidth="1"/>
    <col min="5381" max="5381" width="14.85546875" style="55" customWidth="1"/>
    <col min="5382" max="5382" width="10.28515625" style="55" customWidth="1"/>
    <col min="5383" max="5633" width="11.42578125" style="55" customWidth="1"/>
    <col min="5634" max="5634" width="31.7109375" style="55" bestFit="1" customWidth="1"/>
    <col min="5635" max="5635" width="12.42578125" style="55" customWidth="1"/>
    <col min="5636" max="5636" width="10.7109375" style="55" customWidth="1"/>
    <col min="5637" max="5637" width="14.85546875" style="55" customWidth="1"/>
    <col min="5638" max="5638" width="10.28515625" style="55" customWidth="1"/>
    <col min="5639" max="5889" width="11.42578125" style="55" customWidth="1"/>
    <col min="5890" max="5890" width="31.7109375" style="55" bestFit="1" customWidth="1"/>
    <col min="5891" max="5891" width="12.42578125" style="55" customWidth="1"/>
    <col min="5892" max="5892" width="10.7109375" style="55" customWidth="1"/>
    <col min="5893" max="5893" width="14.85546875" style="55" customWidth="1"/>
    <col min="5894" max="5894" width="10.28515625" style="55" customWidth="1"/>
    <col min="5895" max="6145" width="11.42578125" style="55" customWidth="1"/>
    <col min="6146" max="6146" width="31.7109375" style="55" bestFit="1" customWidth="1"/>
    <col min="6147" max="6147" width="12.42578125" style="55" customWidth="1"/>
    <col min="6148" max="6148" width="10.7109375" style="55" customWidth="1"/>
    <col min="6149" max="6149" width="14.85546875" style="55" customWidth="1"/>
    <col min="6150" max="6150" width="10.28515625" style="55" customWidth="1"/>
    <col min="6151" max="6401" width="11.42578125" style="55" customWidth="1"/>
    <col min="6402" max="6402" width="31.7109375" style="55" bestFit="1" customWidth="1"/>
    <col min="6403" max="6403" width="12.42578125" style="55" customWidth="1"/>
    <col min="6404" max="6404" width="10.7109375" style="55" customWidth="1"/>
    <col min="6405" max="6405" width="14.85546875" style="55" customWidth="1"/>
    <col min="6406" max="6406" width="10.28515625" style="55" customWidth="1"/>
    <col min="6407" max="6657" width="11.42578125" style="55" customWidth="1"/>
    <col min="6658" max="6658" width="31.7109375" style="55" bestFit="1" customWidth="1"/>
    <col min="6659" max="6659" width="12.42578125" style="55" customWidth="1"/>
    <col min="6660" max="6660" width="10.7109375" style="55" customWidth="1"/>
    <col min="6661" max="6661" width="14.85546875" style="55" customWidth="1"/>
    <col min="6662" max="6662" width="10.28515625" style="55" customWidth="1"/>
    <col min="6663" max="6913" width="11.42578125" style="55" customWidth="1"/>
    <col min="6914" max="6914" width="31.7109375" style="55" bestFit="1" customWidth="1"/>
    <col min="6915" max="6915" width="12.42578125" style="55" customWidth="1"/>
    <col min="6916" max="6916" width="10.7109375" style="55" customWidth="1"/>
    <col min="6917" max="6917" width="14.85546875" style="55" customWidth="1"/>
    <col min="6918" max="6918" width="10.28515625" style="55" customWidth="1"/>
    <col min="6919" max="7169" width="11.42578125" style="55" customWidth="1"/>
    <col min="7170" max="7170" width="31.7109375" style="55" bestFit="1" customWidth="1"/>
    <col min="7171" max="7171" width="12.42578125" style="55" customWidth="1"/>
    <col min="7172" max="7172" width="10.7109375" style="55" customWidth="1"/>
    <col min="7173" max="7173" width="14.85546875" style="55" customWidth="1"/>
    <col min="7174" max="7174" width="10.28515625" style="55" customWidth="1"/>
    <col min="7175" max="7425" width="11.42578125" style="55" customWidth="1"/>
    <col min="7426" max="7426" width="31.7109375" style="55" bestFit="1" customWidth="1"/>
    <col min="7427" max="7427" width="12.42578125" style="55" customWidth="1"/>
    <col min="7428" max="7428" width="10.7109375" style="55" customWidth="1"/>
    <col min="7429" max="7429" width="14.85546875" style="55" customWidth="1"/>
    <col min="7430" max="7430" width="10.28515625" style="55" customWidth="1"/>
    <col min="7431" max="7681" width="11.42578125" style="55" customWidth="1"/>
    <col min="7682" max="7682" width="31.7109375" style="55" bestFit="1" customWidth="1"/>
    <col min="7683" max="7683" width="12.42578125" style="55" customWidth="1"/>
    <col min="7684" max="7684" width="10.7109375" style="55" customWidth="1"/>
    <col min="7685" max="7685" width="14.85546875" style="55" customWidth="1"/>
    <col min="7686" max="7686" width="10.28515625" style="55" customWidth="1"/>
    <col min="7687" max="7937" width="11.42578125" style="55" customWidth="1"/>
    <col min="7938" max="7938" width="31.7109375" style="55" bestFit="1" customWidth="1"/>
    <col min="7939" max="7939" width="12.42578125" style="55" customWidth="1"/>
    <col min="7940" max="7940" width="10.7109375" style="55" customWidth="1"/>
    <col min="7941" max="7941" width="14.85546875" style="55" customWidth="1"/>
    <col min="7942" max="7942" width="10.28515625" style="55" customWidth="1"/>
    <col min="7943" max="8193" width="11.42578125" style="55" customWidth="1"/>
    <col min="8194" max="8194" width="31.7109375" style="55" bestFit="1" customWidth="1"/>
    <col min="8195" max="8195" width="12.42578125" style="55" customWidth="1"/>
    <col min="8196" max="8196" width="10.7109375" style="55" customWidth="1"/>
    <col min="8197" max="8197" width="14.85546875" style="55" customWidth="1"/>
    <col min="8198" max="8198" width="10.28515625" style="55" customWidth="1"/>
    <col min="8199" max="8449" width="11.42578125" style="55" customWidth="1"/>
    <col min="8450" max="8450" width="31.7109375" style="55" bestFit="1" customWidth="1"/>
    <col min="8451" max="8451" width="12.42578125" style="55" customWidth="1"/>
    <col min="8452" max="8452" width="10.7109375" style="55" customWidth="1"/>
    <col min="8453" max="8453" width="14.85546875" style="55" customWidth="1"/>
    <col min="8454" max="8454" width="10.28515625" style="55" customWidth="1"/>
    <col min="8455" max="8705" width="11.42578125" style="55" customWidth="1"/>
    <col min="8706" max="8706" width="31.7109375" style="55" bestFit="1" customWidth="1"/>
    <col min="8707" max="8707" width="12.42578125" style="55" customWidth="1"/>
    <col min="8708" max="8708" width="10.7109375" style="55" customWidth="1"/>
    <col min="8709" max="8709" width="14.85546875" style="55" customWidth="1"/>
    <col min="8710" max="8710" width="10.28515625" style="55" customWidth="1"/>
    <col min="8711" max="8961" width="11.42578125" style="55" customWidth="1"/>
    <col min="8962" max="8962" width="31.7109375" style="55" bestFit="1" customWidth="1"/>
    <col min="8963" max="8963" width="12.42578125" style="55" customWidth="1"/>
    <col min="8964" max="8964" width="10.7109375" style="55" customWidth="1"/>
    <col min="8965" max="8965" width="14.85546875" style="55" customWidth="1"/>
    <col min="8966" max="8966" width="10.28515625" style="55" customWidth="1"/>
    <col min="8967" max="9217" width="11.42578125" style="55" customWidth="1"/>
    <col min="9218" max="9218" width="31.7109375" style="55" bestFit="1" customWidth="1"/>
    <col min="9219" max="9219" width="12.42578125" style="55" customWidth="1"/>
    <col min="9220" max="9220" width="10.7109375" style="55" customWidth="1"/>
    <col min="9221" max="9221" width="14.85546875" style="55" customWidth="1"/>
    <col min="9222" max="9222" width="10.28515625" style="55" customWidth="1"/>
    <col min="9223" max="9473" width="11.42578125" style="55" customWidth="1"/>
    <col min="9474" max="9474" width="31.7109375" style="55" bestFit="1" customWidth="1"/>
    <col min="9475" max="9475" width="12.42578125" style="55" customWidth="1"/>
    <col min="9476" max="9476" width="10.7109375" style="55" customWidth="1"/>
    <col min="9477" max="9477" width="14.85546875" style="55" customWidth="1"/>
    <col min="9478" max="9478" width="10.28515625" style="55" customWidth="1"/>
    <col min="9479" max="9729" width="11.42578125" style="55" customWidth="1"/>
    <col min="9730" max="9730" width="31.7109375" style="55" bestFit="1" customWidth="1"/>
    <col min="9731" max="9731" width="12.42578125" style="55" customWidth="1"/>
    <col min="9732" max="9732" width="10.7109375" style="55" customWidth="1"/>
    <col min="9733" max="9733" width="14.85546875" style="55" customWidth="1"/>
    <col min="9734" max="9734" width="10.28515625" style="55" customWidth="1"/>
    <col min="9735" max="9985" width="11.42578125" style="55" customWidth="1"/>
    <col min="9986" max="9986" width="31.7109375" style="55" bestFit="1" customWidth="1"/>
    <col min="9987" max="9987" width="12.42578125" style="55" customWidth="1"/>
    <col min="9988" max="9988" width="10.7109375" style="55" customWidth="1"/>
    <col min="9989" max="9989" width="14.85546875" style="55" customWidth="1"/>
    <col min="9990" max="9990" width="10.28515625" style="55" customWidth="1"/>
    <col min="9991" max="10241" width="11.42578125" style="55" customWidth="1"/>
    <col min="10242" max="10242" width="31.7109375" style="55" bestFit="1" customWidth="1"/>
    <col min="10243" max="10243" width="12.42578125" style="55" customWidth="1"/>
    <col min="10244" max="10244" width="10.7109375" style="55" customWidth="1"/>
    <col min="10245" max="10245" width="14.85546875" style="55" customWidth="1"/>
    <col min="10246" max="10246" width="10.28515625" style="55" customWidth="1"/>
    <col min="10247" max="10497" width="11.42578125" style="55" customWidth="1"/>
    <col min="10498" max="10498" width="31.7109375" style="55" bestFit="1" customWidth="1"/>
    <col min="10499" max="10499" width="12.42578125" style="55" customWidth="1"/>
    <col min="10500" max="10500" width="10.7109375" style="55" customWidth="1"/>
    <col min="10501" max="10501" width="14.85546875" style="55" customWidth="1"/>
    <col min="10502" max="10502" width="10.28515625" style="55" customWidth="1"/>
    <col min="10503" max="10753" width="11.42578125" style="55" customWidth="1"/>
    <col min="10754" max="10754" width="31.7109375" style="55" bestFit="1" customWidth="1"/>
    <col min="10755" max="10755" width="12.42578125" style="55" customWidth="1"/>
    <col min="10756" max="10756" width="10.7109375" style="55" customWidth="1"/>
    <col min="10757" max="10757" width="14.85546875" style="55" customWidth="1"/>
    <col min="10758" max="10758" width="10.28515625" style="55" customWidth="1"/>
    <col min="10759" max="11009" width="11.42578125" style="55" customWidth="1"/>
    <col min="11010" max="11010" width="31.7109375" style="55" bestFit="1" customWidth="1"/>
    <col min="11011" max="11011" width="12.42578125" style="55" customWidth="1"/>
    <col min="11012" max="11012" width="10.7109375" style="55" customWidth="1"/>
    <col min="11013" max="11013" width="14.85546875" style="55" customWidth="1"/>
    <col min="11014" max="11014" width="10.28515625" style="55" customWidth="1"/>
    <col min="11015" max="11265" width="11.42578125" style="55" customWidth="1"/>
    <col min="11266" max="11266" width="31.7109375" style="55" bestFit="1" customWidth="1"/>
    <col min="11267" max="11267" width="12.42578125" style="55" customWidth="1"/>
    <col min="11268" max="11268" width="10.7109375" style="55" customWidth="1"/>
    <col min="11269" max="11269" width="14.85546875" style="55" customWidth="1"/>
    <col min="11270" max="11270" width="10.28515625" style="55" customWidth="1"/>
    <col min="11271" max="11521" width="11.42578125" style="55" customWidth="1"/>
    <col min="11522" max="11522" width="31.7109375" style="55" bestFit="1" customWidth="1"/>
    <col min="11523" max="11523" width="12.42578125" style="55" customWidth="1"/>
    <col min="11524" max="11524" width="10.7109375" style="55" customWidth="1"/>
    <col min="11525" max="11525" width="14.85546875" style="55" customWidth="1"/>
    <col min="11526" max="11526" width="10.28515625" style="55" customWidth="1"/>
    <col min="11527" max="11777" width="11.42578125" style="55" customWidth="1"/>
    <col min="11778" max="11778" width="31.7109375" style="55" bestFit="1" customWidth="1"/>
    <col min="11779" max="11779" width="12.42578125" style="55" customWidth="1"/>
    <col min="11780" max="11780" width="10.7109375" style="55" customWidth="1"/>
    <col min="11781" max="11781" width="14.85546875" style="55" customWidth="1"/>
    <col min="11782" max="11782" width="10.28515625" style="55" customWidth="1"/>
    <col min="11783" max="12033" width="11.42578125" style="55" customWidth="1"/>
    <col min="12034" max="12034" width="31.7109375" style="55" bestFit="1" customWidth="1"/>
    <col min="12035" max="12035" width="12.42578125" style="55" customWidth="1"/>
    <col min="12036" max="12036" width="10.7109375" style="55" customWidth="1"/>
    <col min="12037" max="12037" width="14.85546875" style="55" customWidth="1"/>
    <col min="12038" max="12038" width="10.28515625" style="55" customWidth="1"/>
    <col min="12039" max="12289" width="11.42578125" style="55" customWidth="1"/>
    <col min="12290" max="12290" width="31.7109375" style="55" bestFit="1" customWidth="1"/>
    <col min="12291" max="12291" width="12.42578125" style="55" customWidth="1"/>
    <col min="12292" max="12292" width="10.7109375" style="55" customWidth="1"/>
    <col min="12293" max="12293" width="14.85546875" style="55" customWidth="1"/>
    <col min="12294" max="12294" width="10.28515625" style="55" customWidth="1"/>
    <col min="12295" max="12545" width="11.42578125" style="55" customWidth="1"/>
    <col min="12546" max="12546" width="31.7109375" style="55" bestFit="1" customWidth="1"/>
    <col min="12547" max="12547" width="12.42578125" style="55" customWidth="1"/>
    <col min="12548" max="12548" width="10.7109375" style="55" customWidth="1"/>
    <col min="12549" max="12549" width="14.85546875" style="55" customWidth="1"/>
    <col min="12550" max="12550" width="10.28515625" style="55" customWidth="1"/>
    <col min="12551" max="12801" width="11.42578125" style="55" customWidth="1"/>
    <col min="12802" max="12802" width="31.7109375" style="55" bestFit="1" customWidth="1"/>
    <col min="12803" max="12803" width="12.42578125" style="55" customWidth="1"/>
    <col min="12804" max="12804" width="10.7109375" style="55" customWidth="1"/>
    <col min="12805" max="12805" width="14.85546875" style="55" customWidth="1"/>
    <col min="12806" max="12806" width="10.28515625" style="55" customWidth="1"/>
    <col min="12807" max="13057" width="11.42578125" style="55" customWidth="1"/>
    <col min="13058" max="13058" width="31.7109375" style="55" bestFit="1" customWidth="1"/>
    <col min="13059" max="13059" width="12.42578125" style="55" customWidth="1"/>
    <col min="13060" max="13060" width="10.7109375" style="55" customWidth="1"/>
    <col min="13061" max="13061" width="14.85546875" style="55" customWidth="1"/>
    <col min="13062" max="13062" width="10.28515625" style="55" customWidth="1"/>
    <col min="13063" max="13313" width="11.42578125" style="55" customWidth="1"/>
    <col min="13314" max="13314" width="31.7109375" style="55" bestFit="1" customWidth="1"/>
    <col min="13315" max="13315" width="12.42578125" style="55" customWidth="1"/>
    <col min="13316" max="13316" width="10.7109375" style="55" customWidth="1"/>
    <col min="13317" max="13317" width="14.85546875" style="55" customWidth="1"/>
    <col min="13318" max="13318" width="10.28515625" style="55" customWidth="1"/>
    <col min="13319" max="13569" width="11.42578125" style="55" customWidth="1"/>
    <col min="13570" max="13570" width="31.7109375" style="55" bestFit="1" customWidth="1"/>
    <col min="13571" max="13571" width="12.42578125" style="55" customWidth="1"/>
    <col min="13572" max="13572" width="10.7109375" style="55" customWidth="1"/>
    <col min="13573" max="13573" width="14.85546875" style="55" customWidth="1"/>
    <col min="13574" max="13574" width="10.28515625" style="55" customWidth="1"/>
    <col min="13575" max="13825" width="11.42578125" style="55" customWidth="1"/>
    <col min="13826" max="13826" width="31.7109375" style="55" bestFit="1" customWidth="1"/>
    <col min="13827" max="13827" width="12.42578125" style="55" customWidth="1"/>
    <col min="13828" max="13828" width="10.7109375" style="55" customWidth="1"/>
    <col min="13829" max="13829" width="14.85546875" style="55" customWidth="1"/>
    <col min="13830" max="13830" width="10.28515625" style="55" customWidth="1"/>
    <col min="13831" max="14081" width="11.42578125" style="55" customWidth="1"/>
    <col min="14082" max="14082" width="31.7109375" style="55" bestFit="1" customWidth="1"/>
    <col min="14083" max="14083" width="12.42578125" style="55" customWidth="1"/>
    <col min="14084" max="14084" width="10.7109375" style="55" customWidth="1"/>
    <col min="14085" max="14085" width="14.85546875" style="55" customWidth="1"/>
    <col min="14086" max="14086" width="10.28515625" style="55" customWidth="1"/>
    <col min="14087" max="14337" width="11.42578125" style="55" customWidth="1"/>
    <col min="14338" max="14338" width="31.7109375" style="55" bestFit="1" customWidth="1"/>
    <col min="14339" max="14339" width="12.42578125" style="55" customWidth="1"/>
    <col min="14340" max="14340" width="10.7109375" style="55" customWidth="1"/>
    <col min="14341" max="14341" width="14.85546875" style="55" customWidth="1"/>
    <col min="14342" max="14342" width="10.28515625" style="55" customWidth="1"/>
    <col min="14343" max="14593" width="11.42578125" style="55" customWidth="1"/>
    <col min="14594" max="14594" width="31.7109375" style="55" bestFit="1" customWidth="1"/>
    <col min="14595" max="14595" width="12.42578125" style="55" customWidth="1"/>
    <col min="14596" max="14596" width="10.7109375" style="55" customWidth="1"/>
    <col min="14597" max="14597" width="14.85546875" style="55" customWidth="1"/>
    <col min="14598" max="14598" width="10.28515625" style="55" customWidth="1"/>
    <col min="14599" max="14849" width="11.42578125" style="55" customWidth="1"/>
    <col min="14850" max="14850" width="31.7109375" style="55" bestFit="1" customWidth="1"/>
    <col min="14851" max="14851" width="12.42578125" style="55" customWidth="1"/>
    <col min="14852" max="14852" width="10.7109375" style="55" customWidth="1"/>
    <col min="14853" max="14853" width="14.85546875" style="55" customWidth="1"/>
    <col min="14854" max="14854" width="10.28515625" style="55" customWidth="1"/>
    <col min="14855" max="15105" width="11.42578125" style="55" customWidth="1"/>
    <col min="15106" max="15106" width="31.7109375" style="55" bestFit="1" customWidth="1"/>
    <col min="15107" max="15107" width="12.42578125" style="55" customWidth="1"/>
    <col min="15108" max="15108" width="10.7109375" style="55" customWidth="1"/>
    <col min="15109" max="15109" width="14.85546875" style="55" customWidth="1"/>
    <col min="15110" max="15110" width="10.28515625" style="55" customWidth="1"/>
    <col min="15111" max="15361" width="11.42578125" style="55" customWidth="1"/>
    <col min="15362" max="15362" width="31.7109375" style="55" bestFit="1" customWidth="1"/>
    <col min="15363" max="15363" width="12.42578125" style="55" customWidth="1"/>
    <col min="15364" max="15364" width="10.7109375" style="55" customWidth="1"/>
    <col min="15365" max="15365" width="14.85546875" style="55" customWidth="1"/>
    <col min="15366" max="15366" width="10.28515625" style="55" customWidth="1"/>
    <col min="15367" max="15617" width="11.42578125" style="55" customWidth="1"/>
    <col min="15618" max="15618" width="31.7109375" style="55" bestFit="1" customWidth="1"/>
    <col min="15619" max="15619" width="12.42578125" style="55" customWidth="1"/>
    <col min="15620" max="15620" width="10.7109375" style="55" customWidth="1"/>
    <col min="15621" max="15621" width="14.85546875" style="55" customWidth="1"/>
    <col min="15622" max="15622" width="10.28515625" style="55" customWidth="1"/>
    <col min="15623" max="15873" width="11.42578125" style="55" customWidth="1"/>
    <col min="15874" max="15874" width="31.7109375" style="55" bestFit="1" customWidth="1"/>
    <col min="15875" max="15875" width="12.42578125" style="55" customWidth="1"/>
    <col min="15876" max="15876" width="10.7109375" style="55" customWidth="1"/>
    <col min="15877" max="15877" width="14.85546875" style="55" customWidth="1"/>
    <col min="15878" max="15878" width="10.28515625" style="55" customWidth="1"/>
    <col min="15879" max="16129" width="11.42578125" style="55" customWidth="1"/>
    <col min="16130" max="16130" width="31.7109375" style="55" bestFit="1" customWidth="1"/>
    <col min="16131" max="16131" width="12.42578125" style="55" customWidth="1"/>
    <col min="16132" max="16132" width="10.7109375" style="55" customWidth="1"/>
    <col min="16133" max="16133" width="14.85546875" style="55" customWidth="1"/>
    <col min="16134" max="16134" width="10.28515625" style="55" customWidth="1"/>
    <col min="16135" max="16384" width="11.42578125" style="55" customWidth="1"/>
  </cols>
  <sheetData>
    <row r="2" spans="2:12">
      <c r="B2" s="228" t="s">
        <v>430</v>
      </c>
      <c r="C2" s="228"/>
      <c r="D2" s="228"/>
      <c r="E2" s="228"/>
      <c r="F2" s="228"/>
      <c r="G2" s="228"/>
      <c r="H2" s="234"/>
      <c r="I2" s="234"/>
      <c r="J2" s="234"/>
      <c r="K2" s="234"/>
      <c r="L2" s="234"/>
    </row>
    <row r="3" spans="2:12">
      <c r="B3" s="229" t="s">
        <v>262</v>
      </c>
      <c r="C3" s="229"/>
      <c r="D3" s="229"/>
      <c r="E3" s="229"/>
      <c r="F3" s="229"/>
      <c r="G3" s="229"/>
    </row>
    <row r="4" spans="2:12">
      <c r="B4" s="229" t="s">
        <v>263</v>
      </c>
      <c r="C4" s="229"/>
      <c r="D4" s="229"/>
      <c r="E4" s="229"/>
      <c r="F4" s="229"/>
      <c r="G4" s="229"/>
      <c r="H4" s="235"/>
      <c r="I4" s="235"/>
      <c r="J4" s="235"/>
      <c r="K4" s="235"/>
      <c r="L4" s="235"/>
    </row>
    <row r="5" spans="2:12">
      <c r="B5" s="230" t="s">
        <v>238</v>
      </c>
      <c r="C5" s="230"/>
      <c r="D5" s="230"/>
      <c r="E5" s="230"/>
      <c r="F5" s="230"/>
      <c r="G5" s="230"/>
      <c r="H5" s="235"/>
      <c r="I5" s="235"/>
      <c r="J5" s="235"/>
      <c r="K5" s="235"/>
      <c r="L5" s="235"/>
    </row>
    <row r="7" spans="2:12" ht="15" customHeight="1">
      <c r="B7" s="236" t="s">
        <v>264</v>
      </c>
      <c r="C7" s="236" t="s">
        <v>265</v>
      </c>
      <c r="D7" s="236"/>
      <c r="E7" s="236" t="s">
        <v>266</v>
      </c>
      <c r="F7" s="236" t="s">
        <v>265</v>
      </c>
      <c r="G7" s="236"/>
    </row>
    <row r="8" spans="2:12">
      <c r="B8" s="236"/>
      <c r="C8" s="236" t="s">
        <v>267</v>
      </c>
      <c r="D8" s="236"/>
      <c r="E8" s="236"/>
      <c r="F8" s="236" t="s">
        <v>268</v>
      </c>
      <c r="G8" s="236"/>
    </row>
    <row r="9" spans="2:12">
      <c r="B9" s="236"/>
      <c r="C9" s="237">
        <v>2020</v>
      </c>
      <c r="D9" s="237">
        <v>2021</v>
      </c>
      <c r="E9" s="236"/>
      <c r="F9" s="237">
        <v>2020</v>
      </c>
      <c r="G9" s="237">
        <v>2021</v>
      </c>
    </row>
    <row r="10" spans="2:12">
      <c r="B10" s="238" t="s">
        <v>269</v>
      </c>
      <c r="C10" s="239">
        <v>2.8</v>
      </c>
      <c r="D10" s="239">
        <v>1.4</v>
      </c>
      <c r="E10" s="239">
        <f>D10-C10</f>
        <v>-1.4</v>
      </c>
      <c r="F10" s="239">
        <v>2.2999999999999998</v>
      </c>
      <c r="G10" s="239">
        <v>1.1000000000000001</v>
      </c>
    </row>
    <row r="11" spans="2:12">
      <c r="B11" s="240" t="s">
        <v>270</v>
      </c>
      <c r="C11" s="241">
        <v>1.9</v>
      </c>
      <c r="D11" s="241">
        <v>2.7</v>
      </c>
      <c r="E11" s="241">
        <f t="shared" ref="E11:E18" si="0">D11-C11</f>
        <v>0.80000000000000027</v>
      </c>
      <c r="F11" s="241">
        <v>1.3</v>
      </c>
      <c r="G11" s="241">
        <v>1.8</v>
      </c>
    </row>
    <row r="12" spans="2:12">
      <c r="B12" s="240" t="s">
        <v>271</v>
      </c>
      <c r="C12" s="241">
        <v>10.6</v>
      </c>
      <c r="D12" s="241">
        <v>-6.9</v>
      </c>
      <c r="E12" s="241">
        <f t="shared" si="0"/>
        <v>-17.5</v>
      </c>
      <c r="F12" s="241">
        <v>1.1000000000000001</v>
      </c>
      <c r="G12" s="241">
        <v>-0.8</v>
      </c>
    </row>
    <row r="13" spans="2:12">
      <c r="B13" s="238" t="s">
        <v>272</v>
      </c>
      <c r="C13" s="239"/>
      <c r="D13" s="239"/>
      <c r="E13" s="239"/>
      <c r="F13" s="239">
        <v>0.2</v>
      </c>
      <c r="G13" s="239">
        <v>4.5</v>
      </c>
    </row>
    <row r="14" spans="2:12">
      <c r="B14" s="240" t="s">
        <v>273</v>
      </c>
      <c r="C14" s="241">
        <v>-0.3</v>
      </c>
      <c r="D14" s="241">
        <v>14.2</v>
      </c>
      <c r="E14" s="241">
        <f t="shared" si="0"/>
        <v>14.5</v>
      </c>
      <c r="F14" s="241">
        <v>-0.1</v>
      </c>
      <c r="G14" s="241">
        <v>3.7</v>
      </c>
    </row>
    <row r="15" spans="2:12">
      <c r="B15" s="240" t="s">
        <v>274</v>
      </c>
      <c r="C15" s="241"/>
      <c r="D15" s="241"/>
      <c r="E15" s="241"/>
      <c r="F15" s="241">
        <v>0.3</v>
      </c>
      <c r="G15" s="241">
        <v>0.8</v>
      </c>
    </row>
    <row r="16" spans="2:12">
      <c r="B16" s="238" t="s">
        <v>275</v>
      </c>
      <c r="C16" s="239">
        <v>-10.8</v>
      </c>
      <c r="D16" s="239">
        <v>-9.6999999999999993</v>
      </c>
      <c r="E16" s="239">
        <f t="shared" si="0"/>
        <v>1.1000000000000014</v>
      </c>
      <c r="F16" s="239">
        <v>-2.7</v>
      </c>
      <c r="G16" s="239">
        <v>-2.2000000000000002</v>
      </c>
    </row>
    <row r="17" spans="2:7">
      <c r="B17" s="238" t="s">
        <v>276</v>
      </c>
      <c r="C17" s="239">
        <v>-0.4</v>
      </c>
      <c r="D17" s="239">
        <v>1</v>
      </c>
      <c r="E17" s="239">
        <f t="shared" si="0"/>
        <v>1.4</v>
      </c>
      <c r="F17" s="239">
        <v>0.1</v>
      </c>
      <c r="G17" s="239">
        <v>-0.3</v>
      </c>
    </row>
    <row r="18" spans="2:7">
      <c r="B18" s="242" t="s">
        <v>255</v>
      </c>
      <c r="C18" s="243">
        <v>0</v>
      </c>
      <c r="D18" s="243">
        <v>3.1</v>
      </c>
      <c r="E18" s="243">
        <f t="shared" si="0"/>
        <v>3.1</v>
      </c>
      <c r="F18" s="243">
        <v>0</v>
      </c>
      <c r="G18" s="243">
        <v>3.1</v>
      </c>
    </row>
    <row r="19" spans="2:7" ht="15" customHeight="1">
      <c r="B19" s="120" t="s">
        <v>277</v>
      </c>
      <c r="C19" s="120"/>
      <c r="D19" s="120"/>
      <c r="E19" s="120"/>
      <c r="F19" s="120"/>
      <c r="G19" s="244"/>
    </row>
    <row r="20" spans="2:7">
      <c r="B20" s="120" t="s">
        <v>258</v>
      </c>
    </row>
  </sheetData>
  <mergeCells count="10">
    <mergeCell ref="B2:G2"/>
    <mergeCell ref="B3:G3"/>
    <mergeCell ref="B4:G4"/>
    <mergeCell ref="B5:G5"/>
    <mergeCell ref="B7:B9"/>
    <mergeCell ref="C7:D7"/>
    <mergeCell ref="E7:E9"/>
    <mergeCell ref="F7:G7"/>
    <mergeCell ref="C8:D8"/>
    <mergeCell ref="F8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showGridLines="0" topLeftCell="B1" zoomScaleNormal="100" workbookViewId="0">
      <selection activeCell="B9" sqref="B9"/>
    </sheetView>
  </sheetViews>
  <sheetFormatPr defaultRowHeight="15"/>
  <cols>
    <col min="1" max="1" width="11.42578125" style="55" customWidth="1"/>
    <col min="2" max="2" width="64.42578125" style="55" customWidth="1"/>
    <col min="3" max="3" width="14.7109375" style="55" customWidth="1"/>
    <col min="4" max="4" width="14.28515625" style="55" customWidth="1"/>
    <col min="5" max="5" width="11.85546875" style="55" customWidth="1"/>
    <col min="6" max="6" width="13" style="55" customWidth="1"/>
    <col min="7" max="257" width="11.42578125" style="55" customWidth="1"/>
    <col min="258" max="258" width="64.42578125" style="55" customWidth="1"/>
    <col min="259" max="259" width="14.7109375" style="55" customWidth="1"/>
    <col min="260" max="260" width="14.28515625" style="55" customWidth="1"/>
    <col min="261" max="261" width="11.85546875" style="55" customWidth="1"/>
    <col min="262" max="262" width="13" style="55" customWidth="1"/>
    <col min="263" max="513" width="11.42578125" style="55" customWidth="1"/>
    <col min="514" max="514" width="64.42578125" style="55" customWidth="1"/>
    <col min="515" max="515" width="14.7109375" style="55" customWidth="1"/>
    <col min="516" max="516" width="14.28515625" style="55" customWidth="1"/>
    <col min="517" max="517" width="11.85546875" style="55" customWidth="1"/>
    <col min="518" max="518" width="13" style="55" customWidth="1"/>
    <col min="519" max="769" width="11.42578125" style="55" customWidth="1"/>
    <col min="770" max="770" width="64.42578125" style="55" customWidth="1"/>
    <col min="771" max="771" width="14.7109375" style="55" customWidth="1"/>
    <col min="772" max="772" width="14.28515625" style="55" customWidth="1"/>
    <col min="773" max="773" width="11.85546875" style="55" customWidth="1"/>
    <col min="774" max="774" width="13" style="55" customWidth="1"/>
    <col min="775" max="1025" width="11.42578125" style="55" customWidth="1"/>
    <col min="1026" max="1026" width="64.42578125" style="55" customWidth="1"/>
    <col min="1027" max="1027" width="14.7109375" style="55" customWidth="1"/>
    <col min="1028" max="1028" width="14.28515625" style="55" customWidth="1"/>
    <col min="1029" max="1029" width="11.85546875" style="55" customWidth="1"/>
    <col min="1030" max="1030" width="13" style="55" customWidth="1"/>
    <col min="1031" max="1281" width="11.42578125" style="55" customWidth="1"/>
    <col min="1282" max="1282" width="64.42578125" style="55" customWidth="1"/>
    <col min="1283" max="1283" width="14.7109375" style="55" customWidth="1"/>
    <col min="1284" max="1284" width="14.28515625" style="55" customWidth="1"/>
    <col min="1285" max="1285" width="11.85546875" style="55" customWidth="1"/>
    <col min="1286" max="1286" width="13" style="55" customWidth="1"/>
    <col min="1287" max="1537" width="11.42578125" style="55" customWidth="1"/>
    <col min="1538" max="1538" width="64.42578125" style="55" customWidth="1"/>
    <col min="1539" max="1539" width="14.7109375" style="55" customWidth="1"/>
    <col min="1540" max="1540" width="14.28515625" style="55" customWidth="1"/>
    <col min="1541" max="1541" width="11.85546875" style="55" customWidth="1"/>
    <col min="1542" max="1542" width="13" style="55" customWidth="1"/>
    <col min="1543" max="1793" width="11.42578125" style="55" customWidth="1"/>
    <col min="1794" max="1794" width="64.42578125" style="55" customWidth="1"/>
    <col min="1795" max="1795" width="14.7109375" style="55" customWidth="1"/>
    <col min="1796" max="1796" width="14.28515625" style="55" customWidth="1"/>
    <col min="1797" max="1797" width="11.85546875" style="55" customWidth="1"/>
    <col min="1798" max="1798" width="13" style="55" customWidth="1"/>
    <col min="1799" max="2049" width="11.42578125" style="55" customWidth="1"/>
    <col min="2050" max="2050" width="64.42578125" style="55" customWidth="1"/>
    <col min="2051" max="2051" width="14.7109375" style="55" customWidth="1"/>
    <col min="2052" max="2052" width="14.28515625" style="55" customWidth="1"/>
    <col min="2053" max="2053" width="11.85546875" style="55" customWidth="1"/>
    <col min="2054" max="2054" width="13" style="55" customWidth="1"/>
    <col min="2055" max="2305" width="11.42578125" style="55" customWidth="1"/>
    <col min="2306" max="2306" width="64.42578125" style="55" customWidth="1"/>
    <col min="2307" max="2307" width="14.7109375" style="55" customWidth="1"/>
    <col min="2308" max="2308" width="14.28515625" style="55" customWidth="1"/>
    <col min="2309" max="2309" width="11.85546875" style="55" customWidth="1"/>
    <col min="2310" max="2310" width="13" style="55" customWidth="1"/>
    <col min="2311" max="2561" width="11.42578125" style="55" customWidth="1"/>
    <col min="2562" max="2562" width="64.42578125" style="55" customWidth="1"/>
    <col min="2563" max="2563" width="14.7109375" style="55" customWidth="1"/>
    <col min="2564" max="2564" width="14.28515625" style="55" customWidth="1"/>
    <col min="2565" max="2565" width="11.85546875" style="55" customWidth="1"/>
    <col min="2566" max="2566" width="13" style="55" customWidth="1"/>
    <col min="2567" max="2817" width="11.42578125" style="55" customWidth="1"/>
    <col min="2818" max="2818" width="64.42578125" style="55" customWidth="1"/>
    <col min="2819" max="2819" width="14.7109375" style="55" customWidth="1"/>
    <col min="2820" max="2820" width="14.28515625" style="55" customWidth="1"/>
    <col min="2821" max="2821" width="11.85546875" style="55" customWidth="1"/>
    <col min="2822" max="2822" width="13" style="55" customWidth="1"/>
    <col min="2823" max="3073" width="11.42578125" style="55" customWidth="1"/>
    <col min="3074" max="3074" width="64.42578125" style="55" customWidth="1"/>
    <col min="3075" max="3075" width="14.7109375" style="55" customWidth="1"/>
    <col min="3076" max="3076" width="14.28515625" style="55" customWidth="1"/>
    <col min="3077" max="3077" width="11.85546875" style="55" customWidth="1"/>
    <col min="3078" max="3078" width="13" style="55" customWidth="1"/>
    <col min="3079" max="3329" width="11.42578125" style="55" customWidth="1"/>
    <col min="3330" max="3330" width="64.42578125" style="55" customWidth="1"/>
    <col min="3331" max="3331" width="14.7109375" style="55" customWidth="1"/>
    <col min="3332" max="3332" width="14.28515625" style="55" customWidth="1"/>
    <col min="3333" max="3333" width="11.85546875" style="55" customWidth="1"/>
    <col min="3334" max="3334" width="13" style="55" customWidth="1"/>
    <col min="3335" max="3585" width="11.42578125" style="55" customWidth="1"/>
    <col min="3586" max="3586" width="64.42578125" style="55" customWidth="1"/>
    <col min="3587" max="3587" width="14.7109375" style="55" customWidth="1"/>
    <col min="3588" max="3588" width="14.28515625" style="55" customWidth="1"/>
    <col min="3589" max="3589" width="11.85546875" style="55" customWidth="1"/>
    <col min="3590" max="3590" width="13" style="55" customWidth="1"/>
    <col min="3591" max="3841" width="11.42578125" style="55" customWidth="1"/>
    <col min="3842" max="3842" width="64.42578125" style="55" customWidth="1"/>
    <col min="3843" max="3843" width="14.7109375" style="55" customWidth="1"/>
    <col min="3844" max="3844" width="14.28515625" style="55" customWidth="1"/>
    <col min="3845" max="3845" width="11.85546875" style="55" customWidth="1"/>
    <col min="3846" max="3846" width="13" style="55" customWidth="1"/>
    <col min="3847" max="4097" width="11.42578125" style="55" customWidth="1"/>
    <col min="4098" max="4098" width="64.42578125" style="55" customWidth="1"/>
    <col min="4099" max="4099" width="14.7109375" style="55" customWidth="1"/>
    <col min="4100" max="4100" width="14.28515625" style="55" customWidth="1"/>
    <col min="4101" max="4101" width="11.85546875" style="55" customWidth="1"/>
    <col min="4102" max="4102" width="13" style="55" customWidth="1"/>
    <col min="4103" max="4353" width="11.42578125" style="55" customWidth="1"/>
    <col min="4354" max="4354" width="64.42578125" style="55" customWidth="1"/>
    <col min="4355" max="4355" width="14.7109375" style="55" customWidth="1"/>
    <col min="4356" max="4356" width="14.28515625" style="55" customWidth="1"/>
    <col min="4357" max="4357" width="11.85546875" style="55" customWidth="1"/>
    <col min="4358" max="4358" width="13" style="55" customWidth="1"/>
    <col min="4359" max="4609" width="11.42578125" style="55" customWidth="1"/>
    <col min="4610" max="4610" width="64.42578125" style="55" customWidth="1"/>
    <col min="4611" max="4611" width="14.7109375" style="55" customWidth="1"/>
    <col min="4612" max="4612" width="14.28515625" style="55" customWidth="1"/>
    <col min="4613" max="4613" width="11.85546875" style="55" customWidth="1"/>
    <col min="4614" max="4614" width="13" style="55" customWidth="1"/>
    <col min="4615" max="4865" width="11.42578125" style="55" customWidth="1"/>
    <col min="4866" max="4866" width="64.42578125" style="55" customWidth="1"/>
    <col min="4867" max="4867" width="14.7109375" style="55" customWidth="1"/>
    <col min="4868" max="4868" width="14.28515625" style="55" customWidth="1"/>
    <col min="4869" max="4869" width="11.85546875" style="55" customWidth="1"/>
    <col min="4870" max="4870" width="13" style="55" customWidth="1"/>
    <col min="4871" max="5121" width="11.42578125" style="55" customWidth="1"/>
    <col min="5122" max="5122" width="64.42578125" style="55" customWidth="1"/>
    <col min="5123" max="5123" width="14.7109375" style="55" customWidth="1"/>
    <col min="5124" max="5124" width="14.28515625" style="55" customWidth="1"/>
    <col min="5125" max="5125" width="11.85546875" style="55" customWidth="1"/>
    <col min="5126" max="5126" width="13" style="55" customWidth="1"/>
    <col min="5127" max="5377" width="11.42578125" style="55" customWidth="1"/>
    <col min="5378" max="5378" width="64.42578125" style="55" customWidth="1"/>
    <col min="5379" max="5379" width="14.7109375" style="55" customWidth="1"/>
    <col min="5380" max="5380" width="14.28515625" style="55" customWidth="1"/>
    <col min="5381" max="5381" width="11.85546875" style="55" customWidth="1"/>
    <col min="5382" max="5382" width="13" style="55" customWidth="1"/>
    <col min="5383" max="5633" width="11.42578125" style="55" customWidth="1"/>
    <col min="5634" max="5634" width="64.42578125" style="55" customWidth="1"/>
    <col min="5635" max="5635" width="14.7109375" style="55" customWidth="1"/>
    <col min="5636" max="5636" width="14.28515625" style="55" customWidth="1"/>
    <col min="5637" max="5637" width="11.85546875" style="55" customWidth="1"/>
    <col min="5638" max="5638" width="13" style="55" customWidth="1"/>
    <col min="5639" max="5889" width="11.42578125" style="55" customWidth="1"/>
    <col min="5890" max="5890" width="64.42578125" style="55" customWidth="1"/>
    <col min="5891" max="5891" width="14.7109375" style="55" customWidth="1"/>
    <col min="5892" max="5892" width="14.28515625" style="55" customWidth="1"/>
    <col min="5893" max="5893" width="11.85546875" style="55" customWidth="1"/>
    <col min="5894" max="5894" width="13" style="55" customWidth="1"/>
    <col min="5895" max="6145" width="11.42578125" style="55" customWidth="1"/>
    <col min="6146" max="6146" width="64.42578125" style="55" customWidth="1"/>
    <col min="6147" max="6147" width="14.7109375" style="55" customWidth="1"/>
    <col min="6148" max="6148" width="14.28515625" style="55" customWidth="1"/>
    <col min="6149" max="6149" width="11.85546875" style="55" customWidth="1"/>
    <col min="6150" max="6150" width="13" style="55" customWidth="1"/>
    <col min="6151" max="6401" width="11.42578125" style="55" customWidth="1"/>
    <col min="6402" max="6402" width="64.42578125" style="55" customWidth="1"/>
    <col min="6403" max="6403" width="14.7109375" style="55" customWidth="1"/>
    <col min="6404" max="6404" width="14.28515625" style="55" customWidth="1"/>
    <col min="6405" max="6405" width="11.85546875" style="55" customWidth="1"/>
    <col min="6406" max="6406" width="13" style="55" customWidth="1"/>
    <col min="6407" max="6657" width="11.42578125" style="55" customWidth="1"/>
    <col min="6658" max="6658" width="64.42578125" style="55" customWidth="1"/>
    <col min="6659" max="6659" width="14.7109375" style="55" customWidth="1"/>
    <col min="6660" max="6660" width="14.28515625" style="55" customWidth="1"/>
    <col min="6661" max="6661" width="11.85546875" style="55" customWidth="1"/>
    <col min="6662" max="6662" width="13" style="55" customWidth="1"/>
    <col min="6663" max="6913" width="11.42578125" style="55" customWidth="1"/>
    <col min="6914" max="6914" width="64.42578125" style="55" customWidth="1"/>
    <col min="6915" max="6915" width="14.7109375" style="55" customWidth="1"/>
    <col min="6916" max="6916" width="14.28515625" style="55" customWidth="1"/>
    <col min="6917" max="6917" width="11.85546875" style="55" customWidth="1"/>
    <col min="6918" max="6918" width="13" style="55" customWidth="1"/>
    <col min="6919" max="7169" width="11.42578125" style="55" customWidth="1"/>
    <col min="7170" max="7170" width="64.42578125" style="55" customWidth="1"/>
    <col min="7171" max="7171" width="14.7109375" style="55" customWidth="1"/>
    <col min="7172" max="7172" width="14.28515625" style="55" customWidth="1"/>
    <col min="7173" max="7173" width="11.85546875" style="55" customWidth="1"/>
    <col min="7174" max="7174" width="13" style="55" customWidth="1"/>
    <col min="7175" max="7425" width="11.42578125" style="55" customWidth="1"/>
    <col min="7426" max="7426" width="64.42578125" style="55" customWidth="1"/>
    <col min="7427" max="7427" width="14.7109375" style="55" customWidth="1"/>
    <col min="7428" max="7428" width="14.28515625" style="55" customWidth="1"/>
    <col min="7429" max="7429" width="11.85546875" style="55" customWidth="1"/>
    <col min="7430" max="7430" width="13" style="55" customWidth="1"/>
    <col min="7431" max="7681" width="11.42578125" style="55" customWidth="1"/>
    <col min="7682" max="7682" width="64.42578125" style="55" customWidth="1"/>
    <col min="7683" max="7683" width="14.7109375" style="55" customWidth="1"/>
    <col min="7684" max="7684" width="14.28515625" style="55" customWidth="1"/>
    <col min="7685" max="7685" width="11.85546875" style="55" customWidth="1"/>
    <col min="7686" max="7686" width="13" style="55" customWidth="1"/>
    <col min="7687" max="7937" width="11.42578125" style="55" customWidth="1"/>
    <col min="7938" max="7938" width="64.42578125" style="55" customWidth="1"/>
    <col min="7939" max="7939" width="14.7109375" style="55" customWidth="1"/>
    <col min="7940" max="7940" width="14.28515625" style="55" customWidth="1"/>
    <col min="7941" max="7941" width="11.85546875" style="55" customWidth="1"/>
    <col min="7942" max="7942" width="13" style="55" customWidth="1"/>
    <col min="7943" max="8193" width="11.42578125" style="55" customWidth="1"/>
    <col min="8194" max="8194" width="64.42578125" style="55" customWidth="1"/>
    <col min="8195" max="8195" width="14.7109375" style="55" customWidth="1"/>
    <col min="8196" max="8196" width="14.28515625" style="55" customWidth="1"/>
    <col min="8197" max="8197" width="11.85546875" style="55" customWidth="1"/>
    <col min="8198" max="8198" width="13" style="55" customWidth="1"/>
    <col min="8199" max="8449" width="11.42578125" style="55" customWidth="1"/>
    <col min="8450" max="8450" width="64.42578125" style="55" customWidth="1"/>
    <col min="8451" max="8451" width="14.7109375" style="55" customWidth="1"/>
    <col min="8452" max="8452" width="14.28515625" style="55" customWidth="1"/>
    <col min="8453" max="8453" width="11.85546875" style="55" customWidth="1"/>
    <col min="8454" max="8454" width="13" style="55" customWidth="1"/>
    <col min="8455" max="8705" width="11.42578125" style="55" customWidth="1"/>
    <col min="8706" max="8706" width="64.42578125" style="55" customWidth="1"/>
    <col min="8707" max="8707" width="14.7109375" style="55" customWidth="1"/>
    <col min="8708" max="8708" width="14.28515625" style="55" customWidth="1"/>
    <col min="8709" max="8709" width="11.85546875" style="55" customWidth="1"/>
    <col min="8710" max="8710" width="13" style="55" customWidth="1"/>
    <col min="8711" max="8961" width="11.42578125" style="55" customWidth="1"/>
    <col min="8962" max="8962" width="64.42578125" style="55" customWidth="1"/>
    <col min="8963" max="8963" width="14.7109375" style="55" customWidth="1"/>
    <col min="8964" max="8964" width="14.28515625" style="55" customWidth="1"/>
    <col min="8965" max="8965" width="11.85546875" style="55" customWidth="1"/>
    <col min="8966" max="8966" width="13" style="55" customWidth="1"/>
    <col min="8967" max="9217" width="11.42578125" style="55" customWidth="1"/>
    <col min="9218" max="9218" width="64.42578125" style="55" customWidth="1"/>
    <col min="9219" max="9219" width="14.7109375" style="55" customWidth="1"/>
    <col min="9220" max="9220" width="14.28515625" style="55" customWidth="1"/>
    <col min="9221" max="9221" width="11.85546875" style="55" customWidth="1"/>
    <col min="9222" max="9222" width="13" style="55" customWidth="1"/>
    <col min="9223" max="9473" width="11.42578125" style="55" customWidth="1"/>
    <col min="9474" max="9474" width="64.42578125" style="55" customWidth="1"/>
    <col min="9475" max="9475" width="14.7109375" style="55" customWidth="1"/>
    <col min="9476" max="9476" width="14.28515625" style="55" customWidth="1"/>
    <col min="9477" max="9477" width="11.85546875" style="55" customWidth="1"/>
    <col min="9478" max="9478" width="13" style="55" customWidth="1"/>
    <col min="9479" max="9729" width="11.42578125" style="55" customWidth="1"/>
    <col min="9730" max="9730" width="64.42578125" style="55" customWidth="1"/>
    <col min="9731" max="9731" width="14.7109375" style="55" customWidth="1"/>
    <col min="9732" max="9732" width="14.28515625" style="55" customWidth="1"/>
    <col min="9733" max="9733" width="11.85546875" style="55" customWidth="1"/>
    <col min="9734" max="9734" width="13" style="55" customWidth="1"/>
    <col min="9735" max="9985" width="11.42578125" style="55" customWidth="1"/>
    <col min="9986" max="9986" width="64.42578125" style="55" customWidth="1"/>
    <col min="9987" max="9987" width="14.7109375" style="55" customWidth="1"/>
    <col min="9988" max="9988" width="14.28515625" style="55" customWidth="1"/>
    <col min="9989" max="9989" width="11.85546875" style="55" customWidth="1"/>
    <col min="9990" max="9990" width="13" style="55" customWidth="1"/>
    <col min="9991" max="10241" width="11.42578125" style="55" customWidth="1"/>
    <col min="10242" max="10242" width="64.42578125" style="55" customWidth="1"/>
    <col min="10243" max="10243" width="14.7109375" style="55" customWidth="1"/>
    <col min="10244" max="10244" width="14.28515625" style="55" customWidth="1"/>
    <col min="10245" max="10245" width="11.85546875" style="55" customWidth="1"/>
    <col min="10246" max="10246" width="13" style="55" customWidth="1"/>
    <col min="10247" max="10497" width="11.42578125" style="55" customWidth="1"/>
    <col min="10498" max="10498" width="64.42578125" style="55" customWidth="1"/>
    <col min="10499" max="10499" width="14.7109375" style="55" customWidth="1"/>
    <col min="10500" max="10500" width="14.28515625" style="55" customWidth="1"/>
    <col min="10501" max="10501" width="11.85546875" style="55" customWidth="1"/>
    <col min="10502" max="10502" width="13" style="55" customWidth="1"/>
    <col min="10503" max="10753" width="11.42578125" style="55" customWidth="1"/>
    <col min="10754" max="10754" width="64.42578125" style="55" customWidth="1"/>
    <col min="10755" max="10755" width="14.7109375" style="55" customWidth="1"/>
    <col min="10756" max="10756" width="14.28515625" style="55" customWidth="1"/>
    <col min="10757" max="10757" width="11.85546875" style="55" customWidth="1"/>
    <col min="10758" max="10758" width="13" style="55" customWidth="1"/>
    <col min="10759" max="11009" width="11.42578125" style="55" customWidth="1"/>
    <col min="11010" max="11010" width="64.42578125" style="55" customWidth="1"/>
    <col min="11011" max="11011" width="14.7109375" style="55" customWidth="1"/>
    <col min="11012" max="11012" width="14.28515625" style="55" customWidth="1"/>
    <col min="11013" max="11013" width="11.85546875" style="55" customWidth="1"/>
    <col min="11014" max="11014" width="13" style="55" customWidth="1"/>
    <col min="11015" max="11265" width="11.42578125" style="55" customWidth="1"/>
    <col min="11266" max="11266" width="64.42578125" style="55" customWidth="1"/>
    <col min="11267" max="11267" width="14.7109375" style="55" customWidth="1"/>
    <col min="11268" max="11268" width="14.28515625" style="55" customWidth="1"/>
    <col min="11269" max="11269" width="11.85546875" style="55" customWidth="1"/>
    <col min="11270" max="11270" width="13" style="55" customWidth="1"/>
    <col min="11271" max="11521" width="11.42578125" style="55" customWidth="1"/>
    <col min="11522" max="11522" width="64.42578125" style="55" customWidth="1"/>
    <col min="11523" max="11523" width="14.7109375" style="55" customWidth="1"/>
    <col min="11524" max="11524" width="14.28515625" style="55" customWidth="1"/>
    <col min="11525" max="11525" width="11.85546875" style="55" customWidth="1"/>
    <col min="11526" max="11526" width="13" style="55" customWidth="1"/>
    <col min="11527" max="11777" width="11.42578125" style="55" customWidth="1"/>
    <col min="11778" max="11778" width="64.42578125" style="55" customWidth="1"/>
    <col min="11779" max="11779" width="14.7109375" style="55" customWidth="1"/>
    <col min="11780" max="11780" width="14.28515625" style="55" customWidth="1"/>
    <col min="11781" max="11781" width="11.85546875" style="55" customWidth="1"/>
    <col min="11782" max="11782" width="13" style="55" customWidth="1"/>
    <col min="11783" max="12033" width="11.42578125" style="55" customWidth="1"/>
    <col min="12034" max="12034" width="64.42578125" style="55" customWidth="1"/>
    <col min="12035" max="12035" width="14.7109375" style="55" customWidth="1"/>
    <col min="12036" max="12036" width="14.28515625" style="55" customWidth="1"/>
    <col min="12037" max="12037" width="11.85546875" style="55" customWidth="1"/>
    <col min="12038" max="12038" width="13" style="55" customWidth="1"/>
    <col min="12039" max="12289" width="11.42578125" style="55" customWidth="1"/>
    <col min="12290" max="12290" width="64.42578125" style="55" customWidth="1"/>
    <col min="12291" max="12291" width="14.7109375" style="55" customWidth="1"/>
    <col min="12292" max="12292" width="14.28515625" style="55" customWidth="1"/>
    <col min="12293" max="12293" width="11.85546875" style="55" customWidth="1"/>
    <col min="12294" max="12294" width="13" style="55" customWidth="1"/>
    <col min="12295" max="12545" width="11.42578125" style="55" customWidth="1"/>
    <col min="12546" max="12546" width="64.42578125" style="55" customWidth="1"/>
    <col min="12547" max="12547" width="14.7109375" style="55" customWidth="1"/>
    <col min="12548" max="12548" width="14.28515625" style="55" customWidth="1"/>
    <col min="12549" max="12549" width="11.85546875" style="55" customWidth="1"/>
    <col min="12550" max="12550" width="13" style="55" customWidth="1"/>
    <col min="12551" max="12801" width="11.42578125" style="55" customWidth="1"/>
    <col min="12802" max="12802" width="64.42578125" style="55" customWidth="1"/>
    <col min="12803" max="12803" width="14.7109375" style="55" customWidth="1"/>
    <col min="12804" max="12804" width="14.28515625" style="55" customWidth="1"/>
    <col min="12805" max="12805" width="11.85546875" style="55" customWidth="1"/>
    <col min="12806" max="12806" width="13" style="55" customWidth="1"/>
    <col min="12807" max="13057" width="11.42578125" style="55" customWidth="1"/>
    <col min="13058" max="13058" width="64.42578125" style="55" customWidth="1"/>
    <col min="13059" max="13059" width="14.7109375" style="55" customWidth="1"/>
    <col min="13060" max="13060" width="14.28515625" style="55" customWidth="1"/>
    <col min="13061" max="13061" width="11.85546875" style="55" customWidth="1"/>
    <col min="13062" max="13062" width="13" style="55" customWidth="1"/>
    <col min="13063" max="13313" width="11.42578125" style="55" customWidth="1"/>
    <col min="13314" max="13314" width="64.42578125" style="55" customWidth="1"/>
    <col min="13315" max="13315" width="14.7109375" style="55" customWidth="1"/>
    <col min="13316" max="13316" width="14.28515625" style="55" customWidth="1"/>
    <col min="13317" max="13317" width="11.85546875" style="55" customWidth="1"/>
    <col min="13318" max="13318" width="13" style="55" customWidth="1"/>
    <col min="13319" max="13569" width="11.42578125" style="55" customWidth="1"/>
    <col min="13570" max="13570" width="64.42578125" style="55" customWidth="1"/>
    <col min="13571" max="13571" width="14.7109375" style="55" customWidth="1"/>
    <col min="13572" max="13572" width="14.28515625" style="55" customWidth="1"/>
    <col min="13573" max="13573" width="11.85546875" style="55" customWidth="1"/>
    <col min="13574" max="13574" width="13" style="55" customWidth="1"/>
    <col min="13575" max="13825" width="11.42578125" style="55" customWidth="1"/>
    <col min="13826" max="13826" width="64.42578125" style="55" customWidth="1"/>
    <col min="13827" max="13827" width="14.7109375" style="55" customWidth="1"/>
    <col min="13828" max="13828" width="14.28515625" style="55" customWidth="1"/>
    <col min="13829" max="13829" width="11.85546875" style="55" customWidth="1"/>
    <col min="13830" max="13830" width="13" style="55" customWidth="1"/>
    <col min="13831" max="14081" width="11.42578125" style="55" customWidth="1"/>
    <col min="14082" max="14082" width="64.42578125" style="55" customWidth="1"/>
    <col min="14083" max="14083" width="14.7109375" style="55" customWidth="1"/>
    <col min="14084" max="14084" width="14.28515625" style="55" customWidth="1"/>
    <col min="14085" max="14085" width="11.85546875" style="55" customWidth="1"/>
    <col min="14086" max="14086" width="13" style="55" customWidth="1"/>
    <col min="14087" max="14337" width="11.42578125" style="55" customWidth="1"/>
    <col min="14338" max="14338" width="64.42578125" style="55" customWidth="1"/>
    <col min="14339" max="14339" width="14.7109375" style="55" customWidth="1"/>
    <col min="14340" max="14340" width="14.28515625" style="55" customWidth="1"/>
    <col min="14341" max="14341" width="11.85546875" style="55" customWidth="1"/>
    <col min="14342" max="14342" width="13" style="55" customWidth="1"/>
    <col min="14343" max="14593" width="11.42578125" style="55" customWidth="1"/>
    <col min="14594" max="14594" width="64.42578125" style="55" customWidth="1"/>
    <col min="14595" max="14595" width="14.7109375" style="55" customWidth="1"/>
    <col min="14596" max="14596" width="14.28515625" style="55" customWidth="1"/>
    <col min="14597" max="14597" width="11.85546875" style="55" customWidth="1"/>
    <col min="14598" max="14598" width="13" style="55" customWidth="1"/>
    <col min="14599" max="14849" width="11.42578125" style="55" customWidth="1"/>
    <col min="14850" max="14850" width="64.42578125" style="55" customWidth="1"/>
    <col min="14851" max="14851" width="14.7109375" style="55" customWidth="1"/>
    <col min="14852" max="14852" width="14.28515625" style="55" customWidth="1"/>
    <col min="14853" max="14853" width="11.85546875" style="55" customWidth="1"/>
    <col min="14854" max="14854" width="13" style="55" customWidth="1"/>
    <col min="14855" max="15105" width="11.42578125" style="55" customWidth="1"/>
    <col min="15106" max="15106" width="64.42578125" style="55" customWidth="1"/>
    <col min="15107" max="15107" width="14.7109375" style="55" customWidth="1"/>
    <col min="15108" max="15108" width="14.28515625" style="55" customWidth="1"/>
    <col min="15109" max="15109" width="11.85546875" style="55" customWidth="1"/>
    <col min="15110" max="15110" width="13" style="55" customWidth="1"/>
    <col min="15111" max="15361" width="11.42578125" style="55" customWidth="1"/>
    <col min="15362" max="15362" width="64.42578125" style="55" customWidth="1"/>
    <col min="15363" max="15363" width="14.7109375" style="55" customWidth="1"/>
    <col min="15364" max="15364" width="14.28515625" style="55" customWidth="1"/>
    <col min="15365" max="15365" width="11.85546875" style="55" customWidth="1"/>
    <col min="15366" max="15366" width="13" style="55" customWidth="1"/>
    <col min="15367" max="15617" width="11.42578125" style="55" customWidth="1"/>
    <col min="15618" max="15618" width="64.42578125" style="55" customWidth="1"/>
    <col min="15619" max="15619" width="14.7109375" style="55" customWidth="1"/>
    <col min="15620" max="15620" width="14.28515625" style="55" customWidth="1"/>
    <col min="15621" max="15621" width="11.85546875" style="55" customWidth="1"/>
    <col min="15622" max="15622" width="13" style="55" customWidth="1"/>
    <col min="15623" max="15873" width="11.42578125" style="55" customWidth="1"/>
    <col min="15874" max="15874" width="64.42578125" style="55" customWidth="1"/>
    <col min="15875" max="15875" width="14.7109375" style="55" customWidth="1"/>
    <col min="15876" max="15876" width="14.28515625" style="55" customWidth="1"/>
    <col min="15877" max="15877" width="11.85546875" style="55" customWidth="1"/>
    <col min="15878" max="15878" width="13" style="55" customWidth="1"/>
    <col min="15879" max="16129" width="11.42578125" style="55" customWidth="1"/>
    <col min="16130" max="16130" width="64.42578125" style="55" customWidth="1"/>
    <col min="16131" max="16131" width="14.7109375" style="55" customWidth="1"/>
    <col min="16132" max="16132" width="14.28515625" style="55" customWidth="1"/>
    <col min="16133" max="16133" width="11.85546875" style="55" customWidth="1"/>
    <col min="16134" max="16134" width="13" style="55" customWidth="1"/>
    <col min="16135" max="16384" width="11.42578125" style="55" customWidth="1"/>
  </cols>
  <sheetData>
    <row r="2" spans="2:7">
      <c r="B2" s="228" t="s">
        <v>431</v>
      </c>
      <c r="C2" s="228"/>
      <c r="D2" s="228"/>
      <c r="E2" s="228"/>
      <c r="F2" s="228"/>
      <c r="G2" s="228"/>
    </row>
    <row r="3" spans="2:7">
      <c r="B3" s="229" t="s">
        <v>278</v>
      </c>
      <c r="C3" s="229"/>
      <c r="D3" s="229"/>
      <c r="E3" s="229"/>
      <c r="F3" s="229"/>
      <c r="G3" s="229"/>
    </row>
    <row r="4" spans="2:7">
      <c r="B4" s="236" t="s">
        <v>279</v>
      </c>
      <c r="C4" s="245" t="s">
        <v>265</v>
      </c>
      <c r="D4" s="246"/>
      <c r="E4" s="246"/>
      <c r="F4" s="247"/>
    </row>
    <row r="5" spans="2:7">
      <c r="B5" s="236"/>
      <c r="C5" s="236" t="s">
        <v>267</v>
      </c>
      <c r="D5" s="236"/>
      <c r="E5" s="236" t="s">
        <v>268</v>
      </c>
      <c r="F5" s="236"/>
    </row>
    <row r="6" spans="2:7">
      <c r="B6" s="236"/>
      <c r="C6" s="237">
        <v>2020</v>
      </c>
      <c r="D6" s="237">
        <v>2021</v>
      </c>
      <c r="E6" s="237">
        <v>2020</v>
      </c>
      <c r="F6" s="237">
        <v>2021</v>
      </c>
    </row>
    <row r="7" spans="2:7">
      <c r="B7" s="238" t="s">
        <v>280</v>
      </c>
      <c r="C7" s="239">
        <v>5.2</v>
      </c>
      <c r="D7" s="239">
        <v>0.9</v>
      </c>
      <c r="E7" s="239">
        <v>0.3</v>
      </c>
      <c r="F7" s="239">
        <v>0</v>
      </c>
    </row>
    <row r="8" spans="2:7">
      <c r="B8" s="240" t="s">
        <v>281</v>
      </c>
      <c r="C8" s="241">
        <v>5.9</v>
      </c>
      <c r="D8" s="241">
        <v>1.1000000000000001</v>
      </c>
      <c r="E8" s="241">
        <v>0.2</v>
      </c>
      <c r="F8" s="241">
        <v>0</v>
      </c>
    </row>
    <row r="9" spans="2:7">
      <c r="B9" s="240" t="s">
        <v>282</v>
      </c>
      <c r="C9" s="241">
        <v>4.5</v>
      </c>
      <c r="D9" s="241">
        <v>-3.4</v>
      </c>
      <c r="E9" s="241">
        <v>0.1</v>
      </c>
      <c r="F9" s="248">
        <v>-0.1</v>
      </c>
    </row>
    <row r="10" spans="2:7">
      <c r="B10" s="238" t="s">
        <v>283</v>
      </c>
      <c r="C10" s="239">
        <v>-2.6</v>
      </c>
      <c r="D10" s="239">
        <v>14.2</v>
      </c>
      <c r="E10" s="239">
        <v>-0.7</v>
      </c>
      <c r="F10" s="249">
        <v>3.8</v>
      </c>
    </row>
    <row r="11" spans="2:7">
      <c r="B11" s="250" t="s">
        <v>284</v>
      </c>
      <c r="C11" s="239">
        <v>-9.6</v>
      </c>
      <c r="D11" s="239">
        <v>4.7</v>
      </c>
      <c r="E11" s="239">
        <v>-0.2</v>
      </c>
      <c r="F11" s="249">
        <v>0.1</v>
      </c>
    </row>
    <row r="12" spans="2:7">
      <c r="B12" s="250" t="s">
        <v>285</v>
      </c>
      <c r="C12" s="239">
        <v>-0.9</v>
      </c>
      <c r="D12" s="239">
        <v>8.6999999999999993</v>
      </c>
      <c r="E12" s="239">
        <v>-0.2</v>
      </c>
      <c r="F12" s="249">
        <v>0.9</v>
      </c>
    </row>
    <row r="13" spans="2:7">
      <c r="B13" s="251" t="s">
        <v>286</v>
      </c>
      <c r="C13" s="241">
        <v>3.3</v>
      </c>
      <c r="D13" s="241">
        <v>0.6</v>
      </c>
      <c r="E13" s="241">
        <v>0.1</v>
      </c>
      <c r="F13" s="248">
        <v>0</v>
      </c>
    </row>
    <row r="14" spans="2:7">
      <c r="B14" s="251" t="s">
        <v>287</v>
      </c>
      <c r="C14" s="241">
        <v>-5</v>
      </c>
      <c r="D14" s="241">
        <v>13.5</v>
      </c>
      <c r="E14" s="241">
        <v>-0.1</v>
      </c>
      <c r="F14" s="248">
        <v>0.2</v>
      </c>
    </row>
    <row r="15" spans="2:7" ht="15" customHeight="1">
      <c r="B15" s="252" t="s">
        <v>288</v>
      </c>
      <c r="C15" s="241">
        <v>-3.1</v>
      </c>
      <c r="D15" s="241">
        <v>20.9</v>
      </c>
      <c r="E15" s="241">
        <v>0</v>
      </c>
      <c r="F15" s="248">
        <v>0.2</v>
      </c>
    </row>
    <row r="16" spans="2:7">
      <c r="B16" s="251" t="s">
        <v>289</v>
      </c>
      <c r="C16" s="241">
        <v>-4.7</v>
      </c>
      <c r="D16" s="241">
        <v>13.5</v>
      </c>
      <c r="E16" s="241">
        <v>-0.2</v>
      </c>
      <c r="F16" s="248">
        <v>0.5</v>
      </c>
    </row>
    <row r="17" spans="2:6">
      <c r="B17" s="250" t="s">
        <v>290</v>
      </c>
      <c r="C17" s="239">
        <v>3.9</v>
      </c>
      <c r="D17" s="239">
        <v>10.3</v>
      </c>
      <c r="E17" s="239">
        <v>0.1</v>
      </c>
      <c r="F17" s="249">
        <v>0.3</v>
      </c>
    </row>
    <row r="18" spans="2:6">
      <c r="B18" s="250" t="s">
        <v>291</v>
      </c>
      <c r="C18" s="239">
        <v>-4.8</v>
      </c>
      <c r="D18" s="239">
        <v>21.5</v>
      </c>
      <c r="E18" s="239">
        <v>-0.5</v>
      </c>
      <c r="F18" s="249">
        <v>2.5</v>
      </c>
    </row>
    <row r="19" spans="2:6">
      <c r="B19" s="238" t="s">
        <v>292</v>
      </c>
      <c r="C19" s="239">
        <v>1.1000000000000001</v>
      </c>
      <c r="D19" s="239">
        <v>-1.9</v>
      </c>
      <c r="E19" s="239">
        <v>0.3</v>
      </c>
      <c r="F19" s="249">
        <v>-3.1</v>
      </c>
    </row>
    <row r="20" spans="2:6">
      <c r="B20" s="251" t="s">
        <v>293</v>
      </c>
      <c r="C20" s="241">
        <v>5</v>
      </c>
      <c r="D20" s="241">
        <v>-1.4</v>
      </c>
      <c r="E20" s="241">
        <v>0.1</v>
      </c>
      <c r="F20" s="248">
        <v>0</v>
      </c>
    </row>
    <row r="21" spans="2:6">
      <c r="B21" s="251" t="s">
        <v>294</v>
      </c>
      <c r="C21" s="241">
        <v>1.9</v>
      </c>
      <c r="D21" s="241">
        <v>4.5</v>
      </c>
      <c r="E21" s="241">
        <v>0.2</v>
      </c>
      <c r="F21" s="248">
        <v>0.4</v>
      </c>
    </row>
    <row r="22" spans="2:6">
      <c r="B22" s="251" t="s">
        <v>295</v>
      </c>
      <c r="C22" s="241">
        <v>-17.2</v>
      </c>
      <c r="D22" s="241">
        <v>-37.700000000000003</v>
      </c>
      <c r="E22" s="241">
        <v>-1.5</v>
      </c>
      <c r="F22" s="248">
        <v>-2.7</v>
      </c>
    </row>
    <row r="23" spans="2:6">
      <c r="B23" s="251" t="s">
        <v>296</v>
      </c>
      <c r="C23" s="241">
        <v>-2.8</v>
      </c>
      <c r="D23" s="241">
        <v>4.9000000000000004</v>
      </c>
      <c r="E23" s="241">
        <v>-0.2</v>
      </c>
      <c r="F23" s="248">
        <v>0.4</v>
      </c>
    </row>
    <row r="24" spans="2:6">
      <c r="B24" s="251" t="s">
        <v>297</v>
      </c>
      <c r="C24" s="241">
        <v>4.5999999999999996</v>
      </c>
      <c r="D24" s="241">
        <v>0.8</v>
      </c>
      <c r="E24" s="241">
        <v>0</v>
      </c>
      <c r="F24" s="248">
        <v>0</v>
      </c>
    </row>
    <row r="25" spans="2:6">
      <c r="B25" s="251" t="s">
        <v>298</v>
      </c>
      <c r="C25" s="241">
        <v>8.6999999999999993</v>
      </c>
      <c r="D25" s="241">
        <v>-2.2000000000000002</v>
      </c>
      <c r="E25" s="241">
        <v>0.36303256959331248</v>
      </c>
      <c r="F25" s="248">
        <v>-0.1</v>
      </c>
    </row>
    <row r="26" spans="2:6">
      <c r="B26" s="251" t="s">
        <v>299</v>
      </c>
      <c r="C26" s="241">
        <v>5</v>
      </c>
      <c r="D26" s="241">
        <v>2.2000000000000002</v>
      </c>
      <c r="E26" s="241">
        <v>0.37117150719731806</v>
      </c>
      <c r="F26" s="248">
        <v>0.2</v>
      </c>
    </row>
    <row r="27" spans="2:6">
      <c r="B27" s="251" t="s">
        <v>300</v>
      </c>
      <c r="C27" s="241">
        <v>3.2</v>
      </c>
      <c r="D27" s="241">
        <v>-3.9</v>
      </c>
      <c r="E27" s="241">
        <v>0.1</v>
      </c>
      <c r="F27" s="248">
        <v>-0.1</v>
      </c>
    </row>
    <row r="28" spans="2:6">
      <c r="B28" s="251" t="s">
        <v>301</v>
      </c>
      <c r="C28" s="241">
        <v>2.9</v>
      </c>
      <c r="D28" s="241">
        <v>-10.9</v>
      </c>
      <c r="E28" s="241">
        <v>0.1</v>
      </c>
      <c r="F28" s="248">
        <v>-0.6</v>
      </c>
    </row>
    <row r="29" spans="2:6">
      <c r="B29" s="253" t="s">
        <v>302</v>
      </c>
      <c r="C29" s="241">
        <v>2.2000000000000002</v>
      </c>
      <c r="D29" s="241">
        <v>-20.3</v>
      </c>
      <c r="E29" s="241">
        <v>0</v>
      </c>
      <c r="F29" s="248">
        <v>-0.5</v>
      </c>
    </row>
    <row r="30" spans="2:6">
      <c r="B30" s="253" t="s">
        <v>303</v>
      </c>
      <c r="C30" s="241">
        <v>3.3</v>
      </c>
      <c r="D30" s="241">
        <v>-5.4</v>
      </c>
      <c r="E30" s="241">
        <v>0.1</v>
      </c>
      <c r="F30" s="248">
        <v>-0.2</v>
      </c>
    </row>
    <row r="31" spans="2:6">
      <c r="B31" s="251" t="s">
        <v>304</v>
      </c>
      <c r="C31" s="241">
        <v>12.5</v>
      </c>
      <c r="D31" s="241">
        <v>0.8</v>
      </c>
      <c r="E31" s="241">
        <v>0.4</v>
      </c>
      <c r="F31" s="241">
        <v>0</v>
      </c>
    </row>
    <row r="32" spans="2:6">
      <c r="B32" s="253" t="s">
        <v>305</v>
      </c>
      <c r="C32" s="241">
        <v>13.2</v>
      </c>
      <c r="D32" s="241">
        <v>-12</v>
      </c>
      <c r="E32" s="241">
        <v>0.3</v>
      </c>
      <c r="F32" s="241">
        <v>-0.3</v>
      </c>
    </row>
    <row r="33" spans="2:6">
      <c r="B33" s="253" t="s">
        <v>306</v>
      </c>
      <c r="C33" s="241">
        <v>11.1</v>
      </c>
      <c r="D33" s="241">
        <v>20.6</v>
      </c>
      <c r="E33" s="241">
        <v>0.1</v>
      </c>
      <c r="F33" s="241">
        <v>0.3</v>
      </c>
    </row>
    <row r="34" spans="2:6">
      <c r="B34" s="251" t="s">
        <v>307</v>
      </c>
      <c r="C34" s="241">
        <v>4</v>
      </c>
      <c r="D34" s="241">
        <v>-6.9</v>
      </c>
      <c r="E34" s="241">
        <v>0.3</v>
      </c>
      <c r="F34" s="241">
        <v>-0.5</v>
      </c>
    </row>
    <row r="35" spans="2:6">
      <c r="B35" s="254" t="s">
        <v>308</v>
      </c>
      <c r="C35" s="239">
        <v>0.3</v>
      </c>
      <c r="D35" s="239">
        <v>3</v>
      </c>
      <c r="E35" s="239">
        <v>0.3</v>
      </c>
      <c r="F35" s="239">
        <v>2.8</v>
      </c>
    </row>
    <row r="36" spans="2:6">
      <c r="B36" s="254" t="s">
        <v>309</v>
      </c>
      <c r="C36" s="239">
        <v>-3.5</v>
      </c>
      <c r="D36" s="239">
        <v>7.2</v>
      </c>
      <c r="E36" s="239">
        <v>-0.3</v>
      </c>
      <c r="F36" s="239">
        <v>0.5</v>
      </c>
    </row>
    <row r="37" spans="2:6">
      <c r="B37" s="255" t="s">
        <v>255</v>
      </c>
      <c r="C37" s="256">
        <v>0</v>
      </c>
      <c r="D37" s="256">
        <v>3.1</v>
      </c>
      <c r="E37" s="256">
        <v>0</v>
      </c>
      <c r="F37" s="256">
        <v>3.1</v>
      </c>
    </row>
    <row r="38" spans="2:6">
      <c r="B38" s="120" t="s">
        <v>258</v>
      </c>
    </row>
  </sheetData>
  <mergeCells count="6">
    <mergeCell ref="B2:G2"/>
    <mergeCell ref="B3:G3"/>
    <mergeCell ref="B4:B6"/>
    <mergeCell ref="C4:F4"/>
    <mergeCell ref="C5:D5"/>
    <mergeCell ref="E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"/>
  <sheetViews>
    <sheetView showGridLines="0" zoomScale="110" zoomScaleNormal="110" workbookViewId="0">
      <selection activeCell="F22" sqref="F22"/>
    </sheetView>
  </sheetViews>
  <sheetFormatPr defaultRowHeight="15"/>
  <cols>
    <col min="1" max="16384" width="11.42578125" style="55" customWidth="1"/>
  </cols>
  <sheetData>
    <row r="2" spans="2:18">
      <c r="B2" s="228" t="s">
        <v>310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2:18">
      <c r="B3" s="229" t="s">
        <v>311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</row>
    <row r="4" spans="2:18">
      <c r="B4" s="230" t="s">
        <v>312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Q4" s="55">
        <v>2016</v>
      </c>
      <c r="R4" s="257">
        <v>442.29999999999961</v>
      </c>
    </row>
    <row r="5" spans="2:18">
      <c r="Q5" s="55">
        <v>2017</v>
      </c>
      <c r="R5" s="257">
        <v>400.60000000000059</v>
      </c>
    </row>
    <row r="6" spans="2:18">
      <c r="Q6" s="55">
        <v>2018</v>
      </c>
      <c r="R6" s="257">
        <v>348.30000000000064</v>
      </c>
    </row>
    <row r="7" spans="2:18">
      <c r="Q7" s="55">
        <v>2019</v>
      </c>
      <c r="R7" s="257">
        <v>276.29999999999995</v>
      </c>
    </row>
    <row r="8" spans="2:18">
      <c r="Q8" s="55">
        <v>2020</v>
      </c>
      <c r="R8" s="257">
        <v>-121.90000000000077</v>
      </c>
    </row>
    <row r="9" spans="2:18">
      <c r="Q9" s="55">
        <v>2021</v>
      </c>
      <c r="R9" s="257">
        <v>-682.50000000000091</v>
      </c>
    </row>
    <row r="20" spans="3:3">
      <c r="C20" s="120" t="s">
        <v>258</v>
      </c>
    </row>
  </sheetData>
  <mergeCells count="3">
    <mergeCell ref="B2:L2"/>
    <mergeCell ref="B3:L3"/>
    <mergeCell ref="B4:L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showGridLines="0" workbookViewId="0">
      <selection activeCell="A10" sqref="A10"/>
    </sheetView>
  </sheetViews>
  <sheetFormatPr defaultRowHeight="15"/>
  <cols>
    <col min="1" max="1" width="11.42578125" style="55" customWidth="1"/>
    <col min="2" max="2" width="30.28515625" style="55" bestFit="1" customWidth="1"/>
    <col min="3" max="4" width="11" style="55" customWidth="1"/>
    <col min="5" max="5" width="19.85546875" style="55" customWidth="1"/>
    <col min="6" max="6" width="16.42578125" style="55" customWidth="1"/>
    <col min="7" max="257" width="11.42578125" style="55" customWidth="1"/>
    <col min="258" max="258" width="30.28515625" style="55" bestFit="1" customWidth="1"/>
    <col min="259" max="260" width="11" style="55" customWidth="1"/>
    <col min="261" max="261" width="19.85546875" style="55" customWidth="1"/>
    <col min="262" max="262" width="16.42578125" style="55" customWidth="1"/>
    <col min="263" max="513" width="11.42578125" style="55" customWidth="1"/>
    <col min="514" max="514" width="30.28515625" style="55" bestFit="1" customWidth="1"/>
    <col min="515" max="516" width="11" style="55" customWidth="1"/>
    <col min="517" max="517" width="19.85546875" style="55" customWidth="1"/>
    <col min="518" max="518" width="16.42578125" style="55" customWidth="1"/>
    <col min="519" max="769" width="11.42578125" style="55" customWidth="1"/>
    <col min="770" max="770" width="30.28515625" style="55" bestFit="1" customWidth="1"/>
    <col min="771" max="772" width="11" style="55" customWidth="1"/>
    <col min="773" max="773" width="19.85546875" style="55" customWidth="1"/>
    <col min="774" max="774" width="16.42578125" style="55" customWidth="1"/>
    <col min="775" max="1025" width="11.42578125" style="55" customWidth="1"/>
    <col min="1026" max="1026" width="30.28515625" style="55" bestFit="1" customWidth="1"/>
    <col min="1027" max="1028" width="11" style="55" customWidth="1"/>
    <col min="1029" max="1029" width="19.85546875" style="55" customWidth="1"/>
    <col min="1030" max="1030" width="16.42578125" style="55" customWidth="1"/>
    <col min="1031" max="1281" width="11.42578125" style="55" customWidth="1"/>
    <col min="1282" max="1282" width="30.28515625" style="55" bestFit="1" customWidth="1"/>
    <col min="1283" max="1284" width="11" style="55" customWidth="1"/>
    <col min="1285" max="1285" width="19.85546875" style="55" customWidth="1"/>
    <col min="1286" max="1286" width="16.42578125" style="55" customWidth="1"/>
    <col min="1287" max="1537" width="11.42578125" style="55" customWidth="1"/>
    <col min="1538" max="1538" width="30.28515625" style="55" bestFit="1" customWidth="1"/>
    <col min="1539" max="1540" width="11" style="55" customWidth="1"/>
    <col min="1541" max="1541" width="19.85546875" style="55" customWidth="1"/>
    <col min="1542" max="1542" width="16.42578125" style="55" customWidth="1"/>
    <col min="1543" max="1793" width="11.42578125" style="55" customWidth="1"/>
    <col min="1794" max="1794" width="30.28515625" style="55" bestFit="1" customWidth="1"/>
    <col min="1795" max="1796" width="11" style="55" customWidth="1"/>
    <col min="1797" max="1797" width="19.85546875" style="55" customWidth="1"/>
    <col min="1798" max="1798" width="16.42578125" style="55" customWidth="1"/>
    <col min="1799" max="2049" width="11.42578125" style="55" customWidth="1"/>
    <col min="2050" max="2050" width="30.28515625" style="55" bestFit="1" customWidth="1"/>
    <col min="2051" max="2052" width="11" style="55" customWidth="1"/>
    <col min="2053" max="2053" width="19.85546875" style="55" customWidth="1"/>
    <col min="2054" max="2054" width="16.42578125" style="55" customWidth="1"/>
    <col min="2055" max="2305" width="11.42578125" style="55" customWidth="1"/>
    <col min="2306" max="2306" width="30.28515625" style="55" bestFit="1" customWidth="1"/>
    <col min="2307" max="2308" width="11" style="55" customWidth="1"/>
    <col min="2309" max="2309" width="19.85546875" style="55" customWidth="1"/>
    <col min="2310" max="2310" width="16.42578125" style="55" customWidth="1"/>
    <col min="2311" max="2561" width="11.42578125" style="55" customWidth="1"/>
    <col min="2562" max="2562" width="30.28515625" style="55" bestFit="1" customWidth="1"/>
    <col min="2563" max="2564" width="11" style="55" customWidth="1"/>
    <col min="2565" max="2565" width="19.85546875" style="55" customWidth="1"/>
    <col min="2566" max="2566" width="16.42578125" style="55" customWidth="1"/>
    <col min="2567" max="2817" width="11.42578125" style="55" customWidth="1"/>
    <col min="2818" max="2818" width="30.28515625" style="55" bestFit="1" customWidth="1"/>
    <col min="2819" max="2820" width="11" style="55" customWidth="1"/>
    <col min="2821" max="2821" width="19.85546875" style="55" customWidth="1"/>
    <col min="2822" max="2822" width="16.42578125" style="55" customWidth="1"/>
    <col min="2823" max="3073" width="11.42578125" style="55" customWidth="1"/>
    <col min="3074" max="3074" width="30.28515625" style="55" bestFit="1" customWidth="1"/>
    <col min="3075" max="3076" width="11" style="55" customWidth="1"/>
    <col min="3077" max="3077" width="19.85546875" style="55" customWidth="1"/>
    <col min="3078" max="3078" width="16.42578125" style="55" customWidth="1"/>
    <col min="3079" max="3329" width="11.42578125" style="55" customWidth="1"/>
    <col min="3330" max="3330" width="30.28515625" style="55" bestFit="1" customWidth="1"/>
    <col min="3331" max="3332" width="11" style="55" customWidth="1"/>
    <col min="3333" max="3333" width="19.85546875" style="55" customWidth="1"/>
    <col min="3334" max="3334" width="16.42578125" style="55" customWidth="1"/>
    <col min="3335" max="3585" width="11.42578125" style="55" customWidth="1"/>
    <col min="3586" max="3586" width="30.28515625" style="55" bestFit="1" customWidth="1"/>
    <col min="3587" max="3588" width="11" style="55" customWidth="1"/>
    <col min="3589" max="3589" width="19.85546875" style="55" customWidth="1"/>
    <col min="3590" max="3590" width="16.42578125" style="55" customWidth="1"/>
    <col min="3591" max="3841" width="11.42578125" style="55" customWidth="1"/>
    <col min="3842" max="3842" width="30.28515625" style="55" bestFit="1" customWidth="1"/>
    <col min="3843" max="3844" width="11" style="55" customWidth="1"/>
    <col min="3845" max="3845" width="19.85546875" style="55" customWidth="1"/>
    <col min="3846" max="3846" width="16.42578125" style="55" customWidth="1"/>
    <col min="3847" max="4097" width="11.42578125" style="55" customWidth="1"/>
    <col min="4098" max="4098" width="30.28515625" style="55" bestFit="1" customWidth="1"/>
    <col min="4099" max="4100" width="11" style="55" customWidth="1"/>
    <col min="4101" max="4101" width="19.85546875" style="55" customWidth="1"/>
    <col min="4102" max="4102" width="16.42578125" style="55" customWidth="1"/>
    <col min="4103" max="4353" width="11.42578125" style="55" customWidth="1"/>
    <col min="4354" max="4354" width="30.28515625" style="55" bestFit="1" customWidth="1"/>
    <col min="4355" max="4356" width="11" style="55" customWidth="1"/>
    <col min="4357" max="4357" width="19.85546875" style="55" customWidth="1"/>
    <col min="4358" max="4358" width="16.42578125" style="55" customWidth="1"/>
    <col min="4359" max="4609" width="11.42578125" style="55" customWidth="1"/>
    <col min="4610" max="4610" width="30.28515625" style="55" bestFit="1" customWidth="1"/>
    <col min="4611" max="4612" width="11" style="55" customWidth="1"/>
    <col min="4613" max="4613" width="19.85546875" style="55" customWidth="1"/>
    <col min="4614" max="4614" width="16.42578125" style="55" customWidth="1"/>
    <col min="4615" max="4865" width="11.42578125" style="55" customWidth="1"/>
    <col min="4866" max="4866" width="30.28515625" style="55" bestFit="1" customWidth="1"/>
    <col min="4867" max="4868" width="11" style="55" customWidth="1"/>
    <col min="4869" max="4869" width="19.85546875" style="55" customWidth="1"/>
    <col min="4870" max="4870" width="16.42578125" style="55" customWidth="1"/>
    <col min="4871" max="5121" width="11.42578125" style="55" customWidth="1"/>
    <col min="5122" max="5122" width="30.28515625" style="55" bestFit="1" customWidth="1"/>
    <col min="5123" max="5124" width="11" style="55" customWidth="1"/>
    <col min="5125" max="5125" width="19.85546875" style="55" customWidth="1"/>
    <col min="5126" max="5126" width="16.42578125" style="55" customWidth="1"/>
    <col min="5127" max="5377" width="11.42578125" style="55" customWidth="1"/>
    <col min="5378" max="5378" width="30.28515625" style="55" bestFit="1" customWidth="1"/>
    <col min="5379" max="5380" width="11" style="55" customWidth="1"/>
    <col min="5381" max="5381" width="19.85546875" style="55" customWidth="1"/>
    <col min="5382" max="5382" width="16.42578125" style="55" customWidth="1"/>
    <col min="5383" max="5633" width="11.42578125" style="55" customWidth="1"/>
    <col min="5634" max="5634" width="30.28515625" style="55" bestFit="1" customWidth="1"/>
    <col min="5635" max="5636" width="11" style="55" customWidth="1"/>
    <col min="5637" max="5637" width="19.85546875" style="55" customWidth="1"/>
    <col min="5638" max="5638" width="16.42578125" style="55" customWidth="1"/>
    <col min="5639" max="5889" width="11.42578125" style="55" customWidth="1"/>
    <col min="5890" max="5890" width="30.28515625" style="55" bestFit="1" customWidth="1"/>
    <col min="5891" max="5892" width="11" style="55" customWidth="1"/>
    <col min="5893" max="5893" width="19.85546875" style="55" customWidth="1"/>
    <col min="5894" max="5894" width="16.42578125" style="55" customWidth="1"/>
    <col min="5895" max="6145" width="11.42578125" style="55" customWidth="1"/>
    <col min="6146" max="6146" width="30.28515625" style="55" bestFit="1" customWidth="1"/>
    <col min="6147" max="6148" width="11" style="55" customWidth="1"/>
    <col min="6149" max="6149" width="19.85546875" style="55" customWidth="1"/>
    <col min="6150" max="6150" width="16.42578125" style="55" customWidth="1"/>
    <col min="6151" max="6401" width="11.42578125" style="55" customWidth="1"/>
    <col min="6402" max="6402" width="30.28515625" style="55" bestFit="1" customWidth="1"/>
    <col min="6403" max="6404" width="11" style="55" customWidth="1"/>
    <col min="6405" max="6405" width="19.85546875" style="55" customWidth="1"/>
    <col min="6406" max="6406" width="16.42578125" style="55" customWidth="1"/>
    <col min="6407" max="6657" width="11.42578125" style="55" customWidth="1"/>
    <col min="6658" max="6658" width="30.28515625" style="55" bestFit="1" customWidth="1"/>
    <col min="6659" max="6660" width="11" style="55" customWidth="1"/>
    <col min="6661" max="6661" width="19.85546875" style="55" customWidth="1"/>
    <col min="6662" max="6662" width="16.42578125" style="55" customWidth="1"/>
    <col min="6663" max="6913" width="11.42578125" style="55" customWidth="1"/>
    <col min="6914" max="6914" width="30.28515625" style="55" bestFit="1" customWidth="1"/>
    <col min="6915" max="6916" width="11" style="55" customWidth="1"/>
    <col min="6917" max="6917" width="19.85546875" style="55" customWidth="1"/>
    <col min="6918" max="6918" width="16.42578125" style="55" customWidth="1"/>
    <col min="6919" max="7169" width="11.42578125" style="55" customWidth="1"/>
    <col min="7170" max="7170" width="30.28515625" style="55" bestFit="1" customWidth="1"/>
    <col min="7171" max="7172" width="11" style="55" customWidth="1"/>
    <col min="7173" max="7173" width="19.85546875" style="55" customWidth="1"/>
    <col min="7174" max="7174" width="16.42578125" style="55" customWidth="1"/>
    <col min="7175" max="7425" width="11.42578125" style="55" customWidth="1"/>
    <col min="7426" max="7426" width="30.28515625" style="55" bestFit="1" customWidth="1"/>
    <col min="7427" max="7428" width="11" style="55" customWidth="1"/>
    <col min="7429" max="7429" width="19.85546875" style="55" customWidth="1"/>
    <col min="7430" max="7430" width="16.42578125" style="55" customWidth="1"/>
    <col min="7431" max="7681" width="11.42578125" style="55" customWidth="1"/>
    <col min="7682" max="7682" width="30.28515625" style="55" bestFit="1" customWidth="1"/>
    <col min="7683" max="7684" width="11" style="55" customWidth="1"/>
    <col min="7685" max="7685" width="19.85546875" style="55" customWidth="1"/>
    <col min="7686" max="7686" width="16.42578125" style="55" customWidth="1"/>
    <col min="7687" max="7937" width="11.42578125" style="55" customWidth="1"/>
    <col min="7938" max="7938" width="30.28515625" style="55" bestFit="1" customWidth="1"/>
    <col min="7939" max="7940" width="11" style="55" customWidth="1"/>
    <col min="7941" max="7941" width="19.85546875" style="55" customWidth="1"/>
    <col min="7942" max="7942" width="16.42578125" style="55" customWidth="1"/>
    <col min="7943" max="8193" width="11.42578125" style="55" customWidth="1"/>
    <col min="8194" max="8194" width="30.28515625" style="55" bestFit="1" customWidth="1"/>
    <col min="8195" max="8196" width="11" style="55" customWidth="1"/>
    <col min="8197" max="8197" width="19.85546875" style="55" customWidth="1"/>
    <col min="8198" max="8198" width="16.42578125" style="55" customWidth="1"/>
    <col min="8199" max="8449" width="11.42578125" style="55" customWidth="1"/>
    <col min="8450" max="8450" width="30.28515625" style="55" bestFit="1" customWidth="1"/>
    <col min="8451" max="8452" width="11" style="55" customWidth="1"/>
    <col min="8453" max="8453" width="19.85546875" style="55" customWidth="1"/>
    <col min="8454" max="8454" width="16.42578125" style="55" customWidth="1"/>
    <col min="8455" max="8705" width="11.42578125" style="55" customWidth="1"/>
    <col min="8706" max="8706" width="30.28515625" style="55" bestFit="1" customWidth="1"/>
    <col min="8707" max="8708" width="11" style="55" customWidth="1"/>
    <col min="8709" max="8709" width="19.85546875" style="55" customWidth="1"/>
    <col min="8710" max="8710" width="16.42578125" style="55" customWidth="1"/>
    <col min="8711" max="8961" width="11.42578125" style="55" customWidth="1"/>
    <col min="8962" max="8962" width="30.28515625" style="55" bestFit="1" customWidth="1"/>
    <col min="8963" max="8964" width="11" style="55" customWidth="1"/>
    <col min="8965" max="8965" width="19.85546875" style="55" customWidth="1"/>
    <col min="8966" max="8966" width="16.42578125" style="55" customWidth="1"/>
    <col min="8967" max="9217" width="11.42578125" style="55" customWidth="1"/>
    <col min="9218" max="9218" width="30.28515625" style="55" bestFit="1" customWidth="1"/>
    <col min="9219" max="9220" width="11" style="55" customWidth="1"/>
    <col min="9221" max="9221" width="19.85546875" style="55" customWidth="1"/>
    <col min="9222" max="9222" width="16.42578125" style="55" customWidth="1"/>
    <col min="9223" max="9473" width="11.42578125" style="55" customWidth="1"/>
    <col min="9474" max="9474" width="30.28515625" style="55" bestFit="1" customWidth="1"/>
    <col min="9475" max="9476" width="11" style="55" customWidth="1"/>
    <col min="9477" max="9477" width="19.85546875" style="55" customWidth="1"/>
    <col min="9478" max="9478" width="16.42578125" style="55" customWidth="1"/>
    <col min="9479" max="9729" width="11.42578125" style="55" customWidth="1"/>
    <col min="9730" max="9730" width="30.28515625" style="55" bestFit="1" customWidth="1"/>
    <col min="9731" max="9732" width="11" style="55" customWidth="1"/>
    <col min="9733" max="9733" width="19.85546875" style="55" customWidth="1"/>
    <col min="9734" max="9734" width="16.42578125" style="55" customWidth="1"/>
    <col min="9735" max="9985" width="11.42578125" style="55" customWidth="1"/>
    <col min="9986" max="9986" width="30.28515625" style="55" bestFit="1" customWidth="1"/>
    <col min="9987" max="9988" width="11" style="55" customWidth="1"/>
    <col min="9989" max="9989" width="19.85546875" style="55" customWidth="1"/>
    <col min="9990" max="9990" width="16.42578125" style="55" customWidth="1"/>
    <col min="9991" max="10241" width="11.42578125" style="55" customWidth="1"/>
    <col min="10242" max="10242" width="30.28515625" style="55" bestFit="1" customWidth="1"/>
    <col min="10243" max="10244" width="11" style="55" customWidth="1"/>
    <col min="10245" max="10245" width="19.85546875" style="55" customWidth="1"/>
    <col min="10246" max="10246" width="16.42578125" style="55" customWidth="1"/>
    <col min="10247" max="10497" width="11.42578125" style="55" customWidth="1"/>
    <col min="10498" max="10498" width="30.28515625" style="55" bestFit="1" customWidth="1"/>
    <col min="10499" max="10500" width="11" style="55" customWidth="1"/>
    <col min="10501" max="10501" width="19.85546875" style="55" customWidth="1"/>
    <col min="10502" max="10502" width="16.42578125" style="55" customWidth="1"/>
    <col min="10503" max="10753" width="11.42578125" style="55" customWidth="1"/>
    <col min="10754" max="10754" width="30.28515625" style="55" bestFit="1" customWidth="1"/>
    <col min="10755" max="10756" width="11" style="55" customWidth="1"/>
    <col min="10757" max="10757" width="19.85546875" style="55" customWidth="1"/>
    <col min="10758" max="10758" width="16.42578125" style="55" customWidth="1"/>
    <col min="10759" max="11009" width="11.42578125" style="55" customWidth="1"/>
    <col min="11010" max="11010" width="30.28515625" style="55" bestFit="1" customWidth="1"/>
    <col min="11011" max="11012" width="11" style="55" customWidth="1"/>
    <col min="11013" max="11013" width="19.85546875" style="55" customWidth="1"/>
    <col min="11014" max="11014" width="16.42578125" style="55" customWidth="1"/>
    <col min="11015" max="11265" width="11.42578125" style="55" customWidth="1"/>
    <col min="11266" max="11266" width="30.28515625" style="55" bestFit="1" customWidth="1"/>
    <col min="11267" max="11268" width="11" style="55" customWidth="1"/>
    <col min="11269" max="11269" width="19.85546875" style="55" customWidth="1"/>
    <col min="11270" max="11270" width="16.42578125" style="55" customWidth="1"/>
    <col min="11271" max="11521" width="11.42578125" style="55" customWidth="1"/>
    <col min="11522" max="11522" width="30.28515625" style="55" bestFit="1" customWidth="1"/>
    <col min="11523" max="11524" width="11" style="55" customWidth="1"/>
    <col min="11525" max="11525" width="19.85546875" style="55" customWidth="1"/>
    <col min="11526" max="11526" width="16.42578125" style="55" customWidth="1"/>
    <col min="11527" max="11777" width="11.42578125" style="55" customWidth="1"/>
    <col min="11778" max="11778" width="30.28515625" style="55" bestFit="1" customWidth="1"/>
    <col min="11779" max="11780" width="11" style="55" customWidth="1"/>
    <col min="11781" max="11781" width="19.85546875" style="55" customWidth="1"/>
    <col min="11782" max="11782" width="16.42578125" style="55" customWidth="1"/>
    <col min="11783" max="12033" width="11.42578125" style="55" customWidth="1"/>
    <col min="12034" max="12034" width="30.28515625" style="55" bestFit="1" customWidth="1"/>
    <col min="12035" max="12036" width="11" style="55" customWidth="1"/>
    <col min="12037" max="12037" width="19.85546875" style="55" customWidth="1"/>
    <col min="12038" max="12038" width="16.42578125" style="55" customWidth="1"/>
    <col min="12039" max="12289" width="11.42578125" style="55" customWidth="1"/>
    <col min="12290" max="12290" width="30.28515625" style="55" bestFit="1" customWidth="1"/>
    <col min="12291" max="12292" width="11" style="55" customWidth="1"/>
    <col min="12293" max="12293" width="19.85546875" style="55" customWidth="1"/>
    <col min="12294" max="12294" width="16.42578125" style="55" customWidth="1"/>
    <col min="12295" max="12545" width="11.42578125" style="55" customWidth="1"/>
    <col min="12546" max="12546" width="30.28515625" style="55" bestFit="1" customWidth="1"/>
    <col min="12547" max="12548" width="11" style="55" customWidth="1"/>
    <col min="12549" max="12549" width="19.85546875" style="55" customWidth="1"/>
    <col min="12550" max="12550" width="16.42578125" style="55" customWidth="1"/>
    <col min="12551" max="12801" width="11.42578125" style="55" customWidth="1"/>
    <col min="12802" max="12802" width="30.28515625" style="55" bestFit="1" customWidth="1"/>
    <col min="12803" max="12804" width="11" style="55" customWidth="1"/>
    <col min="12805" max="12805" width="19.85546875" style="55" customWidth="1"/>
    <col min="12806" max="12806" width="16.42578125" style="55" customWidth="1"/>
    <col min="12807" max="13057" width="11.42578125" style="55" customWidth="1"/>
    <col min="13058" max="13058" width="30.28515625" style="55" bestFit="1" customWidth="1"/>
    <col min="13059" max="13060" width="11" style="55" customWidth="1"/>
    <col min="13061" max="13061" width="19.85546875" style="55" customWidth="1"/>
    <col min="13062" max="13062" width="16.42578125" style="55" customWidth="1"/>
    <col min="13063" max="13313" width="11.42578125" style="55" customWidth="1"/>
    <col min="13314" max="13314" width="30.28515625" style="55" bestFit="1" customWidth="1"/>
    <col min="13315" max="13316" width="11" style="55" customWidth="1"/>
    <col min="13317" max="13317" width="19.85546875" style="55" customWidth="1"/>
    <col min="13318" max="13318" width="16.42578125" style="55" customWidth="1"/>
    <col min="13319" max="13569" width="11.42578125" style="55" customWidth="1"/>
    <col min="13570" max="13570" width="30.28515625" style="55" bestFit="1" customWidth="1"/>
    <col min="13571" max="13572" width="11" style="55" customWidth="1"/>
    <col min="13573" max="13573" width="19.85546875" style="55" customWidth="1"/>
    <col min="13574" max="13574" width="16.42578125" style="55" customWidth="1"/>
    <col min="13575" max="13825" width="11.42578125" style="55" customWidth="1"/>
    <col min="13826" max="13826" width="30.28515625" style="55" bestFit="1" customWidth="1"/>
    <col min="13827" max="13828" width="11" style="55" customWidth="1"/>
    <col min="13829" max="13829" width="19.85546875" style="55" customWidth="1"/>
    <col min="13830" max="13830" width="16.42578125" style="55" customWidth="1"/>
    <col min="13831" max="14081" width="11.42578125" style="55" customWidth="1"/>
    <col min="14082" max="14082" width="30.28515625" style="55" bestFit="1" customWidth="1"/>
    <col min="14083" max="14084" width="11" style="55" customWidth="1"/>
    <col min="14085" max="14085" width="19.85546875" style="55" customWidth="1"/>
    <col min="14086" max="14086" width="16.42578125" style="55" customWidth="1"/>
    <col min="14087" max="14337" width="11.42578125" style="55" customWidth="1"/>
    <col min="14338" max="14338" width="30.28515625" style="55" bestFit="1" customWidth="1"/>
    <col min="14339" max="14340" width="11" style="55" customWidth="1"/>
    <col min="14341" max="14341" width="19.85546875" style="55" customWidth="1"/>
    <col min="14342" max="14342" width="16.42578125" style="55" customWidth="1"/>
    <col min="14343" max="14593" width="11.42578125" style="55" customWidth="1"/>
    <col min="14594" max="14594" width="30.28515625" style="55" bestFit="1" customWidth="1"/>
    <col min="14595" max="14596" width="11" style="55" customWidth="1"/>
    <col min="14597" max="14597" width="19.85546875" style="55" customWidth="1"/>
    <col min="14598" max="14598" width="16.42578125" style="55" customWidth="1"/>
    <col min="14599" max="14849" width="11.42578125" style="55" customWidth="1"/>
    <col min="14850" max="14850" width="30.28515625" style="55" bestFit="1" customWidth="1"/>
    <col min="14851" max="14852" width="11" style="55" customWidth="1"/>
    <col min="14853" max="14853" width="19.85546875" style="55" customWidth="1"/>
    <col min="14854" max="14854" width="16.42578125" style="55" customWidth="1"/>
    <col min="14855" max="15105" width="11.42578125" style="55" customWidth="1"/>
    <col min="15106" max="15106" width="30.28515625" style="55" bestFit="1" customWidth="1"/>
    <col min="15107" max="15108" width="11" style="55" customWidth="1"/>
    <col min="15109" max="15109" width="19.85546875" style="55" customWidth="1"/>
    <col min="15110" max="15110" width="16.42578125" style="55" customWidth="1"/>
    <col min="15111" max="15361" width="11.42578125" style="55" customWidth="1"/>
    <col min="15362" max="15362" width="30.28515625" style="55" bestFit="1" customWidth="1"/>
    <col min="15363" max="15364" width="11" style="55" customWidth="1"/>
    <col min="15365" max="15365" width="19.85546875" style="55" customWidth="1"/>
    <col min="15366" max="15366" width="16.42578125" style="55" customWidth="1"/>
    <col min="15367" max="15617" width="11.42578125" style="55" customWidth="1"/>
    <col min="15618" max="15618" width="30.28515625" style="55" bestFit="1" customWidth="1"/>
    <col min="15619" max="15620" width="11" style="55" customWidth="1"/>
    <col min="15621" max="15621" width="19.85546875" style="55" customWidth="1"/>
    <col min="15622" max="15622" width="16.42578125" style="55" customWidth="1"/>
    <col min="15623" max="15873" width="11.42578125" style="55" customWidth="1"/>
    <col min="15874" max="15874" width="30.28515625" style="55" bestFit="1" customWidth="1"/>
    <col min="15875" max="15876" width="11" style="55" customWidth="1"/>
    <col min="15877" max="15877" width="19.85546875" style="55" customWidth="1"/>
    <col min="15878" max="15878" width="16.42578125" style="55" customWidth="1"/>
    <col min="15879" max="16129" width="11.42578125" style="55" customWidth="1"/>
    <col min="16130" max="16130" width="30.28515625" style="55" bestFit="1" customWidth="1"/>
    <col min="16131" max="16132" width="11" style="55" customWidth="1"/>
    <col min="16133" max="16133" width="19.85546875" style="55" customWidth="1"/>
    <col min="16134" max="16134" width="16.42578125" style="55" customWidth="1"/>
    <col min="16135" max="16384" width="11.42578125" style="55" customWidth="1"/>
  </cols>
  <sheetData>
    <row r="2" spans="2:12" ht="15" customHeight="1">
      <c r="B2" s="228" t="s">
        <v>432</v>
      </c>
      <c r="C2" s="228"/>
      <c r="D2" s="228"/>
      <c r="E2" s="228"/>
      <c r="F2" s="228"/>
      <c r="G2" s="234"/>
      <c r="H2" s="234"/>
      <c r="I2" s="234"/>
      <c r="J2" s="234"/>
      <c r="K2" s="234"/>
      <c r="L2" s="234"/>
    </row>
    <row r="3" spans="2:12">
      <c r="B3" s="229" t="s">
        <v>263</v>
      </c>
      <c r="C3" s="229"/>
      <c r="D3" s="229"/>
      <c r="E3" s="229"/>
      <c r="F3" s="229"/>
      <c r="G3" s="235"/>
      <c r="H3" s="235"/>
      <c r="I3" s="235"/>
      <c r="J3" s="235"/>
      <c r="K3" s="235"/>
      <c r="L3" s="235"/>
    </row>
    <row r="4" spans="2:12">
      <c r="B4" s="230" t="s">
        <v>313</v>
      </c>
      <c r="C4" s="230"/>
      <c r="D4" s="230"/>
      <c r="E4" s="230"/>
      <c r="F4" s="230"/>
    </row>
    <row r="5" spans="2:12">
      <c r="B5" s="258" t="s">
        <v>314</v>
      </c>
      <c r="C5" s="258">
        <v>2020</v>
      </c>
      <c r="D5" s="258">
        <v>2021</v>
      </c>
      <c r="E5" s="259" t="s">
        <v>315</v>
      </c>
      <c r="F5" s="259" t="s">
        <v>316</v>
      </c>
    </row>
    <row r="6" spans="2:12">
      <c r="B6" s="260"/>
      <c r="C6" s="260"/>
      <c r="D6" s="260"/>
      <c r="E6" s="261"/>
      <c r="F6" s="261"/>
    </row>
    <row r="7" spans="2:12">
      <c r="B7" s="260"/>
      <c r="C7" s="260"/>
      <c r="D7" s="260"/>
      <c r="E7" s="261"/>
      <c r="F7" s="261"/>
    </row>
    <row r="8" spans="2:12">
      <c r="B8" s="262" t="s">
        <v>317</v>
      </c>
      <c r="C8" s="263">
        <v>-121.9</v>
      </c>
      <c r="D8" s="263">
        <v>-682.5</v>
      </c>
      <c r="E8" s="263">
        <f t="shared" ref="E8:E13" si="0">D8-C8</f>
        <v>-560.6</v>
      </c>
      <c r="F8" s="264">
        <f t="shared" ref="F8:F13" si="1">D8/C8-1</f>
        <v>4.5988515176374074</v>
      </c>
    </row>
    <row r="9" spans="2:12">
      <c r="B9" s="265" t="s">
        <v>318</v>
      </c>
      <c r="C9" s="266">
        <f>C10+C11</f>
        <v>-821.60000000000014</v>
      </c>
      <c r="D9" s="266">
        <f>D10+D11</f>
        <v>-1853.4999999999998</v>
      </c>
      <c r="E9" s="266">
        <f t="shared" si="0"/>
        <v>-1031.8999999999996</v>
      </c>
      <c r="F9" s="267">
        <f t="shared" si="1"/>
        <v>1.255963972736124</v>
      </c>
    </row>
    <row r="10" spans="2:12">
      <c r="B10" s="268" t="s">
        <v>319</v>
      </c>
      <c r="C10" s="269">
        <v>-1906.7</v>
      </c>
      <c r="D10" s="269">
        <v>-2160.6999999999998</v>
      </c>
      <c r="E10" s="269">
        <f t="shared" si="0"/>
        <v>-253.99999999999977</v>
      </c>
      <c r="F10" s="270">
        <f t="shared" si="1"/>
        <v>0.13321445429275691</v>
      </c>
    </row>
    <row r="11" spans="2:12">
      <c r="B11" s="268" t="s">
        <v>320</v>
      </c>
      <c r="C11" s="269">
        <v>1085.0999999999999</v>
      </c>
      <c r="D11" s="271">
        <v>307.2</v>
      </c>
      <c r="E11" s="271">
        <f t="shared" si="0"/>
        <v>-777.89999999999986</v>
      </c>
      <c r="F11" s="270">
        <f t="shared" si="1"/>
        <v>-0.71689245230854293</v>
      </c>
    </row>
    <row r="12" spans="2:12">
      <c r="B12" s="265" t="s">
        <v>321</v>
      </c>
      <c r="C12" s="272">
        <v>-994.5</v>
      </c>
      <c r="D12" s="273">
        <v>-1343.9</v>
      </c>
      <c r="E12" s="274">
        <f t="shared" si="0"/>
        <v>-349.40000000000009</v>
      </c>
      <c r="F12" s="275">
        <f t="shared" si="1"/>
        <v>0.35133232780291612</v>
      </c>
    </row>
    <row r="13" spans="2:12">
      <c r="B13" s="276" t="s">
        <v>322</v>
      </c>
      <c r="C13" s="277">
        <v>1694.2</v>
      </c>
      <c r="D13" s="278">
        <v>2514.9</v>
      </c>
      <c r="E13" s="278">
        <f t="shared" si="0"/>
        <v>820.7</v>
      </c>
      <c r="F13" s="279">
        <f t="shared" si="1"/>
        <v>0.4844174241529926</v>
      </c>
    </row>
    <row r="14" spans="2:12">
      <c r="B14" s="120" t="s">
        <v>258</v>
      </c>
    </row>
    <row r="15" spans="2:12">
      <c r="C15" s="280"/>
    </row>
    <row r="19" spans="3:4">
      <c r="C19" s="281"/>
    </row>
    <row r="20" spans="3:4">
      <c r="C20" s="281"/>
      <c r="D20" s="282"/>
    </row>
  </sheetData>
  <mergeCells count="8">
    <mergeCell ref="B2:F2"/>
    <mergeCell ref="B3:F3"/>
    <mergeCell ref="B4:F4"/>
    <mergeCell ref="B5:B7"/>
    <mergeCell ref="C5:C7"/>
    <mergeCell ref="D5:D7"/>
    <mergeCell ref="E5:E7"/>
    <mergeCell ref="F5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showGridLines="0" workbookViewId="0">
      <selection activeCell="D23" sqref="D23"/>
    </sheetView>
  </sheetViews>
  <sheetFormatPr defaultRowHeight="15"/>
  <cols>
    <col min="1" max="1" width="11.42578125" style="55" customWidth="1"/>
    <col min="2" max="2" width="30.28515625" style="55" bestFit="1" customWidth="1"/>
    <col min="3" max="4" width="11" style="55" customWidth="1"/>
    <col min="5" max="5" width="18.28515625" style="55" customWidth="1"/>
    <col min="6" max="6" width="17.28515625" style="55" customWidth="1"/>
    <col min="7" max="257" width="11.42578125" style="55" customWidth="1"/>
    <col min="258" max="258" width="30.28515625" style="55" bestFit="1" customWidth="1"/>
    <col min="259" max="260" width="11" style="55" customWidth="1"/>
    <col min="261" max="261" width="18.28515625" style="55" customWidth="1"/>
    <col min="262" max="262" width="17.28515625" style="55" customWidth="1"/>
    <col min="263" max="513" width="11.42578125" style="55" customWidth="1"/>
    <col min="514" max="514" width="30.28515625" style="55" bestFit="1" customWidth="1"/>
    <col min="515" max="516" width="11" style="55" customWidth="1"/>
    <col min="517" max="517" width="18.28515625" style="55" customWidth="1"/>
    <col min="518" max="518" width="17.28515625" style="55" customWidth="1"/>
    <col min="519" max="769" width="11.42578125" style="55" customWidth="1"/>
    <col min="770" max="770" width="30.28515625" style="55" bestFit="1" customWidth="1"/>
    <col min="771" max="772" width="11" style="55" customWidth="1"/>
    <col min="773" max="773" width="18.28515625" style="55" customWidth="1"/>
    <col min="774" max="774" width="17.28515625" style="55" customWidth="1"/>
    <col min="775" max="1025" width="11.42578125" style="55" customWidth="1"/>
    <col min="1026" max="1026" width="30.28515625" style="55" bestFit="1" customWidth="1"/>
    <col min="1027" max="1028" width="11" style="55" customWidth="1"/>
    <col min="1029" max="1029" width="18.28515625" style="55" customWidth="1"/>
    <col min="1030" max="1030" width="17.28515625" style="55" customWidth="1"/>
    <col min="1031" max="1281" width="11.42578125" style="55" customWidth="1"/>
    <col min="1282" max="1282" width="30.28515625" style="55" bestFit="1" customWidth="1"/>
    <col min="1283" max="1284" width="11" style="55" customWidth="1"/>
    <col min="1285" max="1285" width="18.28515625" style="55" customWidth="1"/>
    <col min="1286" max="1286" width="17.28515625" style="55" customWidth="1"/>
    <col min="1287" max="1537" width="11.42578125" style="55" customWidth="1"/>
    <col min="1538" max="1538" width="30.28515625" style="55" bestFit="1" customWidth="1"/>
    <col min="1539" max="1540" width="11" style="55" customWidth="1"/>
    <col min="1541" max="1541" width="18.28515625" style="55" customWidth="1"/>
    <col min="1542" max="1542" width="17.28515625" style="55" customWidth="1"/>
    <col min="1543" max="1793" width="11.42578125" style="55" customWidth="1"/>
    <col min="1794" max="1794" width="30.28515625" style="55" bestFit="1" customWidth="1"/>
    <col min="1795" max="1796" width="11" style="55" customWidth="1"/>
    <col min="1797" max="1797" width="18.28515625" style="55" customWidth="1"/>
    <col min="1798" max="1798" width="17.28515625" style="55" customWidth="1"/>
    <col min="1799" max="2049" width="11.42578125" style="55" customWidth="1"/>
    <col min="2050" max="2050" width="30.28515625" style="55" bestFit="1" customWidth="1"/>
    <col min="2051" max="2052" width="11" style="55" customWidth="1"/>
    <col min="2053" max="2053" width="18.28515625" style="55" customWidth="1"/>
    <col min="2054" max="2054" width="17.28515625" style="55" customWidth="1"/>
    <col min="2055" max="2305" width="11.42578125" style="55" customWidth="1"/>
    <col min="2306" max="2306" width="30.28515625" style="55" bestFit="1" customWidth="1"/>
    <col min="2307" max="2308" width="11" style="55" customWidth="1"/>
    <col min="2309" max="2309" width="18.28515625" style="55" customWidth="1"/>
    <col min="2310" max="2310" width="17.28515625" style="55" customWidth="1"/>
    <col min="2311" max="2561" width="11.42578125" style="55" customWidth="1"/>
    <col min="2562" max="2562" width="30.28515625" style="55" bestFit="1" customWidth="1"/>
    <col min="2563" max="2564" width="11" style="55" customWidth="1"/>
    <col min="2565" max="2565" width="18.28515625" style="55" customWidth="1"/>
    <col min="2566" max="2566" width="17.28515625" style="55" customWidth="1"/>
    <col min="2567" max="2817" width="11.42578125" style="55" customWidth="1"/>
    <col min="2818" max="2818" width="30.28515625" style="55" bestFit="1" customWidth="1"/>
    <col min="2819" max="2820" width="11" style="55" customWidth="1"/>
    <col min="2821" max="2821" width="18.28515625" style="55" customWidth="1"/>
    <col min="2822" max="2822" width="17.28515625" style="55" customWidth="1"/>
    <col min="2823" max="3073" width="11.42578125" style="55" customWidth="1"/>
    <col min="3074" max="3074" width="30.28515625" style="55" bestFit="1" customWidth="1"/>
    <col min="3075" max="3076" width="11" style="55" customWidth="1"/>
    <col min="3077" max="3077" width="18.28515625" style="55" customWidth="1"/>
    <col min="3078" max="3078" width="17.28515625" style="55" customWidth="1"/>
    <col min="3079" max="3329" width="11.42578125" style="55" customWidth="1"/>
    <col min="3330" max="3330" width="30.28515625" style="55" bestFit="1" customWidth="1"/>
    <col min="3331" max="3332" width="11" style="55" customWidth="1"/>
    <col min="3333" max="3333" width="18.28515625" style="55" customWidth="1"/>
    <col min="3334" max="3334" width="17.28515625" style="55" customWidth="1"/>
    <col min="3335" max="3585" width="11.42578125" style="55" customWidth="1"/>
    <col min="3586" max="3586" width="30.28515625" style="55" bestFit="1" customWidth="1"/>
    <col min="3587" max="3588" width="11" style="55" customWidth="1"/>
    <col min="3589" max="3589" width="18.28515625" style="55" customWidth="1"/>
    <col min="3590" max="3590" width="17.28515625" style="55" customWidth="1"/>
    <col min="3591" max="3841" width="11.42578125" style="55" customWidth="1"/>
    <col min="3842" max="3842" width="30.28515625" style="55" bestFit="1" customWidth="1"/>
    <col min="3843" max="3844" width="11" style="55" customWidth="1"/>
    <col min="3845" max="3845" width="18.28515625" style="55" customWidth="1"/>
    <col min="3846" max="3846" width="17.28515625" style="55" customWidth="1"/>
    <col min="3847" max="4097" width="11.42578125" style="55" customWidth="1"/>
    <col min="4098" max="4098" width="30.28515625" style="55" bestFit="1" customWidth="1"/>
    <col min="4099" max="4100" width="11" style="55" customWidth="1"/>
    <col min="4101" max="4101" width="18.28515625" style="55" customWidth="1"/>
    <col min="4102" max="4102" width="17.28515625" style="55" customWidth="1"/>
    <col min="4103" max="4353" width="11.42578125" style="55" customWidth="1"/>
    <col min="4354" max="4354" width="30.28515625" style="55" bestFit="1" customWidth="1"/>
    <col min="4355" max="4356" width="11" style="55" customWidth="1"/>
    <col min="4357" max="4357" width="18.28515625" style="55" customWidth="1"/>
    <col min="4358" max="4358" width="17.28515625" style="55" customWidth="1"/>
    <col min="4359" max="4609" width="11.42578125" style="55" customWidth="1"/>
    <col min="4610" max="4610" width="30.28515625" style="55" bestFit="1" customWidth="1"/>
    <col min="4611" max="4612" width="11" style="55" customWidth="1"/>
    <col min="4613" max="4613" width="18.28515625" style="55" customWidth="1"/>
    <col min="4614" max="4614" width="17.28515625" style="55" customWidth="1"/>
    <col min="4615" max="4865" width="11.42578125" style="55" customWidth="1"/>
    <col min="4866" max="4866" width="30.28515625" style="55" bestFit="1" customWidth="1"/>
    <col min="4867" max="4868" width="11" style="55" customWidth="1"/>
    <col min="4869" max="4869" width="18.28515625" style="55" customWidth="1"/>
    <col min="4870" max="4870" width="17.28515625" style="55" customWidth="1"/>
    <col min="4871" max="5121" width="11.42578125" style="55" customWidth="1"/>
    <col min="5122" max="5122" width="30.28515625" style="55" bestFit="1" customWidth="1"/>
    <col min="5123" max="5124" width="11" style="55" customWidth="1"/>
    <col min="5125" max="5125" width="18.28515625" style="55" customWidth="1"/>
    <col min="5126" max="5126" width="17.28515625" style="55" customWidth="1"/>
    <col min="5127" max="5377" width="11.42578125" style="55" customWidth="1"/>
    <col min="5378" max="5378" width="30.28515625" style="55" bestFit="1" customWidth="1"/>
    <col min="5379" max="5380" width="11" style="55" customWidth="1"/>
    <col min="5381" max="5381" width="18.28515625" style="55" customWidth="1"/>
    <col min="5382" max="5382" width="17.28515625" style="55" customWidth="1"/>
    <col min="5383" max="5633" width="11.42578125" style="55" customWidth="1"/>
    <col min="5634" max="5634" width="30.28515625" style="55" bestFit="1" customWidth="1"/>
    <col min="5635" max="5636" width="11" style="55" customWidth="1"/>
    <col min="5637" max="5637" width="18.28515625" style="55" customWidth="1"/>
    <col min="5638" max="5638" width="17.28515625" style="55" customWidth="1"/>
    <col min="5639" max="5889" width="11.42578125" style="55" customWidth="1"/>
    <col min="5890" max="5890" width="30.28515625" style="55" bestFit="1" customWidth="1"/>
    <col min="5891" max="5892" width="11" style="55" customWidth="1"/>
    <col min="5893" max="5893" width="18.28515625" style="55" customWidth="1"/>
    <col min="5894" max="5894" width="17.28515625" style="55" customWidth="1"/>
    <col min="5895" max="6145" width="11.42578125" style="55" customWidth="1"/>
    <col min="6146" max="6146" width="30.28515625" style="55" bestFit="1" customWidth="1"/>
    <col min="6147" max="6148" width="11" style="55" customWidth="1"/>
    <col min="6149" max="6149" width="18.28515625" style="55" customWidth="1"/>
    <col min="6150" max="6150" width="17.28515625" style="55" customWidth="1"/>
    <col min="6151" max="6401" width="11.42578125" style="55" customWidth="1"/>
    <col min="6402" max="6402" width="30.28515625" style="55" bestFit="1" customWidth="1"/>
    <col min="6403" max="6404" width="11" style="55" customWidth="1"/>
    <col min="6405" max="6405" width="18.28515625" style="55" customWidth="1"/>
    <col min="6406" max="6406" width="17.28515625" style="55" customWidth="1"/>
    <col min="6407" max="6657" width="11.42578125" style="55" customWidth="1"/>
    <col min="6658" max="6658" width="30.28515625" style="55" bestFit="1" customWidth="1"/>
    <col min="6659" max="6660" width="11" style="55" customWidth="1"/>
    <col min="6661" max="6661" width="18.28515625" style="55" customWidth="1"/>
    <col min="6662" max="6662" width="17.28515625" style="55" customWidth="1"/>
    <col min="6663" max="6913" width="11.42578125" style="55" customWidth="1"/>
    <col min="6914" max="6914" width="30.28515625" style="55" bestFit="1" customWidth="1"/>
    <col min="6915" max="6916" width="11" style="55" customWidth="1"/>
    <col min="6917" max="6917" width="18.28515625" style="55" customWidth="1"/>
    <col min="6918" max="6918" width="17.28515625" style="55" customWidth="1"/>
    <col min="6919" max="7169" width="11.42578125" style="55" customWidth="1"/>
    <col min="7170" max="7170" width="30.28515625" style="55" bestFit="1" customWidth="1"/>
    <col min="7171" max="7172" width="11" style="55" customWidth="1"/>
    <col min="7173" max="7173" width="18.28515625" style="55" customWidth="1"/>
    <col min="7174" max="7174" width="17.28515625" style="55" customWidth="1"/>
    <col min="7175" max="7425" width="11.42578125" style="55" customWidth="1"/>
    <col min="7426" max="7426" width="30.28515625" style="55" bestFit="1" customWidth="1"/>
    <col min="7427" max="7428" width="11" style="55" customWidth="1"/>
    <col min="7429" max="7429" width="18.28515625" style="55" customWidth="1"/>
    <col min="7430" max="7430" width="17.28515625" style="55" customWidth="1"/>
    <col min="7431" max="7681" width="11.42578125" style="55" customWidth="1"/>
    <col min="7682" max="7682" width="30.28515625" style="55" bestFit="1" customWidth="1"/>
    <col min="7683" max="7684" width="11" style="55" customWidth="1"/>
    <col min="7685" max="7685" width="18.28515625" style="55" customWidth="1"/>
    <col min="7686" max="7686" width="17.28515625" style="55" customWidth="1"/>
    <col min="7687" max="7937" width="11.42578125" style="55" customWidth="1"/>
    <col min="7938" max="7938" width="30.28515625" style="55" bestFit="1" customWidth="1"/>
    <col min="7939" max="7940" width="11" style="55" customWidth="1"/>
    <col min="7941" max="7941" width="18.28515625" style="55" customWidth="1"/>
    <col min="7942" max="7942" width="17.28515625" style="55" customWidth="1"/>
    <col min="7943" max="8193" width="11.42578125" style="55" customWidth="1"/>
    <col min="8194" max="8194" width="30.28515625" style="55" bestFit="1" customWidth="1"/>
    <col min="8195" max="8196" width="11" style="55" customWidth="1"/>
    <col min="8197" max="8197" width="18.28515625" style="55" customWidth="1"/>
    <col min="8198" max="8198" width="17.28515625" style="55" customWidth="1"/>
    <col min="8199" max="8449" width="11.42578125" style="55" customWidth="1"/>
    <col min="8450" max="8450" width="30.28515625" style="55" bestFit="1" customWidth="1"/>
    <col min="8451" max="8452" width="11" style="55" customWidth="1"/>
    <col min="8453" max="8453" width="18.28515625" style="55" customWidth="1"/>
    <col min="8454" max="8454" width="17.28515625" style="55" customWidth="1"/>
    <col min="8455" max="8705" width="11.42578125" style="55" customWidth="1"/>
    <col min="8706" max="8706" width="30.28515625" style="55" bestFit="1" customWidth="1"/>
    <col min="8707" max="8708" width="11" style="55" customWidth="1"/>
    <col min="8709" max="8709" width="18.28515625" style="55" customWidth="1"/>
    <col min="8710" max="8710" width="17.28515625" style="55" customWidth="1"/>
    <col min="8711" max="8961" width="11.42578125" style="55" customWidth="1"/>
    <col min="8962" max="8962" width="30.28515625" style="55" bestFit="1" customWidth="1"/>
    <col min="8963" max="8964" width="11" style="55" customWidth="1"/>
    <col min="8965" max="8965" width="18.28515625" style="55" customWidth="1"/>
    <col min="8966" max="8966" width="17.28515625" style="55" customWidth="1"/>
    <col min="8967" max="9217" width="11.42578125" style="55" customWidth="1"/>
    <col min="9218" max="9218" width="30.28515625" style="55" bestFit="1" customWidth="1"/>
    <col min="9219" max="9220" width="11" style="55" customWidth="1"/>
    <col min="9221" max="9221" width="18.28515625" style="55" customWidth="1"/>
    <col min="9222" max="9222" width="17.28515625" style="55" customWidth="1"/>
    <col min="9223" max="9473" width="11.42578125" style="55" customWidth="1"/>
    <col min="9474" max="9474" width="30.28515625" style="55" bestFit="1" customWidth="1"/>
    <col min="9475" max="9476" width="11" style="55" customWidth="1"/>
    <col min="9477" max="9477" width="18.28515625" style="55" customWidth="1"/>
    <col min="9478" max="9478" width="17.28515625" style="55" customWidth="1"/>
    <col min="9479" max="9729" width="11.42578125" style="55" customWidth="1"/>
    <col min="9730" max="9730" width="30.28515625" style="55" bestFit="1" customWidth="1"/>
    <col min="9731" max="9732" width="11" style="55" customWidth="1"/>
    <col min="9733" max="9733" width="18.28515625" style="55" customWidth="1"/>
    <col min="9734" max="9734" width="17.28515625" style="55" customWidth="1"/>
    <col min="9735" max="9985" width="11.42578125" style="55" customWidth="1"/>
    <col min="9986" max="9986" width="30.28515625" style="55" bestFit="1" customWidth="1"/>
    <col min="9987" max="9988" width="11" style="55" customWidth="1"/>
    <col min="9989" max="9989" width="18.28515625" style="55" customWidth="1"/>
    <col min="9990" max="9990" width="17.28515625" style="55" customWidth="1"/>
    <col min="9991" max="10241" width="11.42578125" style="55" customWidth="1"/>
    <col min="10242" max="10242" width="30.28515625" style="55" bestFit="1" customWidth="1"/>
    <col min="10243" max="10244" width="11" style="55" customWidth="1"/>
    <col min="10245" max="10245" width="18.28515625" style="55" customWidth="1"/>
    <col min="10246" max="10246" width="17.28515625" style="55" customWidth="1"/>
    <col min="10247" max="10497" width="11.42578125" style="55" customWidth="1"/>
    <col min="10498" max="10498" width="30.28515625" style="55" bestFit="1" customWidth="1"/>
    <col min="10499" max="10500" width="11" style="55" customWidth="1"/>
    <col min="10501" max="10501" width="18.28515625" style="55" customWidth="1"/>
    <col min="10502" max="10502" width="17.28515625" style="55" customWidth="1"/>
    <col min="10503" max="10753" width="11.42578125" style="55" customWidth="1"/>
    <col min="10754" max="10754" width="30.28515625" style="55" bestFit="1" customWidth="1"/>
    <col min="10755" max="10756" width="11" style="55" customWidth="1"/>
    <col min="10757" max="10757" width="18.28515625" style="55" customWidth="1"/>
    <col min="10758" max="10758" width="17.28515625" style="55" customWidth="1"/>
    <col min="10759" max="11009" width="11.42578125" style="55" customWidth="1"/>
    <col min="11010" max="11010" width="30.28515625" style="55" bestFit="1" customWidth="1"/>
    <col min="11011" max="11012" width="11" style="55" customWidth="1"/>
    <col min="11013" max="11013" width="18.28515625" style="55" customWidth="1"/>
    <col min="11014" max="11014" width="17.28515625" style="55" customWidth="1"/>
    <col min="11015" max="11265" width="11.42578125" style="55" customWidth="1"/>
    <col min="11266" max="11266" width="30.28515625" style="55" bestFit="1" customWidth="1"/>
    <col min="11267" max="11268" width="11" style="55" customWidth="1"/>
    <col min="11269" max="11269" width="18.28515625" style="55" customWidth="1"/>
    <col min="11270" max="11270" width="17.28515625" style="55" customWidth="1"/>
    <col min="11271" max="11521" width="11.42578125" style="55" customWidth="1"/>
    <col min="11522" max="11522" width="30.28515625" style="55" bestFit="1" customWidth="1"/>
    <col min="11523" max="11524" width="11" style="55" customWidth="1"/>
    <col min="11525" max="11525" width="18.28515625" style="55" customWidth="1"/>
    <col min="11526" max="11526" width="17.28515625" style="55" customWidth="1"/>
    <col min="11527" max="11777" width="11.42578125" style="55" customWidth="1"/>
    <col min="11778" max="11778" width="30.28515625" style="55" bestFit="1" customWidth="1"/>
    <col min="11779" max="11780" width="11" style="55" customWidth="1"/>
    <col min="11781" max="11781" width="18.28515625" style="55" customWidth="1"/>
    <col min="11782" max="11782" width="17.28515625" style="55" customWidth="1"/>
    <col min="11783" max="12033" width="11.42578125" style="55" customWidth="1"/>
    <col min="12034" max="12034" width="30.28515625" style="55" bestFit="1" customWidth="1"/>
    <col min="12035" max="12036" width="11" style="55" customWidth="1"/>
    <col min="12037" max="12037" width="18.28515625" style="55" customWidth="1"/>
    <col min="12038" max="12038" width="17.28515625" style="55" customWidth="1"/>
    <col min="12039" max="12289" width="11.42578125" style="55" customWidth="1"/>
    <col min="12290" max="12290" width="30.28515625" style="55" bestFit="1" customWidth="1"/>
    <col min="12291" max="12292" width="11" style="55" customWidth="1"/>
    <col min="12293" max="12293" width="18.28515625" style="55" customWidth="1"/>
    <col min="12294" max="12294" width="17.28515625" style="55" customWidth="1"/>
    <col min="12295" max="12545" width="11.42578125" style="55" customWidth="1"/>
    <col min="12546" max="12546" width="30.28515625" style="55" bestFit="1" customWidth="1"/>
    <col min="12547" max="12548" width="11" style="55" customWidth="1"/>
    <col min="12549" max="12549" width="18.28515625" style="55" customWidth="1"/>
    <col min="12550" max="12550" width="17.28515625" style="55" customWidth="1"/>
    <col min="12551" max="12801" width="11.42578125" style="55" customWidth="1"/>
    <col min="12802" max="12802" width="30.28515625" style="55" bestFit="1" customWidth="1"/>
    <col min="12803" max="12804" width="11" style="55" customWidth="1"/>
    <col min="12805" max="12805" width="18.28515625" style="55" customWidth="1"/>
    <col min="12806" max="12806" width="17.28515625" style="55" customWidth="1"/>
    <col min="12807" max="13057" width="11.42578125" style="55" customWidth="1"/>
    <col min="13058" max="13058" width="30.28515625" style="55" bestFit="1" customWidth="1"/>
    <col min="13059" max="13060" width="11" style="55" customWidth="1"/>
    <col min="13061" max="13061" width="18.28515625" style="55" customWidth="1"/>
    <col min="13062" max="13062" width="17.28515625" style="55" customWidth="1"/>
    <col min="13063" max="13313" width="11.42578125" style="55" customWidth="1"/>
    <col min="13314" max="13314" width="30.28515625" style="55" bestFit="1" customWidth="1"/>
    <col min="13315" max="13316" width="11" style="55" customWidth="1"/>
    <col min="13317" max="13317" width="18.28515625" style="55" customWidth="1"/>
    <col min="13318" max="13318" width="17.28515625" style="55" customWidth="1"/>
    <col min="13319" max="13569" width="11.42578125" style="55" customWidth="1"/>
    <col min="13570" max="13570" width="30.28515625" style="55" bestFit="1" customWidth="1"/>
    <col min="13571" max="13572" width="11" style="55" customWidth="1"/>
    <col min="13573" max="13573" width="18.28515625" style="55" customWidth="1"/>
    <col min="13574" max="13574" width="17.28515625" style="55" customWidth="1"/>
    <col min="13575" max="13825" width="11.42578125" style="55" customWidth="1"/>
    <col min="13826" max="13826" width="30.28515625" style="55" bestFit="1" customWidth="1"/>
    <col min="13827" max="13828" width="11" style="55" customWidth="1"/>
    <col min="13829" max="13829" width="18.28515625" style="55" customWidth="1"/>
    <col min="13830" max="13830" width="17.28515625" style="55" customWidth="1"/>
    <col min="13831" max="14081" width="11.42578125" style="55" customWidth="1"/>
    <col min="14082" max="14082" width="30.28515625" style="55" bestFit="1" customWidth="1"/>
    <col min="14083" max="14084" width="11" style="55" customWidth="1"/>
    <col min="14085" max="14085" width="18.28515625" style="55" customWidth="1"/>
    <col min="14086" max="14086" width="17.28515625" style="55" customWidth="1"/>
    <col min="14087" max="14337" width="11.42578125" style="55" customWidth="1"/>
    <col min="14338" max="14338" width="30.28515625" style="55" bestFit="1" customWidth="1"/>
    <col min="14339" max="14340" width="11" style="55" customWidth="1"/>
    <col min="14341" max="14341" width="18.28515625" style="55" customWidth="1"/>
    <col min="14342" max="14342" width="17.28515625" style="55" customWidth="1"/>
    <col min="14343" max="14593" width="11.42578125" style="55" customWidth="1"/>
    <col min="14594" max="14594" width="30.28515625" style="55" bestFit="1" customWidth="1"/>
    <col min="14595" max="14596" width="11" style="55" customWidth="1"/>
    <col min="14597" max="14597" width="18.28515625" style="55" customWidth="1"/>
    <col min="14598" max="14598" width="17.28515625" style="55" customWidth="1"/>
    <col min="14599" max="14849" width="11.42578125" style="55" customWidth="1"/>
    <col min="14850" max="14850" width="30.28515625" style="55" bestFit="1" customWidth="1"/>
    <col min="14851" max="14852" width="11" style="55" customWidth="1"/>
    <col min="14853" max="14853" width="18.28515625" style="55" customWidth="1"/>
    <col min="14854" max="14854" width="17.28515625" style="55" customWidth="1"/>
    <col min="14855" max="15105" width="11.42578125" style="55" customWidth="1"/>
    <col min="15106" max="15106" width="30.28515625" style="55" bestFit="1" customWidth="1"/>
    <col min="15107" max="15108" width="11" style="55" customWidth="1"/>
    <col min="15109" max="15109" width="18.28515625" style="55" customWidth="1"/>
    <col min="15110" max="15110" width="17.28515625" style="55" customWidth="1"/>
    <col min="15111" max="15361" width="11.42578125" style="55" customWidth="1"/>
    <col min="15362" max="15362" width="30.28515625" style="55" bestFit="1" customWidth="1"/>
    <col min="15363" max="15364" width="11" style="55" customWidth="1"/>
    <col min="15365" max="15365" width="18.28515625" style="55" customWidth="1"/>
    <col min="15366" max="15366" width="17.28515625" style="55" customWidth="1"/>
    <col min="15367" max="15617" width="11.42578125" style="55" customWidth="1"/>
    <col min="15618" max="15618" width="30.28515625" style="55" bestFit="1" customWidth="1"/>
    <col min="15619" max="15620" width="11" style="55" customWidth="1"/>
    <col min="15621" max="15621" width="18.28515625" style="55" customWidth="1"/>
    <col min="15622" max="15622" width="17.28515625" style="55" customWidth="1"/>
    <col min="15623" max="15873" width="11.42578125" style="55" customWidth="1"/>
    <col min="15874" max="15874" width="30.28515625" style="55" bestFit="1" customWidth="1"/>
    <col min="15875" max="15876" width="11" style="55" customWidth="1"/>
    <col min="15877" max="15877" width="18.28515625" style="55" customWidth="1"/>
    <col min="15878" max="15878" width="17.28515625" style="55" customWidth="1"/>
    <col min="15879" max="16129" width="11.42578125" style="55" customWidth="1"/>
    <col min="16130" max="16130" width="30.28515625" style="55" bestFit="1" customWidth="1"/>
    <col min="16131" max="16132" width="11" style="55" customWidth="1"/>
    <col min="16133" max="16133" width="18.28515625" style="55" customWidth="1"/>
    <col min="16134" max="16134" width="17.28515625" style="55" customWidth="1"/>
    <col min="16135" max="16384" width="11.42578125" style="55" customWidth="1"/>
  </cols>
  <sheetData>
    <row r="2" spans="2:12" ht="15" customHeight="1">
      <c r="B2" s="228" t="s">
        <v>433</v>
      </c>
      <c r="C2" s="228"/>
      <c r="D2" s="228"/>
      <c r="E2" s="228"/>
      <c r="F2" s="228"/>
      <c r="G2" s="234"/>
      <c r="H2" s="234"/>
      <c r="I2" s="234"/>
      <c r="J2" s="234"/>
      <c r="K2" s="234"/>
      <c r="L2" s="234"/>
    </row>
    <row r="3" spans="2:12">
      <c r="B3" s="229" t="s">
        <v>263</v>
      </c>
      <c r="C3" s="229"/>
      <c r="D3" s="229"/>
      <c r="E3" s="229"/>
      <c r="F3" s="229"/>
      <c r="G3" s="235"/>
      <c r="H3" s="235"/>
      <c r="I3" s="235"/>
      <c r="J3" s="235"/>
      <c r="K3" s="235"/>
      <c r="L3" s="235"/>
    </row>
    <row r="4" spans="2:12">
      <c r="B4" s="230" t="s">
        <v>313</v>
      </c>
      <c r="C4" s="230"/>
      <c r="D4" s="230"/>
      <c r="E4" s="230"/>
      <c r="F4" s="230"/>
    </row>
    <row r="6" spans="2:12">
      <c r="B6" s="283" t="s">
        <v>314</v>
      </c>
      <c r="C6" s="283">
        <v>2020</v>
      </c>
      <c r="D6" s="283">
        <v>2021</v>
      </c>
      <c r="E6" s="284" t="s">
        <v>315</v>
      </c>
      <c r="F6" s="284" t="s">
        <v>316</v>
      </c>
    </row>
    <row r="7" spans="2:12">
      <c r="B7" s="285"/>
      <c r="C7" s="285"/>
      <c r="D7" s="285"/>
      <c r="E7" s="286"/>
      <c r="F7" s="286"/>
    </row>
    <row r="8" spans="2:12">
      <c r="B8" s="285"/>
      <c r="C8" s="285"/>
      <c r="D8" s="285"/>
      <c r="E8" s="286"/>
      <c r="F8" s="286"/>
    </row>
    <row r="9" spans="2:12">
      <c r="B9" s="287" t="s">
        <v>323</v>
      </c>
      <c r="C9" s="288">
        <v>-977.4</v>
      </c>
      <c r="D9" s="288">
        <v>-2971.5</v>
      </c>
      <c r="E9" s="288">
        <f>D9-C9</f>
        <v>-1994.1</v>
      </c>
      <c r="F9" s="289">
        <f>D9/C9-1</f>
        <v>2.0402087170042971</v>
      </c>
    </row>
    <row r="10" spans="2:12">
      <c r="B10" s="290" t="s">
        <v>324</v>
      </c>
      <c r="C10" s="291">
        <v>-830.4</v>
      </c>
      <c r="D10" s="291">
        <v>-960.9</v>
      </c>
      <c r="E10" s="291">
        <f>D10-C10</f>
        <v>-130.5</v>
      </c>
      <c r="F10" s="292">
        <f>D10/C10-1</f>
        <v>0.15715317919075145</v>
      </c>
    </row>
    <row r="11" spans="2:12">
      <c r="B11" s="290" t="s">
        <v>325</v>
      </c>
      <c r="C11" s="291">
        <v>-2459.5</v>
      </c>
      <c r="D11" s="291">
        <v>-2456.5</v>
      </c>
      <c r="E11" s="291">
        <f>D11-C11</f>
        <v>3</v>
      </c>
      <c r="F11" s="292">
        <f>D11/C11-1</f>
        <v>-1.2197601138442815E-3</v>
      </c>
    </row>
    <row r="12" spans="2:12">
      <c r="B12" s="293" t="s">
        <v>326</v>
      </c>
      <c r="C12" s="294">
        <v>2312.5</v>
      </c>
      <c r="D12" s="295">
        <v>445.9</v>
      </c>
      <c r="E12" s="295">
        <f>D12-C12</f>
        <v>-1866.6</v>
      </c>
      <c r="F12" s="296">
        <f>D12/C12-1</f>
        <v>-0.80717837837837836</v>
      </c>
    </row>
    <row r="13" spans="2:12">
      <c r="B13" s="120" t="s">
        <v>258</v>
      </c>
    </row>
  </sheetData>
  <mergeCells count="8">
    <mergeCell ref="B2:F2"/>
    <mergeCell ref="B3:F3"/>
    <mergeCell ref="B4:F4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showGridLines="0" zoomScale="90" zoomScaleNormal="90" workbookViewId="0">
      <selection activeCell="B2" sqref="B2:F2"/>
    </sheetView>
  </sheetViews>
  <sheetFormatPr defaultRowHeight="15"/>
  <cols>
    <col min="1" max="1" width="11.42578125" style="55" customWidth="1"/>
    <col min="2" max="2" width="30.28515625" style="55" bestFit="1" customWidth="1"/>
    <col min="3" max="4" width="11" style="55" customWidth="1"/>
    <col min="5" max="5" width="19.85546875" style="55" customWidth="1"/>
    <col min="6" max="6" width="16.42578125" style="55" customWidth="1"/>
    <col min="7" max="257" width="11.42578125" style="55" customWidth="1"/>
    <col min="258" max="258" width="30.28515625" style="55" bestFit="1" customWidth="1"/>
    <col min="259" max="260" width="11" style="55" customWidth="1"/>
    <col min="261" max="261" width="19.85546875" style="55" customWidth="1"/>
    <col min="262" max="262" width="16.42578125" style="55" customWidth="1"/>
    <col min="263" max="513" width="11.42578125" style="55" customWidth="1"/>
    <col min="514" max="514" width="30.28515625" style="55" bestFit="1" customWidth="1"/>
    <col min="515" max="516" width="11" style="55" customWidth="1"/>
    <col min="517" max="517" width="19.85546875" style="55" customWidth="1"/>
    <col min="518" max="518" width="16.42578125" style="55" customWidth="1"/>
    <col min="519" max="769" width="11.42578125" style="55" customWidth="1"/>
    <col min="770" max="770" width="30.28515625" style="55" bestFit="1" customWidth="1"/>
    <col min="771" max="772" width="11" style="55" customWidth="1"/>
    <col min="773" max="773" width="19.85546875" style="55" customWidth="1"/>
    <col min="774" max="774" width="16.42578125" style="55" customWidth="1"/>
    <col min="775" max="1025" width="11.42578125" style="55" customWidth="1"/>
    <col min="1026" max="1026" width="30.28515625" style="55" bestFit="1" customWidth="1"/>
    <col min="1027" max="1028" width="11" style="55" customWidth="1"/>
    <col min="1029" max="1029" width="19.85546875" style="55" customWidth="1"/>
    <col min="1030" max="1030" width="16.42578125" style="55" customWidth="1"/>
    <col min="1031" max="1281" width="11.42578125" style="55" customWidth="1"/>
    <col min="1282" max="1282" width="30.28515625" style="55" bestFit="1" customWidth="1"/>
    <col min="1283" max="1284" width="11" style="55" customWidth="1"/>
    <col min="1285" max="1285" width="19.85546875" style="55" customWidth="1"/>
    <col min="1286" max="1286" width="16.42578125" style="55" customWidth="1"/>
    <col min="1287" max="1537" width="11.42578125" style="55" customWidth="1"/>
    <col min="1538" max="1538" width="30.28515625" style="55" bestFit="1" customWidth="1"/>
    <col min="1539" max="1540" width="11" style="55" customWidth="1"/>
    <col min="1541" max="1541" width="19.85546875" style="55" customWidth="1"/>
    <col min="1542" max="1542" width="16.42578125" style="55" customWidth="1"/>
    <col min="1543" max="1793" width="11.42578125" style="55" customWidth="1"/>
    <col min="1794" max="1794" width="30.28515625" style="55" bestFit="1" customWidth="1"/>
    <col min="1795" max="1796" width="11" style="55" customWidth="1"/>
    <col min="1797" max="1797" width="19.85546875" style="55" customWidth="1"/>
    <col min="1798" max="1798" width="16.42578125" style="55" customWidth="1"/>
    <col min="1799" max="2049" width="11.42578125" style="55" customWidth="1"/>
    <col min="2050" max="2050" width="30.28515625" style="55" bestFit="1" customWidth="1"/>
    <col min="2051" max="2052" width="11" style="55" customWidth="1"/>
    <col min="2053" max="2053" width="19.85546875" style="55" customWidth="1"/>
    <col min="2054" max="2054" width="16.42578125" style="55" customWidth="1"/>
    <col min="2055" max="2305" width="11.42578125" style="55" customWidth="1"/>
    <col min="2306" max="2306" width="30.28515625" style="55" bestFit="1" customWidth="1"/>
    <col min="2307" max="2308" width="11" style="55" customWidth="1"/>
    <col min="2309" max="2309" width="19.85546875" style="55" customWidth="1"/>
    <col min="2310" max="2310" width="16.42578125" style="55" customWidth="1"/>
    <col min="2311" max="2561" width="11.42578125" style="55" customWidth="1"/>
    <col min="2562" max="2562" width="30.28515625" style="55" bestFit="1" customWidth="1"/>
    <col min="2563" max="2564" width="11" style="55" customWidth="1"/>
    <col min="2565" max="2565" width="19.85546875" style="55" customWidth="1"/>
    <col min="2566" max="2566" width="16.42578125" style="55" customWidth="1"/>
    <col min="2567" max="2817" width="11.42578125" style="55" customWidth="1"/>
    <col min="2818" max="2818" width="30.28515625" style="55" bestFit="1" customWidth="1"/>
    <col min="2819" max="2820" width="11" style="55" customWidth="1"/>
    <col min="2821" max="2821" width="19.85546875" style="55" customWidth="1"/>
    <col min="2822" max="2822" width="16.42578125" style="55" customWidth="1"/>
    <col min="2823" max="3073" width="11.42578125" style="55" customWidth="1"/>
    <col min="3074" max="3074" width="30.28515625" style="55" bestFit="1" customWidth="1"/>
    <col min="3075" max="3076" width="11" style="55" customWidth="1"/>
    <col min="3077" max="3077" width="19.85546875" style="55" customWidth="1"/>
    <col min="3078" max="3078" width="16.42578125" style="55" customWidth="1"/>
    <col min="3079" max="3329" width="11.42578125" style="55" customWidth="1"/>
    <col min="3330" max="3330" width="30.28515625" style="55" bestFit="1" customWidth="1"/>
    <col min="3331" max="3332" width="11" style="55" customWidth="1"/>
    <col min="3333" max="3333" width="19.85546875" style="55" customWidth="1"/>
    <col min="3334" max="3334" width="16.42578125" style="55" customWidth="1"/>
    <col min="3335" max="3585" width="11.42578125" style="55" customWidth="1"/>
    <col min="3586" max="3586" width="30.28515625" style="55" bestFit="1" customWidth="1"/>
    <col min="3587" max="3588" width="11" style="55" customWidth="1"/>
    <col min="3589" max="3589" width="19.85546875" style="55" customWidth="1"/>
    <col min="3590" max="3590" width="16.42578125" style="55" customWidth="1"/>
    <col min="3591" max="3841" width="11.42578125" style="55" customWidth="1"/>
    <col min="3842" max="3842" width="30.28515625" style="55" bestFit="1" customWidth="1"/>
    <col min="3843" max="3844" width="11" style="55" customWidth="1"/>
    <col min="3845" max="3845" width="19.85546875" style="55" customWidth="1"/>
    <col min="3846" max="3846" width="16.42578125" style="55" customWidth="1"/>
    <col min="3847" max="4097" width="11.42578125" style="55" customWidth="1"/>
    <col min="4098" max="4098" width="30.28515625" style="55" bestFit="1" customWidth="1"/>
    <col min="4099" max="4100" width="11" style="55" customWidth="1"/>
    <col min="4101" max="4101" width="19.85546875" style="55" customWidth="1"/>
    <col min="4102" max="4102" width="16.42578125" style="55" customWidth="1"/>
    <col min="4103" max="4353" width="11.42578125" style="55" customWidth="1"/>
    <col min="4354" max="4354" width="30.28515625" style="55" bestFit="1" customWidth="1"/>
    <col min="4355" max="4356" width="11" style="55" customWidth="1"/>
    <col min="4357" max="4357" width="19.85546875" style="55" customWidth="1"/>
    <col min="4358" max="4358" width="16.42578125" style="55" customWidth="1"/>
    <col min="4359" max="4609" width="11.42578125" style="55" customWidth="1"/>
    <col min="4610" max="4610" width="30.28515625" style="55" bestFit="1" customWidth="1"/>
    <col min="4611" max="4612" width="11" style="55" customWidth="1"/>
    <col min="4613" max="4613" width="19.85546875" style="55" customWidth="1"/>
    <col min="4614" max="4614" width="16.42578125" style="55" customWidth="1"/>
    <col min="4615" max="4865" width="11.42578125" style="55" customWidth="1"/>
    <col min="4866" max="4866" width="30.28515625" style="55" bestFit="1" customWidth="1"/>
    <col min="4867" max="4868" width="11" style="55" customWidth="1"/>
    <col min="4869" max="4869" width="19.85546875" style="55" customWidth="1"/>
    <col min="4870" max="4870" width="16.42578125" style="55" customWidth="1"/>
    <col min="4871" max="5121" width="11.42578125" style="55" customWidth="1"/>
    <col min="5122" max="5122" width="30.28515625" style="55" bestFit="1" customWidth="1"/>
    <col min="5123" max="5124" width="11" style="55" customWidth="1"/>
    <col min="5125" max="5125" width="19.85546875" style="55" customWidth="1"/>
    <col min="5126" max="5126" width="16.42578125" style="55" customWidth="1"/>
    <col min="5127" max="5377" width="11.42578125" style="55" customWidth="1"/>
    <col min="5378" max="5378" width="30.28515625" style="55" bestFit="1" customWidth="1"/>
    <col min="5379" max="5380" width="11" style="55" customWidth="1"/>
    <col min="5381" max="5381" width="19.85546875" style="55" customWidth="1"/>
    <col min="5382" max="5382" width="16.42578125" style="55" customWidth="1"/>
    <col min="5383" max="5633" width="11.42578125" style="55" customWidth="1"/>
    <col min="5634" max="5634" width="30.28515625" style="55" bestFit="1" customWidth="1"/>
    <col min="5635" max="5636" width="11" style="55" customWidth="1"/>
    <col min="5637" max="5637" width="19.85546875" style="55" customWidth="1"/>
    <col min="5638" max="5638" width="16.42578125" style="55" customWidth="1"/>
    <col min="5639" max="5889" width="11.42578125" style="55" customWidth="1"/>
    <col min="5890" max="5890" width="30.28515625" style="55" bestFit="1" customWidth="1"/>
    <col min="5891" max="5892" width="11" style="55" customWidth="1"/>
    <col min="5893" max="5893" width="19.85546875" style="55" customWidth="1"/>
    <col min="5894" max="5894" width="16.42578125" style="55" customWidth="1"/>
    <col min="5895" max="6145" width="11.42578125" style="55" customWidth="1"/>
    <col min="6146" max="6146" width="30.28515625" style="55" bestFit="1" customWidth="1"/>
    <col min="6147" max="6148" width="11" style="55" customWidth="1"/>
    <col min="6149" max="6149" width="19.85546875" style="55" customWidth="1"/>
    <col min="6150" max="6150" width="16.42578125" style="55" customWidth="1"/>
    <col min="6151" max="6401" width="11.42578125" style="55" customWidth="1"/>
    <col min="6402" max="6402" width="30.28515625" style="55" bestFit="1" customWidth="1"/>
    <col min="6403" max="6404" width="11" style="55" customWidth="1"/>
    <col min="6405" max="6405" width="19.85546875" style="55" customWidth="1"/>
    <col min="6406" max="6406" width="16.42578125" style="55" customWidth="1"/>
    <col min="6407" max="6657" width="11.42578125" style="55" customWidth="1"/>
    <col min="6658" max="6658" width="30.28515625" style="55" bestFit="1" customWidth="1"/>
    <col min="6659" max="6660" width="11" style="55" customWidth="1"/>
    <col min="6661" max="6661" width="19.85546875" style="55" customWidth="1"/>
    <col min="6662" max="6662" width="16.42578125" style="55" customWidth="1"/>
    <col min="6663" max="6913" width="11.42578125" style="55" customWidth="1"/>
    <col min="6914" max="6914" width="30.28515625" style="55" bestFit="1" customWidth="1"/>
    <col min="6915" max="6916" width="11" style="55" customWidth="1"/>
    <col min="6917" max="6917" width="19.85546875" style="55" customWidth="1"/>
    <col min="6918" max="6918" width="16.42578125" style="55" customWidth="1"/>
    <col min="6919" max="7169" width="11.42578125" style="55" customWidth="1"/>
    <col min="7170" max="7170" width="30.28515625" style="55" bestFit="1" customWidth="1"/>
    <col min="7171" max="7172" width="11" style="55" customWidth="1"/>
    <col min="7173" max="7173" width="19.85546875" style="55" customWidth="1"/>
    <col min="7174" max="7174" width="16.42578125" style="55" customWidth="1"/>
    <col min="7175" max="7425" width="11.42578125" style="55" customWidth="1"/>
    <col min="7426" max="7426" width="30.28515625" style="55" bestFit="1" customWidth="1"/>
    <col min="7427" max="7428" width="11" style="55" customWidth="1"/>
    <col min="7429" max="7429" width="19.85546875" style="55" customWidth="1"/>
    <col min="7430" max="7430" width="16.42578125" style="55" customWidth="1"/>
    <col min="7431" max="7681" width="11.42578125" style="55" customWidth="1"/>
    <col min="7682" max="7682" width="30.28515625" style="55" bestFit="1" customWidth="1"/>
    <col min="7683" max="7684" width="11" style="55" customWidth="1"/>
    <col min="7685" max="7685" width="19.85546875" style="55" customWidth="1"/>
    <col min="7686" max="7686" width="16.42578125" style="55" customWidth="1"/>
    <col min="7687" max="7937" width="11.42578125" style="55" customWidth="1"/>
    <col min="7938" max="7938" width="30.28515625" style="55" bestFit="1" customWidth="1"/>
    <col min="7939" max="7940" width="11" style="55" customWidth="1"/>
    <col min="7941" max="7941" width="19.85546875" style="55" customWidth="1"/>
    <col min="7942" max="7942" width="16.42578125" style="55" customWidth="1"/>
    <col min="7943" max="8193" width="11.42578125" style="55" customWidth="1"/>
    <col min="8194" max="8194" width="30.28515625" style="55" bestFit="1" customWidth="1"/>
    <col min="8195" max="8196" width="11" style="55" customWidth="1"/>
    <col min="8197" max="8197" width="19.85546875" style="55" customWidth="1"/>
    <col min="8198" max="8198" width="16.42578125" style="55" customWidth="1"/>
    <col min="8199" max="8449" width="11.42578125" style="55" customWidth="1"/>
    <col min="8450" max="8450" width="30.28515625" style="55" bestFit="1" customWidth="1"/>
    <col min="8451" max="8452" width="11" style="55" customWidth="1"/>
    <col min="8453" max="8453" width="19.85546875" style="55" customWidth="1"/>
    <col min="8454" max="8454" width="16.42578125" style="55" customWidth="1"/>
    <col min="8455" max="8705" width="11.42578125" style="55" customWidth="1"/>
    <col min="8706" max="8706" width="30.28515625" style="55" bestFit="1" customWidth="1"/>
    <col min="8707" max="8708" width="11" style="55" customWidth="1"/>
    <col min="8709" max="8709" width="19.85546875" style="55" customWidth="1"/>
    <col min="8710" max="8710" width="16.42578125" style="55" customWidth="1"/>
    <col min="8711" max="8961" width="11.42578125" style="55" customWidth="1"/>
    <col min="8962" max="8962" width="30.28515625" style="55" bestFit="1" customWidth="1"/>
    <col min="8963" max="8964" width="11" style="55" customWidth="1"/>
    <col min="8965" max="8965" width="19.85546875" style="55" customWidth="1"/>
    <col min="8966" max="8966" width="16.42578125" style="55" customWidth="1"/>
    <col min="8967" max="9217" width="11.42578125" style="55" customWidth="1"/>
    <col min="9218" max="9218" width="30.28515625" style="55" bestFit="1" customWidth="1"/>
    <col min="9219" max="9220" width="11" style="55" customWidth="1"/>
    <col min="9221" max="9221" width="19.85546875" style="55" customWidth="1"/>
    <col min="9222" max="9222" width="16.42578125" style="55" customWidth="1"/>
    <col min="9223" max="9473" width="11.42578125" style="55" customWidth="1"/>
    <col min="9474" max="9474" width="30.28515625" style="55" bestFit="1" customWidth="1"/>
    <col min="9475" max="9476" width="11" style="55" customWidth="1"/>
    <col min="9477" max="9477" width="19.85546875" style="55" customWidth="1"/>
    <col min="9478" max="9478" width="16.42578125" style="55" customWidth="1"/>
    <col min="9479" max="9729" width="11.42578125" style="55" customWidth="1"/>
    <col min="9730" max="9730" width="30.28515625" style="55" bestFit="1" customWidth="1"/>
    <col min="9731" max="9732" width="11" style="55" customWidth="1"/>
    <col min="9733" max="9733" width="19.85546875" style="55" customWidth="1"/>
    <col min="9734" max="9734" width="16.42578125" style="55" customWidth="1"/>
    <col min="9735" max="9985" width="11.42578125" style="55" customWidth="1"/>
    <col min="9986" max="9986" width="30.28515625" style="55" bestFit="1" customWidth="1"/>
    <col min="9987" max="9988" width="11" style="55" customWidth="1"/>
    <col min="9989" max="9989" width="19.85546875" style="55" customWidth="1"/>
    <col min="9990" max="9990" width="16.42578125" style="55" customWidth="1"/>
    <col min="9991" max="10241" width="11.42578125" style="55" customWidth="1"/>
    <col min="10242" max="10242" width="30.28515625" style="55" bestFit="1" customWidth="1"/>
    <col min="10243" max="10244" width="11" style="55" customWidth="1"/>
    <col min="10245" max="10245" width="19.85546875" style="55" customWidth="1"/>
    <col min="10246" max="10246" width="16.42578125" style="55" customWidth="1"/>
    <col min="10247" max="10497" width="11.42578125" style="55" customWidth="1"/>
    <col min="10498" max="10498" width="30.28515625" style="55" bestFit="1" customWidth="1"/>
    <col min="10499" max="10500" width="11" style="55" customWidth="1"/>
    <col min="10501" max="10501" width="19.85546875" style="55" customWidth="1"/>
    <col min="10502" max="10502" width="16.42578125" style="55" customWidth="1"/>
    <col min="10503" max="10753" width="11.42578125" style="55" customWidth="1"/>
    <col min="10754" max="10754" width="30.28515625" style="55" bestFit="1" customWidth="1"/>
    <col min="10755" max="10756" width="11" style="55" customWidth="1"/>
    <col min="10757" max="10757" width="19.85546875" style="55" customWidth="1"/>
    <col min="10758" max="10758" width="16.42578125" style="55" customWidth="1"/>
    <col min="10759" max="11009" width="11.42578125" style="55" customWidth="1"/>
    <col min="11010" max="11010" width="30.28515625" style="55" bestFit="1" customWidth="1"/>
    <col min="11011" max="11012" width="11" style="55" customWidth="1"/>
    <col min="11013" max="11013" width="19.85546875" style="55" customWidth="1"/>
    <col min="11014" max="11014" width="16.42578125" style="55" customWidth="1"/>
    <col min="11015" max="11265" width="11.42578125" style="55" customWidth="1"/>
    <col min="11266" max="11266" width="30.28515625" style="55" bestFit="1" customWidth="1"/>
    <col min="11267" max="11268" width="11" style="55" customWidth="1"/>
    <col min="11269" max="11269" width="19.85546875" style="55" customWidth="1"/>
    <col min="11270" max="11270" width="16.42578125" style="55" customWidth="1"/>
    <col min="11271" max="11521" width="11.42578125" style="55" customWidth="1"/>
    <col min="11522" max="11522" width="30.28515625" style="55" bestFit="1" customWidth="1"/>
    <col min="11523" max="11524" width="11" style="55" customWidth="1"/>
    <col min="11525" max="11525" width="19.85546875" style="55" customWidth="1"/>
    <col min="11526" max="11526" width="16.42578125" style="55" customWidth="1"/>
    <col min="11527" max="11777" width="11.42578125" style="55" customWidth="1"/>
    <col min="11778" max="11778" width="30.28515625" style="55" bestFit="1" customWidth="1"/>
    <col min="11779" max="11780" width="11" style="55" customWidth="1"/>
    <col min="11781" max="11781" width="19.85546875" style="55" customWidth="1"/>
    <col min="11782" max="11782" width="16.42578125" style="55" customWidth="1"/>
    <col min="11783" max="12033" width="11.42578125" style="55" customWidth="1"/>
    <col min="12034" max="12034" width="30.28515625" style="55" bestFit="1" customWidth="1"/>
    <col min="12035" max="12036" width="11" style="55" customWidth="1"/>
    <col min="12037" max="12037" width="19.85546875" style="55" customWidth="1"/>
    <col min="12038" max="12038" width="16.42578125" style="55" customWidth="1"/>
    <col min="12039" max="12289" width="11.42578125" style="55" customWidth="1"/>
    <col min="12290" max="12290" width="30.28515625" style="55" bestFit="1" customWidth="1"/>
    <col min="12291" max="12292" width="11" style="55" customWidth="1"/>
    <col min="12293" max="12293" width="19.85546875" style="55" customWidth="1"/>
    <col min="12294" max="12294" width="16.42578125" style="55" customWidth="1"/>
    <col min="12295" max="12545" width="11.42578125" style="55" customWidth="1"/>
    <col min="12546" max="12546" width="30.28515625" style="55" bestFit="1" customWidth="1"/>
    <col min="12547" max="12548" width="11" style="55" customWidth="1"/>
    <col min="12549" max="12549" width="19.85546875" style="55" customWidth="1"/>
    <col min="12550" max="12550" width="16.42578125" style="55" customWidth="1"/>
    <col min="12551" max="12801" width="11.42578125" style="55" customWidth="1"/>
    <col min="12802" max="12802" width="30.28515625" style="55" bestFit="1" customWidth="1"/>
    <col min="12803" max="12804" width="11" style="55" customWidth="1"/>
    <col min="12805" max="12805" width="19.85546875" style="55" customWidth="1"/>
    <col min="12806" max="12806" width="16.42578125" style="55" customWidth="1"/>
    <col min="12807" max="13057" width="11.42578125" style="55" customWidth="1"/>
    <col min="13058" max="13058" width="30.28515625" style="55" bestFit="1" customWidth="1"/>
    <col min="13059" max="13060" width="11" style="55" customWidth="1"/>
    <col min="13061" max="13061" width="19.85546875" style="55" customWidth="1"/>
    <col min="13062" max="13062" width="16.42578125" style="55" customWidth="1"/>
    <col min="13063" max="13313" width="11.42578125" style="55" customWidth="1"/>
    <col min="13314" max="13314" width="30.28515625" style="55" bestFit="1" customWidth="1"/>
    <col min="13315" max="13316" width="11" style="55" customWidth="1"/>
    <col min="13317" max="13317" width="19.85546875" style="55" customWidth="1"/>
    <col min="13318" max="13318" width="16.42578125" style="55" customWidth="1"/>
    <col min="13319" max="13569" width="11.42578125" style="55" customWidth="1"/>
    <col min="13570" max="13570" width="30.28515625" style="55" bestFit="1" customWidth="1"/>
    <col min="13571" max="13572" width="11" style="55" customWidth="1"/>
    <col min="13573" max="13573" width="19.85546875" style="55" customWidth="1"/>
    <col min="13574" max="13574" width="16.42578125" style="55" customWidth="1"/>
    <col min="13575" max="13825" width="11.42578125" style="55" customWidth="1"/>
    <col min="13826" max="13826" width="30.28515625" style="55" bestFit="1" customWidth="1"/>
    <col min="13827" max="13828" width="11" style="55" customWidth="1"/>
    <col min="13829" max="13829" width="19.85546875" style="55" customWidth="1"/>
    <col min="13830" max="13830" width="16.42578125" style="55" customWidth="1"/>
    <col min="13831" max="14081" width="11.42578125" style="55" customWidth="1"/>
    <col min="14082" max="14082" width="30.28515625" style="55" bestFit="1" customWidth="1"/>
    <col min="14083" max="14084" width="11" style="55" customWidth="1"/>
    <col min="14085" max="14085" width="19.85546875" style="55" customWidth="1"/>
    <col min="14086" max="14086" width="16.42578125" style="55" customWidth="1"/>
    <col min="14087" max="14337" width="11.42578125" style="55" customWidth="1"/>
    <col min="14338" max="14338" width="30.28515625" style="55" bestFit="1" customWidth="1"/>
    <col min="14339" max="14340" width="11" style="55" customWidth="1"/>
    <col min="14341" max="14341" width="19.85546875" style="55" customWidth="1"/>
    <col min="14342" max="14342" width="16.42578125" style="55" customWidth="1"/>
    <col min="14343" max="14593" width="11.42578125" style="55" customWidth="1"/>
    <col min="14594" max="14594" width="30.28515625" style="55" bestFit="1" customWidth="1"/>
    <col min="14595" max="14596" width="11" style="55" customWidth="1"/>
    <col min="14597" max="14597" width="19.85546875" style="55" customWidth="1"/>
    <col min="14598" max="14598" width="16.42578125" style="55" customWidth="1"/>
    <col min="14599" max="14849" width="11.42578125" style="55" customWidth="1"/>
    <col min="14850" max="14850" width="30.28515625" style="55" bestFit="1" customWidth="1"/>
    <col min="14851" max="14852" width="11" style="55" customWidth="1"/>
    <col min="14853" max="14853" width="19.85546875" style="55" customWidth="1"/>
    <col min="14854" max="14854" width="16.42578125" style="55" customWidth="1"/>
    <col min="14855" max="15105" width="11.42578125" style="55" customWidth="1"/>
    <col min="15106" max="15106" width="30.28515625" style="55" bestFit="1" customWidth="1"/>
    <col min="15107" max="15108" width="11" style="55" customWidth="1"/>
    <col min="15109" max="15109" width="19.85546875" style="55" customWidth="1"/>
    <col min="15110" max="15110" width="16.42578125" style="55" customWidth="1"/>
    <col min="15111" max="15361" width="11.42578125" style="55" customWidth="1"/>
    <col min="15362" max="15362" width="30.28515625" style="55" bestFit="1" customWidth="1"/>
    <col min="15363" max="15364" width="11" style="55" customWidth="1"/>
    <col min="15365" max="15365" width="19.85546875" style="55" customWidth="1"/>
    <col min="15366" max="15366" width="16.42578125" style="55" customWidth="1"/>
    <col min="15367" max="15617" width="11.42578125" style="55" customWidth="1"/>
    <col min="15618" max="15618" width="30.28515625" style="55" bestFit="1" customWidth="1"/>
    <col min="15619" max="15620" width="11" style="55" customWidth="1"/>
    <col min="15621" max="15621" width="19.85546875" style="55" customWidth="1"/>
    <col min="15622" max="15622" width="16.42578125" style="55" customWidth="1"/>
    <col min="15623" max="15873" width="11.42578125" style="55" customWidth="1"/>
    <col min="15874" max="15874" width="30.28515625" style="55" bestFit="1" customWidth="1"/>
    <col min="15875" max="15876" width="11" style="55" customWidth="1"/>
    <col min="15877" max="15877" width="19.85546875" style="55" customWidth="1"/>
    <col min="15878" max="15878" width="16.42578125" style="55" customWidth="1"/>
    <col min="15879" max="16129" width="11.42578125" style="55" customWidth="1"/>
    <col min="16130" max="16130" width="30.28515625" style="55" bestFit="1" customWidth="1"/>
    <col min="16131" max="16132" width="11" style="55" customWidth="1"/>
    <col min="16133" max="16133" width="19.85546875" style="55" customWidth="1"/>
    <col min="16134" max="16134" width="16.42578125" style="55" customWidth="1"/>
    <col min="16135" max="16384" width="11.42578125" style="55" customWidth="1"/>
  </cols>
  <sheetData>
    <row r="2" spans="2:12" ht="15" customHeight="1">
      <c r="B2" s="228" t="s">
        <v>434</v>
      </c>
      <c r="C2" s="228"/>
      <c r="D2" s="228"/>
      <c r="E2" s="228"/>
      <c r="F2" s="228"/>
      <c r="G2" s="234"/>
      <c r="H2" s="234"/>
      <c r="I2" s="234"/>
      <c r="J2" s="234"/>
      <c r="K2" s="234"/>
      <c r="L2" s="234"/>
    </row>
    <row r="3" spans="2:12">
      <c r="B3" s="229" t="s">
        <v>263</v>
      </c>
      <c r="C3" s="229"/>
      <c r="D3" s="229"/>
      <c r="E3" s="229"/>
      <c r="F3" s="229"/>
      <c r="G3" s="235"/>
      <c r="H3" s="235"/>
      <c r="I3" s="235"/>
      <c r="J3" s="235"/>
      <c r="K3" s="235"/>
      <c r="L3" s="235"/>
    </row>
    <row r="4" spans="2:12">
      <c r="B4" s="230" t="s">
        <v>313</v>
      </c>
      <c r="C4" s="230"/>
      <c r="D4" s="230"/>
      <c r="E4" s="230"/>
      <c r="F4" s="230"/>
    </row>
    <row r="6" spans="2:12">
      <c r="B6" s="284" t="s">
        <v>314</v>
      </c>
      <c r="C6" s="284">
        <v>2020</v>
      </c>
      <c r="D6" s="283">
        <v>2021</v>
      </c>
      <c r="E6" s="284" t="s">
        <v>315</v>
      </c>
      <c r="F6" s="284" t="s">
        <v>316</v>
      </c>
    </row>
    <row r="7" spans="2:12">
      <c r="B7" s="286"/>
      <c r="C7" s="286"/>
      <c r="D7" s="285"/>
      <c r="E7" s="286"/>
      <c r="F7" s="286"/>
    </row>
    <row r="8" spans="2:12">
      <c r="B8" s="286"/>
      <c r="C8" s="286"/>
      <c r="D8" s="285"/>
      <c r="E8" s="286"/>
      <c r="F8" s="286"/>
    </row>
    <row r="9" spans="2:12">
      <c r="B9" s="297" t="s">
        <v>327</v>
      </c>
      <c r="C9" s="298">
        <f>C10+C13+C14+C15+C16</f>
        <v>7291.7000000000007</v>
      </c>
      <c r="D9" s="298">
        <f>D10+D13+D14+D15+D16</f>
        <v>7615.6</v>
      </c>
      <c r="E9" s="298">
        <f>D9-C9</f>
        <v>323.89999999999964</v>
      </c>
      <c r="F9" s="299">
        <f>D9/C9-1</f>
        <v>4.4420368364030294E-2</v>
      </c>
    </row>
    <row r="10" spans="2:12">
      <c r="B10" s="300" t="s">
        <v>328</v>
      </c>
      <c r="C10" s="301">
        <v>2693.5</v>
      </c>
      <c r="D10" s="301">
        <v>2896.6</v>
      </c>
      <c r="E10" s="301">
        <f>D10-C10</f>
        <v>203.09999999999991</v>
      </c>
      <c r="F10" s="302">
        <f>D10/C10-1</f>
        <v>7.5403749767959827E-2</v>
      </c>
    </row>
    <row r="11" spans="2:12">
      <c r="B11" s="303" t="s">
        <v>329</v>
      </c>
      <c r="C11" s="269">
        <v>1223.0999999999999</v>
      </c>
      <c r="D11" s="269">
        <v>1248.9000000000001</v>
      </c>
      <c r="E11" s="269">
        <f t="shared" ref="E11:E16" si="0">D11-C11</f>
        <v>25.800000000000182</v>
      </c>
      <c r="F11" s="270">
        <f t="shared" ref="F11:F16" si="1">D11/C11-1</f>
        <v>2.1093941623743007E-2</v>
      </c>
      <c r="I11" s="282"/>
    </row>
    <row r="12" spans="2:12">
      <c r="B12" s="303" t="s">
        <v>330</v>
      </c>
      <c r="C12" s="269">
        <v>1470.4</v>
      </c>
      <c r="D12" s="269">
        <v>1647.7</v>
      </c>
      <c r="E12" s="269">
        <f t="shared" si="0"/>
        <v>177.29999999999995</v>
      </c>
      <c r="F12" s="270">
        <f t="shared" si="1"/>
        <v>0.12057943416757344</v>
      </c>
    </row>
    <row r="13" spans="2:12">
      <c r="B13" s="304" t="s">
        <v>331</v>
      </c>
      <c r="C13" s="305">
        <v>1623.2</v>
      </c>
      <c r="D13" s="305">
        <v>818.1</v>
      </c>
      <c r="E13" s="305">
        <f t="shared" si="0"/>
        <v>-805.1</v>
      </c>
      <c r="F13" s="306">
        <f t="shared" si="1"/>
        <v>-0.49599556431739777</v>
      </c>
    </row>
    <row r="14" spans="2:12">
      <c r="B14" s="304" t="s">
        <v>332</v>
      </c>
      <c r="C14" s="305">
        <v>441.40000000000146</v>
      </c>
      <c r="D14" s="305">
        <v>391.30000000000109</v>
      </c>
      <c r="E14" s="305">
        <f t="shared" si="0"/>
        <v>-50.100000000000364</v>
      </c>
      <c r="F14" s="306">
        <f t="shared" si="1"/>
        <v>-0.11350249207068464</v>
      </c>
    </row>
    <row r="15" spans="2:12">
      <c r="B15" s="304" t="s">
        <v>333</v>
      </c>
      <c r="C15" s="305">
        <v>1703.2</v>
      </c>
      <c r="D15" s="305">
        <v>2548.6999999999998</v>
      </c>
      <c r="E15" s="305">
        <f t="shared" si="0"/>
        <v>845.49999999999977</v>
      </c>
      <c r="F15" s="306">
        <f>D15/C15-1</f>
        <v>0.49641850634100493</v>
      </c>
    </row>
    <row r="16" spans="2:12">
      <c r="B16" s="307" t="s">
        <v>334</v>
      </c>
      <c r="C16" s="308">
        <v>830.4</v>
      </c>
      <c r="D16" s="309">
        <v>960.9</v>
      </c>
      <c r="E16" s="308">
        <f t="shared" si="0"/>
        <v>130.5</v>
      </c>
      <c r="F16" s="310">
        <f t="shared" si="1"/>
        <v>0.15715317919075145</v>
      </c>
    </row>
    <row r="17" spans="1:8">
      <c r="B17" s="120" t="s">
        <v>258</v>
      </c>
    </row>
    <row r="20" spans="1:8">
      <c r="A20"/>
      <c r="B20"/>
      <c r="C20"/>
      <c r="D20"/>
      <c r="E20"/>
      <c r="F20"/>
      <c r="G20"/>
      <c r="H20"/>
    </row>
    <row r="21" spans="1:8">
      <c r="A21"/>
      <c r="B21"/>
      <c r="C21"/>
      <c r="D21"/>
      <c r="E21"/>
      <c r="F21"/>
      <c r="G21"/>
      <c r="H21"/>
    </row>
    <row r="22" spans="1:8">
      <c r="A22"/>
      <c r="B22"/>
      <c r="C22"/>
      <c r="D22"/>
      <c r="E22"/>
      <c r="F22"/>
      <c r="G22"/>
      <c r="H22"/>
    </row>
    <row r="23" spans="1:8">
      <c r="A23"/>
      <c r="B23"/>
      <c r="C23"/>
      <c r="D23"/>
      <c r="E23"/>
      <c r="F23"/>
      <c r="G23"/>
      <c r="H23"/>
    </row>
    <row r="24" spans="1:8">
      <c r="A24"/>
      <c r="B24"/>
      <c r="C24"/>
      <c r="D24"/>
      <c r="E24"/>
      <c r="F24"/>
      <c r="G24"/>
      <c r="H24"/>
    </row>
    <row r="25" spans="1:8">
      <c r="A25"/>
      <c r="B25"/>
      <c r="C25"/>
      <c r="D25"/>
      <c r="E25"/>
      <c r="F25"/>
      <c r="G25"/>
      <c r="H25"/>
    </row>
    <row r="26" spans="1:8">
      <c r="A26"/>
      <c r="B26"/>
      <c r="C26"/>
      <c r="D26"/>
      <c r="E26"/>
      <c r="F26"/>
      <c r="G26"/>
      <c r="H26"/>
    </row>
    <row r="27" spans="1:8">
      <c r="A27"/>
      <c r="B27"/>
      <c r="C27"/>
      <c r="D27"/>
      <c r="E27"/>
      <c r="F27"/>
      <c r="G27"/>
      <c r="H27"/>
    </row>
    <row r="28" spans="1:8">
      <c r="A28"/>
      <c r="B28"/>
      <c r="C28"/>
      <c r="D28"/>
      <c r="E28"/>
      <c r="F28"/>
      <c r="G28"/>
      <c r="H28"/>
    </row>
    <row r="29" spans="1:8">
      <c r="A29"/>
      <c r="B29"/>
      <c r="C29"/>
      <c r="D29"/>
      <c r="E29"/>
      <c r="F29"/>
      <c r="G29"/>
      <c r="H29"/>
    </row>
    <row r="30" spans="1:8">
      <c r="A30"/>
      <c r="B30"/>
      <c r="C30"/>
      <c r="D30"/>
      <c r="E30"/>
      <c r="F30"/>
      <c r="G30"/>
      <c r="H30"/>
    </row>
    <row r="31" spans="1:8">
      <c r="A31"/>
      <c r="B31"/>
      <c r="C31"/>
      <c r="D31"/>
      <c r="E31"/>
      <c r="F31"/>
      <c r="G31"/>
      <c r="H31"/>
    </row>
    <row r="32" spans="1:8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</sheetData>
  <mergeCells count="8">
    <mergeCell ref="B2:F2"/>
    <mergeCell ref="B3:F3"/>
    <mergeCell ref="B4:F4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Cuadro 1</vt:lpstr>
      <vt:lpstr>Gráfico 1</vt:lpstr>
      <vt:lpstr>Gráfico 2</vt:lpstr>
      <vt:lpstr>Cuadro 2</vt:lpstr>
      <vt:lpstr>Cuadro 3</vt:lpstr>
      <vt:lpstr>Gráfico 3</vt:lpstr>
      <vt:lpstr>Cuadro 4</vt:lpstr>
      <vt:lpstr>Cuadro 5</vt:lpstr>
      <vt:lpstr>Cuadro 6</vt:lpstr>
      <vt:lpstr>Cuadro 7</vt:lpstr>
      <vt:lpstr>Cuadro 8</vt:lpstr>
      <vt:lpstr>Gráfico 4</vt:lpstr>
      <vt:lpstr>Gráfico 5</vt:lpstr>
      <vt:lpstr>Gráfico 6</vt:lpstr>
      <vt:lpstr>Cuadro 9</vt:lpstr>
      <vt:lpstr>Cuadro 10</vt:lpstr>
      <vt:lpstr>Cuadro 11</vt:lpstr>
      <vt:lpstr>Gráfico 7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</dc:creator>
  <cp:lastModifiedBy>Juan Portalatin</cp:lastModifiedBy>
  <dcterms:created xsi:type="dcterms:W3CDTF">2020-07-15T19:56:30Z</dcterms:created>
  <dcterms:modified xsi:type="dcterms:W3CDTF">2021-07-15T02:17:21Z</dcterms:modified>
</cp:coreProperties>
</file>