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1\T3\Informes Mensuales\Agosto\"/>
    </mc:Choice>
  </mc:AlternateContent>
  <xr:revisionPtr revIDLastSave="0" documentId="8_{8650E13B-089A-4214-9ED0-6520333FFB31}" xr6:coauthVersionLast="47" xr6:coauthVersionMax="47" xr10:uidLastSave="{00000000-0000-0000-0000-000000000000}"/>
  <bookViews>
    <workbookView xWindow="28680" yWindow="-120" windowWidth="29040" windowHeight="15840" tabRatio="789" xr2:uid="{00000000-000D-0000-FFFF-FFFF00000000}"/>
  </bookViews>
  <sheets>
    <sheet name="Gráfico 1" sheetId="14" r:id="rId1"/>
    <sheet name="Tabla 1" sheetId="11" r:id="rId2"/>
    <sheet name="Tabla 2" sheetId="4" r:id="rId3"/>
    <sheet name="Tabla 3" sheetId="5" r:id="rId4"/>
    <sheet name="Gráfico 2" sheetId="6" r:id="rId5"/>
    <sheet name="Figura 1" sheetId="15" r:id="rId6"/>
    <sheet name="Anexo 1" sheetId="1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4" l="1"/>
  <c r="L15" i="14"/>
  <c r="E30" i="11"/>
  <c r="I27" i="11" l="1"/>
  <c r="K27" i="11"/>
  <c r="I28" i="11"/>
  <c r="J28" i="11" s="1"/>
  <c r="K28" i="11"/>
  <c r="I29" i="11"/>
  <c r="K29" i="11"/>
  <c r="H28" i="11"/>
  <c r="F30" i="11"/>
  <c r="F45" i="5" l="1"/>
  <c r="E34" i="5" l="1"/>
  <c r="E45" i="5"/>
  <c r="E8" i="5"/>
  <c r="E11" i="5"/>
  <c r="E36" i="5"/>
  <c r="E42" i="5"/>
  <c r="H11" i="4"/>
  <c r="H10" i="4" s="1"/>
  <c r="I11" i="4"/>
  <c r="I10" i="4" s="1"/>
  <c r="I29" i="4" s="1"/>
  <c r="G11" i="4"/>
  <c r="G10" i="4" s="1"/>
  <c r="G29" i="4" s="1"/>
  <c r="C29" i="4"/>
  <c r="K10" i="4" l="1"/>
  <c r="L10" i="4" s="1"/>
  <c r="H29" i="4"/>
  <c r="J10" i="4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9" i="11"/>
  <c r="G30" i="11" l="1"/>
  <c r="I9" i="11"/>
  <c r="J9" i="11" s="1"/>
  <c r="K16" i="11"/>
  <c r="L17" i="14"/>
  <c r="L27" i="14" s="1"/>
  <c r="I24" i="11"/>
  <c r="J24" i="11" s="1"/>
  <c r="I23" i="11"/>
  <c r="J23" i="11" s="1"/>
  <c r="I25" i="11"/>
  <c r="J25" i="11" s="1"/>
  <c r="I26" i="11"/>
  <c r="J26" i="11" s="1"/>
  <c r="I22" i="11"/>
  <c r="J9" i="5"/>
  <c r="J10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5" i="5"/>
  <c r="J37" i="5"/>
  <c r="J38" i="5"/>
  <c r="J39" i="5"/>
  <c r="J40" i="5"/>
  <c r="J41" i="5"/>
  <c r="J43" i="5"/>
  <c r="J44" i="5"/>
  <c r="F42" i="5"/>
  <c r="F36" i="5"/>
  <c r="F34" i="5"/>
  <c r="F11" i="5"/>
  <c r="F8" i="5"/>
  <c r="M9" i="5"/>
  <c r="M10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5" i="5"/>
  <c r="M37" i="5"/>
  <c r="M38" i="5"/>
  <c r="M39" i="5"/>
  <c r="M40" i="5"/>
  <c r="M41" i="5"/>
  <c r="M43" i="5"/>
  <c r="M44" i="5"/>
  <c r="G8" i="5"/>
  <c r="H8" i="5"/>
  <c r="I8" i="5"/>
  <c r="D22" i="4"/>
  <c r="L18" i="14"/>
  <c r="K22" i="4"/>
  <c r="L22" i="4" s="1"/>
  <c r="D10" i="4"/>
  <c r="D29" i="4" s="1"/>
  <c r="F29" i="4"/>
  <c r="M11" i="4"/>
  <c r="M12" i="4"/>
  <c r="M13" i="4"/>
  <c r="M14" i="4"/>
  <c r="M15" i="4"/>
  <c r="M16" i="4"/>
  <c r="M17" i="4"/>
  <c r="M18" i="4"/>
  <c r="M19" i="4"/>
  <c r="M20" i="4"/>
  <c r="M21" i="4"/>
  <c r="M23" i="4"/>
  <c r="M24" i="4"/>
  <c r="M25" i="4"/>
  <c r="M26" i="4"/>
  <c r="M27" i="4"/>
  <c r="M28" i="4"/>
  <c r="M10" i="4"/>
  <c r="K28" i="4"/>
  <c r="K27" i="4"/>
  <c r="L27" i="4" s="1"/>
  <c r="J27" i="4"/>
  <c r="K26" i="4"/>
  <c r="L26" i="4" s="1"/>
  <c r="J26" i="4"/>
  <c r="K25" i="4"/>
  <c r="J25" i="4"/>
  <c r="K24" i="4"/>
  <c r="L24" i="4" s="1"/>
  <c r="J24" i="4"/>
  <c r="K23" i="4"/>
  <c r="L23" i="4" s="1"/>
  <c r="J23" i="4"/>
  <c r="K21" i="4"/>
  <c r="L21" i="4" s="1"/>
  <c r="J21" i="4"/>
  <c r="K20" i="4"/>
  <c r="L20" i="4" s="1"/>
  <c r="J20" i="4"/>
  <c r="K19" i="4"/>
  <c r="K18" i="4"/>
  <c r="L18" i="4" s="1"/>
  <c r="J18" i="4"/>
  <c r="K17" i="4"/>
  <c r="L17" i="4" s="1"/>
  <c r="J17" i="4"/>
  <c r="K16" i="4"/>
  <c r="K15" i="4"/>
  <c r="K14" i="4"/>
  <c r="L14" i="4" s="1"/>
  <c r="J14" i="4"/>
  <c r="K13" i="4"/>
  <c r="L13" i="4" s="1"/>
  <c r="J13" i="4"/>
  <c r="K12" i="4"/>
  <c r="L12" i="4" s="1"/>
  <c r="J12" i="4"/>
  <c r="K11" i="4"/>
  <c r="L11" i="4" s="1"/>
  <c r="J11" i="4"/>
  <c r="F7" i="6"/>
  <c r="G7" i="6"/>
  <c r="H7" i="6"/>
  <c r="F8" i="6"/>
  <c r="G8" i="6"/>
  <c r="H8" i="6"/>
  <c r="F9" i="6"/>
  <c r="G9" i="6"/>
  <c r="H9" i="6"/>
  <c r="F10" i="6"/>
  <c r="G10" i="6"/>
  <c r="H10" i="6"/>
  <c r="F11" i="6"/>
  <c r="G11" i="6"/>
  <c r="H11" i="6"/>
  <c r="F12" i="6"/>
  <c r="G12" i="6"/>
  <c r="H12" i="6"/>
  <c r="F13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H17" i="6"/>
  <c r="F18" i="6"/>
  <c r="G18" i="6"/>
  <c r="H18" i="6"/>
  <c r="F19" i="6"/>
  <c r="G19" i="6"/>
  <c r="H19" i="6"/>
  <c r="F20" i="6"/>
  <c r="G20" i="6"/>
  <c r="H20" i="6"/>
  <c r="F21" i="6"/>
  <c r="G21" i="6"/>
  <c r="H21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G28" i="6"/>
  <c r="H28" i="6"/>
  <c r="F29" i="6"/>
  <c r="G29" i="6"/>
  <c r="H29" i="6"/>
  <c r="F30" i="6"/>
  <c r="G30" i="6"/>
  <c r="H30" i="6"/>
  <c r="F31" i="6"/>
  <c r="G31" i="6"/>
  <c r="H31" i="6"/>
  <c r="F32" i="6"/>
  <c r="G32" i="6"/>
  <c r="H32" i="6"/>
  <c r="F33" i="6"/>
  <c r="G33" i="6"/>
  <c r="H33" i="6"/>
  <c r="C8" i="5"/>
  <c r="D8" i="5"/>
  <c r="K9" i="5"/>
  <c r="L9" i="5"/>
  <c r="K10" i="5"/>
  <c r="L10" i="5"/>
  <c r="C11" i="5"/>
  <c r="D11" i="5"/>
  <c r="G11" i="5"/>
  <c r="H11" i="5"/>
  <c r="I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C34" i="5"/>
  <c r="L34" i="5" s="1"/>
  <c r="D34" i="5"/>
  <c r="G34" i="5"/>
  <c r="H34" i="5"/>
  <c r="I34" i="5"/>
  <c r="K35" i="5"/>
  <c r="L35" i="5"/>
  <c r="C36" i="5"/>
  <c r="D36" i="5"/>
  <c r="G36" i="5"/>
  <c r="H36" i="5"/>
  <c r="I36" i="5"/>
  <c r="K37" i="5"/>
  <c r="L37" i="5"/>
  <c r="K38" i="5"/>
  <c r="L38" i="5"/>
  <c r="K39" i="5"/>
  <c r="L39" i="5"/>
  <c r="K40" i="5"/>
  <c r="K41" i="5"/>
  <c r="L41" i="5"/>
  <c r="C42" i="5"/>
  <c r="K42" i="5" s="1"/>
  <c r="D42" i="5"/>
  <c r="G42" i="5"/>
  <c r="H42" i="5"/>
  <c r="I42" i="5"/>
  <c r="K43" i="5"/>
  <c r="L43" i="5"/>
  <c r="K44" i="5"/>
  <c r="L44" i="5"/>
  <c r="D9" i="11"/>
  <c r="D30" i="11" s="1"/>
  <c r="I10" i="11"/>
  <c r="J10" i="11" s="1"/>
  <c r="I11" i="11"/>
  <c r="J11" i="11" s="1"/>
  <c r="I12" i="11"/>
  <c r="J12" i="11" s="1"/>
  <c r="I13" i="11"/>
  <c r="J13" i="11" s="1"/>
  <c r="I14" i="11"/>
  <c r="J14" i="11" s="1"/>
  <c r="I15" i="11"/>
  <c r="J15" i="11" s="1"/>
  <c r="I16" i="11"/>
  <c r="I17" i="11"/>
  <c r="J17" i="11" s="1"/>
  <c r="I18" i="11"/>
  <c r="J18" i="11" s="1"/>
  <c r="I19" i="11"/>
  <c r="J19" i="11" s="1"/>
  <c r="I20" i="11"/>
  <c r="J20" i="11" s="1"/>
  <c r="I21" i="11"/>
  <c r="J21" i="11" s="1"/>
  <c r="C30" i="11"/>
  <c r="L13" i="14" l="1"/>
  <c r="L24" i="14" s="1"/>
  <c r="H30" i="11"/>
  <c r="J42" i="5"/>
  <c r="J36" i="5"/>
  <c r="J34" i="5"/>
  <c r="J11" i="5"/>
  <c r="J45" i="5"/>
  <c r="H45" i="5"/>
  <c r="M45" i="5" s="1"/>
  <c r="G45" i="5"/>
  <c r="J8" i="5"/>
  <c r="M8" i="5"/>
  <c r="M36" i="5"/>
  <c r="M11" i="5"/>
  <c r="I45" i="5"/>
  <c r="M42" i="5"/>
  <c r="M34" i="5"/>
  <c r="D45" i="5"/>
  <c r="C45" i="5"/>
  <c r="K45" i="5" s="1"/>
  <c r="K36" i="5"/>
  <c r="L11" i="5"/>
  <c r="L42" i="5"/>
  <c r="I30" i="11"/>
  <c r="J30" i="11" s="1"/>
  <c r="K15" i="11"/>
  <c r="K11" i="11"/>
  <c r="K9" i="11"/>
  <c r="K30" i="11"/>
  <c r="K26" i="11"/>
  <c r="K14" i="11"/>
  <c r="K23" i="11"/>
  <c r="K21" i="11"/>
  <c r="K25" i="11"/>
  <c r="K20" i="11"/>
  <c r="K17" i="11"/>
  <c r="K22" i="11"/>
  <c r="K18" i="11"/>
  <c r="K10" i="11"/>
  <c r="K12" i="11"/>
  <c r="K13" i="11"/>
  <c r="K24" i="11"/>
  <c r="K19" i="11"/>
  <c r="K8" i="5"/>
  <c r="K11" i="5"/>
  <c r="L8" i="5"/>
  <c r="K34" i="5"/>
  <c r="L36" i="5"/>
  <c r="M22" i="4"/>
  <c r="J22" i="4"/>
  <c r="L45" i="5" l="1"/>
  <c r="M29" i="4"/>
  <c r="J29" i="4"/>
  <c r="L14" i="14"/>
  <c r="K29" i="4"/>
  <c r="L29" i="4" s="1"/>
  <c r="L16" i="14" l="1"/>
  <c r="L26" i="14" s="1"/>
  <c r="L19" i="14"/>
  <c r="L20" i="14" l="1"/>
  <c r="L28" i="14"/>
</calcChain>
</file>

<file path=xl/sharedStrings.xml><?xml version="1.0" encoding="utf-8"?>
<sst xmlns="http://schemas.openxmlformats.org/spreadsheetml/2006/main" count="838" uniqueCount="607">
  <si>
    <t>SERVICIOS SOCIALES</t>
  </si>
  <si>
    <t>SERVICIOS  GENERALES</t>
  </si>
  <si>
    <t>SERVICIOS ECONÓMICOS</t>
  </si>
  <si>
    <t>PROTECCIÓN DEL MEDIO AMBIENTE</t>
  </si>
  <si>
    <t>PODER JUDICIAL</t>
  </si>
  <si>
    <t>INTERESES DE LA DEUDA PÚBLICA</t>
  </si>
  <si>
    <t>Total general</t>
  </si>
  <si>
    <t>2.1.2 - Gastos de consumo</t>
  </si>
  <si>
    <t>2.1.3 - Prestaciones de la seguridad social</t>
  </si>
  <si>
    <t>2.1.4 - Intereses de la deuda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</si>
  <si>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</si>
  <si>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</si>
  <si>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</si>
  <si>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</si>
  <si>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</si>
  <si>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2.2.8 - Gastos de capital, reserva presupuestaria</t>
  </si>
  <si>
    <t>2.1 - Gastos corrientes</t>
  </si>
  <si>
    <t>2.2 - Gastos de capital</t>
  </si>
  <si>
    <t>Valores en millones RD$</t>
  </si>
  <si>
    <t>DETALLE</t>
  </si>
  <si>
    <t>PRESUPUESTO INICIAL</t>
  </si>
  <si>
    <t>2.1.6 - Transferencias corrientes</t>
  </si>
  <si>
    <t>-</t>
  </si>
  <si>
    <t>2.2.6 - Transferencias de capital</t>
  </si>
  <si>
    <t>TOTAL</t>
  </si>
  <si>
    <t>Notas:</t>
  </si>
  <si>
    <t>Cifras preliminares</t>
  </si>
  <si>
    <t>Fuente: SIGEF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</si>
  <si>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</si>
  <si>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</si>
  <si>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</si>
  <si>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</si>
  <si>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</si>
  <si>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</si>
  <si>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</si>
  <si>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</si>
  <si>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</si>
  <si>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</si>
  <si>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</si>
  <si>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</si>
  <si>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</si>
  <si>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</si>
  <si>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</si>
  <si>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</si>
  <si>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</si>
  <si>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</si>
  <si>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</si>
  <si>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</si>
  <si>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</si>
  <si>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</si>
  <si>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</si>
  <si>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</si>
  <si>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</si>
  <si>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</si>
  <si>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</si>
  <si>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</si>
  <si>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</si>
  <si>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</si>
  <si>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</si>
  <si>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</si>
  <si>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</si>
  <si>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</si>
  <si>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</si>
  <si>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</si>
  <si>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1 - SERVICIOS  GENERALES</t>
  </si>
  <si>
    <t>1.1 - Administración general</t>
  </si>
  <si>
    <t>1.4 - Justicia, orden público y seguridad</t>
  </si>
  <si>
    <t>1.3 - Defensa nacional</t>
  </si>
  <si>
    <t>1.2 - Relaciones internacionales</t>
  </si>
  <si>
    <t>2 - SERVICIOS ECONÓMICOS</t>
  </si>
  <si>
    <t>2.2 - Agropecuaria, caza, pesca y silvicultura</t>
  </si>
  <si>
    <t>2.6 - Transporte</t>
  </si>
  <si>
    <t>2.1 - Asuntos económicos, comerciales y laborales</t>
  </si>
  <si>
    <t>2.3 - Riego</t>
  </si>
  <si>
    <t>2.9 - Otros servicios económicos</t>
  </si>
  <si>
    <t>2.7 - Comunicaciones</t>
  </si>
  <si>
    <t>2.4 - Energía y combustible</t>
  </si>
  <si>
    <t>2.8 - Banca y seguros</t>
  </si>
  <si>
    <t>2.5 - Minería, manufactura y construcción</t>
  </si>
  <si>
    <t>3 - PROTECCIÓN DEL MEDIO AMBIENTE</t>
  </si>
  <si>
    <t>3.2 - Protección de la biodiversidad y ordenación de desechos</t>
  </si>
  <si>
    <t>3.1 - Protección del aire, agua y suelo</t>
  </si>
  <si>
    <t>4 - SERVICIOS SOCIALES</t>
  </si>
  <si>
    <t>4.4 - Educación</t>
  </si>
  <si>
    <t>4.5 - Protección social</t>
  </si>
  <si>
    <t>4.2 - Salud</t>
  </si>
  <si>
    <t>4.3 - Actividades deportivas, recreativas, culturales y religiosas</t>
  </si>
  <si>
    <t>4.1 - Vivienda y servicios comunitarios</t>
  </si>
  <si>
    <t>5 - INTERESES DE LA DEUDA PÚBLICA</t>
  </si>
  <si>
    <t>5.1 - Intereses y comisiones de deuda pública</t>
  </si>
  <si>
    <t>Total General</t>
  </si>
  <si>
    <t>Ingresos</t>
  </si>
  <si>
    <t>Gastos</t>
  </si>
  <si>
    <t>Resultado Financiero</t>
  </si>
  <si>
    <t>1.1 -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</si>
  <si>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</si>
  <si>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</si>
  <si>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</si>
  <si>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</si>
  <si>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</si>
  <si>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</si>
  <si>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</si>
  <si>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</si>
  <si>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1.1.3 - Ventas de bienes y servicios</t>
  </si>
  <si>
    <t>1.1.3.1 - Ventas de establecimientos no de mercado</t>
  </si>
  <si>
    <t>1.1.3.3 - Derechos administrativos</t>
  </si>
  <si>
    <t>1.1.6 - Transferencias y donaciones corrientes recibidas</t>
  </si>
  <si>
    <t>1.2 - Ingresos de capital</t>
  </si>
  <si>
    <t>PIB Nominal (Millones RD$)</t>
  </si>
  <si>
    <t>2.1.5 - Subvenciones otorgadas a empresas</t>
  </si>
  <si>
    <t>COMPROMETIDO</t>
  </si>
  <si>
    <t xml:space="preserve">PAGADO </t>
  </si>
  <si>
    <t xml:space="preserve">EJECUCIÓN </t>
  </si>
  <si>
    <t>DISTRIBUCION</t>
  </si>
  <si>
    <t>VARIACIÓN 2021/2020</t>
  </si>
  <si>
    <t>ABS.</t>
  </si>
  <si>
    <t>REL.</t>
  </si>
  <si>
    <t>Valores en RD$ millones</t>
  </si>
  <si>
    <t>Provincia</t>
  </si>
  <si>
    <t>DISTRITO NACIONAL</t>
  </si>
  <si>
    <t>AZUA</t>
  </si>
  <si>
    <t>BAHORUCO</t>
  </si>
  <si>
    <t>BARAHONA</t>
  </si>
  <si>
    <t>DAJABON</t>
  </si>
  <si>
    <t>DUARTE</t>
  </si>
  <si>
    <t>ELIAS PINA</t>
  </si>
  <si>
    <t>EL SEIBO</t>
  </si>
  <si>
    <t>ESPAILLAT</t>
  </si>
  <si>
    <t>INDEPENDENCIA</t>
  </si>
  <si>
    <t>LA ALTAGRACIA</t>
  </si>
  <si>
    <t>LA ROMANA</t>
  </si>
  <si>
    <t>LA VEGA</t>
  </si>
  <si>
    <t>MARIA TRINIDAD SANCHEZ</t>
  </si>
  <si>
    <t>MONTE CRISTI</t>
  </si>
  <si>
    <t>PEDERNALES</t>
  </si>
  <si>
    <t>PERAVIA</t>
  </si>
  <si>
    <t>PUERTO PLATA</t>
  </si>
  <si>
    <t>HERMANAS MIRABAL</t>
  </si>
  <si>
    <t>SAMANA</t>
  </si>
  <si>
    <t>SAN CRISTOBAL</t>
  </si>
  <si>
    <t>SAN JUAN</t>
  </si>
  <si>
    <t>SAN PEDRO DE MACORIS</t>
  </si>
  <si>
    <t>SANCHEZ RAMIREZ</t>
  </si>
  <si>
    <t>SANTIAGO</t>
  </si>
  <si>
    <t>SANTIAGO RODRIGUEZ</t>
  </si>
  <si>
    <t>VALVERDE</t>
  </si>
  <si>
    <t>MONSENOR NOUEL</t>
  </si>
  <si>
    <t>MONTE PLATA</t>
  </si>
  <si>
    <t>SAN JOSE DE OCOA</t>
  </si>
  <si>
    <t>SANTO DOMINGO</t>
  </si>
  <si>
    <t>Resultado Económico</t>
  </si>
  <si>
    <t>Resultado Primario</t>
  </si>
  <si>
    <t>Intereses</t>
  </si>
  <si>
    <t>Resultado de Capital</t>
  </si>
  <si>
    <t>Como % del PIB</t>
  </si>
  <si>
    <t>Ejecutado</t>
  </si>
  <si>
    <t>1.1.4 - Rentas de la propiedad</t>
  </si>
  <si>
    <t>1.1.4.1 - Intereses</t>
  </si>
  <si>
    <t>1.1.4.2 - Rentas de la propiedad distinta de intereses</t>
  </si>
  <si>
    <t>EJECUCIÓN
% PIB</t>
  </si>
  <si>
    <t>PROGRAMADO</t>
  </si>
  <si>
    <t>PAGADO</t>
  </si>
  <si>
    <t>EJECUTADO VS. PROGRAMADO</t>
  </si>
  <si>
    <t>10 = 9/1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</si>
  <si>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</si>
  <si>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</si>
  <si>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</si>
  <si>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</si>
  <si>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</si>
  <si>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EJECUTADO</t>
  </si>
  <si>
    <t>Notas</t>
  </si>
  <si>
    <t>ESTIMACIÓN MENSUAL</t>
  </si>
  <si>
    <t>MULTIPROVINCIAL</t>
  </si>
  <si>
    <t>(Capítulo - Subcapítulo - Unidad Ejecutora - Programa)</t>
  </si>
  <si>
    <t>01 - CÁMARA  DE SENADORES</t>
  </si>
  <si>
    <t>11 - Representación, fiscalización y gestión legislativa</t>
  </si>
  <si>
    <t>98 - Administración de Contribuciones Especiales</t>
  </si>
  <si>
    <t>01 - MINISTERIO ADMINISTRATIVO DE LA PRESIDENCIA</t>
  </si>
  <si>
    <t>0001 - CONTRALORIA GENERAL DE LA REPUBLICA</t>
  </si>
  <si>
    <t>01 - Actividades centrales</t>
  </si>
  <si>
    <t>0001 - SECRETARIADO ADMINISTRATIVO DE LA PRESIDENCIA</t>
  </si>
  <si>
    <t>11 - Fondo a cargo del Poder Ejecutivo</t>
  </si>
  <si>
    <t>99 - Administración de activos, pasivos y transferencias</t>
  </si>
  <si>
    <t>0005 - GOBERNACIÓN  DEL EDIFICIO GUBERNAMENTAL JUAN PABLO DUARTE</t>
  </si>
  <si>
    <t>0010 - CONSEJO NACIONAL PARA EL CAMBIO CLIMÁTICO Y MECANISMO DE DESARROLLO LIMPIO</t>
  </si>
  <si>
    <t>24 - Formulación de políticas para la mitigación y adaptación al cambio climático</t>
  </si>
  <si>
    <t>0011 - DIRECCION GENERAL DE COMUNICACION</t>
  </si>
  <si>
    <t>25 - Dirección de Comunicación y Publicidad</t>
  </si>
  <si>
    <t>0012 - CONSEJO NACIONAL DE DROGAS</t>
  </si>
  <si>
    <t>15 - Gestión integrada del control y reducción de la demanda de drogas y administración de bienes incautados</t>
  </si>
  <si>
    <t>0014 - OFICINA DE CUSTODIA Y ADM. DE LOS BIENES INCAUTADOS Y DECOMISADOS</t>
  </si>
  <si>
    <t>23 - Promoción del desarrollo y fortalecimiento del sector marítimo y marino nacional</t>
  </si>
  <si>
    <t>0001 - GABINETE SOCIAL DE LA PRESIDENCIA</t>
  </si>
  <si>
    <t>12 - Protección social</t>
  </si>
  <si>
    <t>0001 - OFICINA DE INGENIEROS SUPERVISORA DE OBRAS DEL ESTADO</t>
  </si>
  <si>
    <t>0002 - COMUNIDAD DIGNA CONTRA LA POBREZA</t>
  </si>
  <si>
    <t>13 - Desarrollo social comunitario</t>
  </si>
  <si>
    <t>14 - Asistencia social integral</t>
  </si>
  <si>
    <t>0003 - PLAN PRESIDENCIAL CONTRA LA POBREZA</t>
  </si>
  <si>
    <t>0004 - COMISION PRESIDENCIAL DE APOYO AL DESARROLLO BARRIAL</t>
  </si>
  <si>
    <t>0004 - SERVICIO INTEGRAL DE EMERGENCIAS</t>
  </si>
  <si>
    <t>0007 - PROGRESANDO CON SOLIDARIDAD</t>
  </si>
  <si>
    <t>0010 - CONSEJO NACIONAL DE LA PERSONA ENVEJECIENTE</t>
  </si>
  <si>
    <t>15 - Desarrollo integral y protección al adulto mayor</t>
  </si>
  <si>
    <t>0015 - DIRECCIÓN GENERAL DE DESARROLLO DE LA COMUNIDAD</t>
  </si>
  <si>
    <t>04 - CONTRALORIA GENERAL DE LA REPUBLICA</t>
  </si>
  <si>
    <t>05 - OFICINA DE INGENIEROS SUPERVISORES DE OBRAS DEL ESTADO</t>
  </si>
  <si>
    <t>12 - Construcción y reconstrucción de carreteras</t>
  </si>
  <si>
    <t>15 - Construcción y reconstrucción de obras de salud</t>
  </si>
  <si>
    <t>19 - CONSTRUCCION Y RECONSTRUCCION DE OBRAS PARA RECREACION Y CULTURA</t>
  </si>
  <si>
    <t>06 - MINISTERIO DE LA PRESIDENCIA</t>
  </si>
  <si>
    <t>0001 - MINISTERIO DE LA PRESIDENCIA</t>
  </si>
  <si>
    <t>13 - Atención, prevención de desastres</t>
  </si>
  <si>
    <t>11 - Servicio de comunicación y análisis de información estratégica</t>
  </si>
  <si>
    <t>0005 - DESARROLLO TERRITORIAL Y DE COMUNIDADES</t>
  </si>
  <si>
    <t>18 - Desarrollo territorial y de comunidades</t>
  </si>
  <si>
    <t>0006 - CENTRO DE OPERACIONES DE EMERGENCIAS (COE)</t>
  </si>
  <si>
    <t>15 - Programación e implementación del gobierno electrónico y atención ciudadana.</t>
  </si>
  <si>
    <t>16 - Promoción y fomento de la ética en el sector público</t>
  </si>
  <si>
    <t>17 - Desarrollo y promoción de la inclusión social, cultural y productiva</t>
  </si>
  <si>
    <t>01 - MINISTERIO DE INTERIOR Y POLICIA</t>
  </si>
  <si>
    <t>11 - Asistencia y prevención para seguridad ciudadana</t>
  </si>
  <si>
    <t>12 - Servicios de control y regulación migratoria</t>
  </si>
  <si>
    <t>14 - Investigación, formación y capacitación</t>
  </si>
  <si>
    <t>0002 - DIRECCIÓN GENERAL DE MIGRACIÓN</t>
  </si>
  <si>
    <t>0003 - INSTITUTO NACIONAL DE MIGRACION</t>
  </si>
  <si>
    <t>0004 - CUERPO DE BOMBEROS DE SANTO DOMINGO, DISTRITO NACIONAL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</si>
  <si>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</si>
  <si>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</si>
  <si>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</si>
  <si>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</si>
  <si>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</si>
  <si>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</si>
  <si>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</si>
  <si>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0001 - POLICIA NACIONAL</t>
  </si>
  <si>
    <t>50 - Reducción de crímenes y delitos que afectan a la seguridad ciudadana</t>
  </si>
  <si>
    <t>13 - Formación y cultura de la P.N</t>
  </si>
  <si>
    <t>0002 - INSTITUTO POLICIAL DE EDUCACION</t>
  </si>
  <si>
    <t>12 - Servicios de ordenamiento y asistencia del transporte terreste</t>
  </si>
  <si>
    <t>14 - Servicios de salud, seguridad y bienestar social de la P.N</t>
  </si>
  <si>
    <t>0008 - HOSPITAL GENERAL DOCENTE DE LA POLICIA NACIONAL</t>
  </si>
  <si>
    <t>01 - MINISTERIO DE DEFENSA</t>
  </si>
  <si>
    <t>0001 - MINISTERIO DE DEFENSA</t>
  </si>
  <si>
    <t>0002 - DIRECCION GENERAL DE ESCUELAS VOCACIONALES</t>
  </si>
  <si>
    <t>0003 - FOMENTO Y PRODUCCION CUNARIA</t>
  </si>
  <si>
    <t>12 - Servicios de salud y asistencia social</t>
  </si>
  <si>
    <t>0003 - SERVICIOS DE PESCA</t>
  </si>
  <si>
    <t>0004 - INSTITUTO DE SEGURIDAD SOCIAL DE LAS FUERZAS ARMADAS</t>
  </si>
  <si>
    <t>0005 - HOSPITAL CENTRAL FUERZAS  ARMADAS</t>
  </si>
  <si>
    <t>0006 - INSTITUTO CARTOGRÁFICO MILITAR DE LAS FUERZAS ARMADAS</t>
  </si>
  <si>
    <t>0007 - ESC DE GRAD.DE COM.Y ESTADO MAYOR CONJ.'GRAL DE DIV. GREGORIO LUPERON'</t>
  </si>
  <si>
    <t>0009 - INSTITUTO MILITAR DE LOS DERECHOS HUMANOS</t>
  </si>
  <si>
    <t>0012 - CUERPO ESPECIALIZADO DE SEGURIDAD FRONTERIZA TERRESTRE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</si>
  <si>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</si>
  <si>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</si>
  <si>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</si>
  <si>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</si>
  <si>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</si>
  <si>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DIRECCION GENERAL DEL PLAN SOCIAL DEL MINISTERIO DE DEFENSA</t>
  </si>
  <si>
    <t>0028 - INSTITUTO SUPERIOR PARA LA DEFENSA ' GENERAL JUAN PABLO DUARTE DIEZ' INSUDE.</t>
  </si>
  <si>
    <t>0031 - DIRECCIÓN GENERAL DE LA INDUSTRIA MILITAR DE LAS FUERZAS ARMADAS</t>
  </si>
  <si>
    <t>0002 - ACADEMIA MILITAR BATALLA DE LA CARRERA</t>
  </si>
  <si>
    <t>12 - Educación  y capacitación militar</t>
  </si>
  <si>
    <t>0003 - ESCUELA DE GRADUADOS DE ESTUDIOS MILITARES DEL EJERCITO DE REP. DOM.</t>
  </si>
  <si>
    <t>03 - ARMADA DE LA REPUBLICA DOMINICANA</t>
  </si>
  <si>
    <t>12 - Educación y capacitación naval</t>
  </si>
  <si>
    <t>13 - Servicio de salud</t>
  </si>
  <si>
    <t>01 - MINISTERIO DE RELACIONES EXTERIORES</t>
  </si>
  <si>
    <t>0001 - MINISTERIO DE RELACIONES EXTERIORES</t>
  </si>
  <si>
    <t>11 - Aplicación de política exterior y fomento de las relaciones comerciales</t>
  </si>
  <si>
    <t>0002 - DIRECCION GENERAL DE PASAPORTES</t>
  </si>
  <si>
    <t>12 - Expedición, renovación y control de pasaportes</t>
  </si>
  <si>
    <t>0003 - INSTITUTO DE EDUCACION SUPERIOR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</si>
  <si>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</si>
  <si>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</si>
  <si>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</si>
  <si>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</si>
  <si>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</si>
  <si>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</si>
  <si>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0002 - DIRECCION NACIONAL DE CATASTRO</t>
  </si>
  <si>
    <t>12 - Catastro de bienes inmuebles a nivel nacional</t>
  </si>
  <si>
    <t>13 - Administración general de Bienes Nacionales</t>
  </si>
  <si>
    <t>0004 - DIRECCION GENERAL DE CONTRATACIONES PUBLICAS</t>
  </si>
  <si>
    <t>14 - Regulación, supervisión y fomento de las Compras Públicas</t>
  </si>
  <si>
    <t>15 - Formulación de políticas tributaria y gestión de las exoneraciones</t>
  </si>
  <si>
    <t>16 - Desarrollo y fortalecimiento de las capacidades en finanzas públicas</t>
  </si>
  <si>
    <t>0008 - TESORERIA NACIONAL</t>
  </si>
  <si>
    <t>11 - Administración de las operaciones del Tesoro</t>
  </si>
  <si>
    <t>0009 - DIRECCIÓN GENERAL DE CONTABILIDAD GUBERNAMENTAL</t>
  </si>
  <si>
    <t>17 - Servicios de contabilidad gubernamental</t>
  </si>
  <si>
    <t>18 - Adminstración de Crédito Público</t>
  </si>
  <si>
    <t>0012 - DIRECCION GENERAL DE JUBILACIONES Y PENSIONES A CARGO DEL ESTADO</t>
  </si>
  <si>
    <t>01 - MINISTERIO DE EDUCACION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</si>
  <si>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</si>
  <si>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</si>
  <si>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</si>
  <si>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</si>
  <si>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</si>
  <si>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</si>
  <si>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23 - Servicio educativo del grado preprimario nivel inicial</t>
  </si>
  <si>
    <t>0002 - OFICINA DE COOPERACIÓN INTERNACIONAL (OCI)</t>
  </si>
  <si>
    <t>21 - Gestión y coordinación de la cooperación internacional educativa</t>
  </si>
  <si>
    <t>0004 - INSTITUTO NACIONAL DE EDUCACIÓN FISICA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</si>
  <si>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</si>
  <si>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</si>
  <si>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</si>
  <si>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0007 - INSTITUTO NACIONAL DE FORMACION Y CAPACITACION MAGISTERIAL</t>
  </si>
  <si>
    <t>0009 - INSTITUTO NACIONAL DE ATENCIÓN INTEGRAL A PRIMERA INFANCIA (INAIPI)</t>
  </si>
  <si>
    <t>22 - Desarrollo infantil para niños y niñas de 0 a 4 años y 11 meses</t>
  </si>
  <si>
    <t>0010 - INSTITUTO NACIONAL DE BIENESTAR ESTUDIANTIL (INABIE)</t>
  </si>
  <si>
    <t>16 - Servicios de bienestar estudiantil</t>
  </si>
  <si>
    <t>01 - MINISTERIO DE SALUD PUBLICA Y ASISTENCIA SOCIAL</t>
  </si>
  <si>
    <t>0001 - MINISTERIO DE SALUD PUBLICA Y ASISTENCIA SOCIAL</t>
  </si>
  <si>
    <t>15 - Asistencia social</t>
  </si>
  <si>
    <t>16 - Atención a enfermedades de alto costo</t>
  </si>
  <si>
    <t>22 - Calidad de vida e inclusión social de niños con discapacidad intelectual (CAID)</t>
  </si>
  <si>
    <t>0002 - VICEMINISTERIO DE PLANIFICACION Y DESARROLLO</t>
  </si>
  <si>
    <t>11 - Rectoría, dirección y coordinación del Sistema Nacional de Salud</t>
  </si>
  <si>
    <t>0003 - VICEMINISTERIO DE LA GARANTIA DE LA CALIDAD DE LA ATENCION</t>
  </si>
  <si>
    <t>0004 - VICEMINISTERIO DE SALUD COLECTIVA</t>
  </si>
  <si>
    <t>13 - Salud colectiva</t>
  </si>
  <si>
    <t>40 - Salud materno neonatal</t>
  </si>
  <si>
    <t>41 - Prevención y atención de la tuberculosis</t>
  </si>
  <si>
    <t>42 - Prevención, diagnóstico y tratamiento VIH/SIDA</t>
  </si>
  <si>
    <t>0007 - CONSEJO NACIONAL PARA EL VIH SIDA</t>
  </si>
  <si>
    <t>0017 - PROGRAMA DE MEDICAMENTOS ESENCIALES</t>
  </si>
  <si>
    <t>0029 - COMISION PRESIDENCIAL DE POLITICA FARMACEUTICA NACIONAL</t>
  </si>
  <si>
    <t>0030 - PROGRAMA AMPLIADO DE INMUNIZACIÓN (PAI)</t>
  </si>
  <si>
    <t>01 - MINISTERIO DE DEPORTES Y RECREACIÓN</t>
  </si>
  <si>
    <t>0001 -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</si>
  <si>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</si>
  <si>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</si>
  <si>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</si>
  <si>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</si>
  <si>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</si>
  <si>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</si>
  <si>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0001 - MINISTERIO DE TRABAJO</t>
  </si>
  <si>
    <t>11 - Fomento del empleo</t>
  </si>
  <si>
    <t>13 - Igualdad de oportunidades  y no discriminación</t>
  </si>
  <si>
    <t>01 - MINISTERIO DE AGRICULTURA</t>
  </si>
  <si>
    <t>0001 - MINISTERIO DE AGRICULTURA</t>
  </si>
  <si>
    <t>03 - Actividades comunes a los programas 11 y 14</t>
  </si>
  <si>
    <t>12 - Transferencia de tecnologías agropecuarias</t>
  </si>
  <si>
    <t>13 - Sanidad animal, asistencia técnica y fomento pecuario</t>
  </si>
  <si>
    <t>14 - Inocuidad agroalimentaria y sanidad vegetal</t>
  </si>
  <si>
    <t>0002 - DIRECCION GENERAL DE GANADERIA</t>
  </si>
  <si>
    <t>18 - Prevención y control de enfermedades bovinas</t>
  </si>
  <si>
    <t>19 - Fomento y desarrollo de la productividad de los sistemas de producción de leche bovina</t>
  </si>
  <si>
    <t>0003 - OFICINA DE TRATADOS COMERCIALES AGRICOLAS</t>
  </si>
  <si>
    <t>01 - MINISTERIO DE OBRAS PUBLICAS Y COMUNICACIONES</t>
  </si>
  <si>
    <t>0001 -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</si>
  <si>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</si>
  <si>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</si>
  <si>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</si>
  <si>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15 - Desarrollo en la infraestructura física de puentes</t>
  </si>
  <si>
    <t>17 - Desarrollo en la infraestructura física de edificaciones para los servicios sociales</t>
  </si>
  <si>
    <t>19 - Gestión del sistema de peajes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</si>
  <si>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</si>
  <si>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</si>
  <si>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</si>
  <si>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</si>
  <si>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</si>
  <si>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</si>
  <si>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</si>
  <si>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25 - Promoción para la modernización y seguridad portuaria</t>
  </si>
  <si>
    <t>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</si>
  <si>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</si>
  <si>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</si>
  <si>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</si>
  <si>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0007 - INDUSTRIA NACIONAL DE LA AGUJA</t>
  </si>
  <si>
    <t>16 - Fomento y desarrollo de la industria de la confección téxtil</t>
  </si>
  <si>
    <t>0008 - OFICINA NACIONAL DE DERECHO DE AUTOR</t>
  </si>
  <si>
    <t>0010 - CONSEJO DE COORDINACIÓN DE LA ZONA ESPECIAL DE DESARROLLO FRONTERIZO (CCDF)</t>
  </si>
  <si>
    <t>01 - MINISTERIO DE TURISMO</t>
  </si>
  <si>
    <t>0001 - MINISTERIO DE TURISMO</t>
  </si>
  <si>
    <t>13 - Fomento y desarrollo de infraestructuras turísticas</t>
  </si>
  <si>
    <t>01 - PROCURADURIA GENERAL DE LA REPUBLICA</t>
  </si>
  <si>
    <t>0001 - PROCURADURIA GENERAL DE LA REPUBLICA DOMINICANA</t>
  </si>
  <si>
    <t>11 - Representación y defensa del interés público social</t>
  </si>
  <si>
    <t>13 - Gestión de los Servicios Periciales e Investigación Forense</t>
  </si>
  <si>
    <t>01 - MINISTERIO DE LA  MUJER</t>
  </si>
  <si>
    <t>0001 - MINISTERIO DE LA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</si>
  <si>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</si>
  <si>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</si>
  <si>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</si>
  <si>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</si>
  <si>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</si>
  <si>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0001 -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</si>
  <si>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</si>
  <si>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</si>
  <si>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</si>
  <si>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0002 - ORQUESTA SINFÓNICA NACIONAL</t>
  </si>
  <si>
    <t>0003 - BIBLIOTECA NACIONAL PEDRO HENRÍQUEZ UREÑA</t>
  </si>
  <si>
    <t>0005 - DIRECCIÓN GENERAL DE BELLAS ARTES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</si>
  <si>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</si>
  <si>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</si>
  <si>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</si>
  <si>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</si>
  <si>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</si>
  <si>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</si>
  <si>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</si>
  <si>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</si>
  <si>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</si>
  <si>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</si>
  <si>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</si>
  <si>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</si>
  <si>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0007 - UNIDAD TÉCNICA EJECUTORA DE PROYECTOS DE DESARROLLO AGROFORESTAL</t>
  </si>
  <si>
    <t>01 - MINISTERIO DE EDUCACION SUPERIOR CIENCIA Y TECNOLOGIA</t>
  </si>
  <si>
    <t>11 - Fomento y desarrollo de la educación superior</t>
  </si>
  <si>
    <t>12 - Fomento y desarrollo de la ciencia y la tecnología</t>
  </si>
  <si>
    <t>0002 - INSTITUTO TECNOLÓGICO DE LAS AMÉRICAS</t>
  </si>
  <si>
    <t>0003 - INSTITUTO TECNOLÓGICO SUPERIOR COMUNITARIO</t>
  </si>
  <si>
    <t>0004 - COMISION INTERNACIONAL ASESORA CIENCIA Y TECNOLOGIA</t>
  </si>
  <si>
    <t>01 - MINISTERIO DE ECONOMIA, PLANIFICACION Y DESARROLLO</t>
  </si>
  <si>
    <t>0001 - MINISTERIO DE ECONOMIA, PLANIFICACION Y DESARROLLO</t>
  </si>
  <si>
    <t>13 - Análisis de estudios económicos y sociales</t>
  </si>
  <si>
    <t>14 - Planificación económica y social</t>
  </si>
  <si>
    <t>16 - Coordinación de la cooperación internacional</t>
  </si>
  <si>
    <t>0009 - OFICINA NACIONAL DE ESTADISTICAS</t>
  </si>
  <si>
    <t>12 - Generación de estadísticas nacionales</t>
  </si>
  <si>
    <t>01 - MINISTERIO DE ADMINISTRACION PUBLICA (MAP)</t>
  </si>
  <si>
    <t>12 - Fortalecimiento de la Gestión Pública Central, Descentralizada y Local</t>
  </si>
  <si>
    <t>0002 - INSTITUTO NACIONAL DE ADMINISTRACION PUBLICA</t>
  </si>
  <si>
    <t>17 - Formación y Capacitación de Servidores de la Administración Pública</t>
  </si>
  <si>
    <t>01 - MINISTERIO DE ENERGIA Y MINAS</t>
  </si>
  <si>
    <t>0001 - MINISTERIO DE ENERGIA Y MINAS</t>
  </si>
  <si>
    <t>11 - Regulación, fiscalización y desarrollo de la minería metálica, no metálica y mape</t>
  </si>
  <si>
    <t>12 - Regulación y desarrollo energético</t>
  </si>
  <si>
    <t>0002 - DIRECCION GENERAL DE MINERIA</t>
  </si>
  <si>
    <t>0004 - REMEDIACION AMBIENTAL MINA PUEBLO VIEJO</t>
  </si>
  <si>
    <t>01 - PODER JUDICIAL</t>
  </si>
  <si>
    <t>0001 - CONSEJO DEL PODER JUDICIAL</t>
  </si>
  <si>
    <t>11 - Administración de Justicia</t>
  </si>
  <si>
    <t>01 - JUNTA CENTRAL ELECTORAL</t>
  </si>
  <si>
    <t>0001 - JUNTA CENTRAL ELECTORAL</t>
  </si>
  <si>
    <t>12 - Gestion del Registro del Estado Civil</t>
  </si>
  <si>
    <t>01 - CAMARA DE CUENTAS</t>
  </si>
  <si>
    <t>0001 - CAMARA DE CUENTAS DE LA REPUBLICA DOMINICANA</t>
  </si>
  <si>
    <t>11 - Control externo, fiscalización y análisis de los recursos públicos</t>
  </si>
  <si>
    <t>01 - TRIBUNAL CONSTITUCIONAL</t>
  </si>
  <si>
    <t>0001 - TRIBUNAL CONSTITUCIONAL</t>
  </si>
  <si>
    <t>11 - Administración Constitucional</t>
  </si>
  <si>
    <t>01 - DEFENSOR DEL PUEBLO</t>
  </si>
  <si>
    <t>0001 - DEFENSOR DEL PUEBLO</t>
  </si>
  <si>
    <t>01 - TRIBUNAL SUPERIOR  ELECTORAL ( TSE)</t>
  </si>
  <si>
    <t>0001 - TRIBUNAL SUPERIOR  ELECTORAL TSE</t>
  </si>
  <si>
    <t>11 - Administración de Justicia Electoral</t>
  </si>
  <si>
    <t>01 - DEUDA PUBLICA Y OTRAS OPERACIONES FINANCIERAS</t>
  </si>
  <si>
    <t>0001 - MINISTERIO  DE HACIENDA (DEUDA PUBLICA)</t>
  </si>
  <si>
    <t>96 - Deuda pública y otras operaciones financieras</t>
  </si>
  <si>
    <t>01 - ADM. DE OBLIGACIONES DEL TESORO</t>
  </si>
  <si>
    <t>0001 - MINISTERIO DE HACIENDA (OBLIGACIONES DEL TESORO)</t>
  </si>
  <si>
    <t>97 - Subsidios del Estado</t>
  </si>
  <si>
    <t>Gráfico 1. Resultados Presupuestarios del Gobierno Central (Agosto 2021)</t>
  </si>
  <si>
    <t>Tabla 1. Ingresos de Gobierno Central por Clasificación Económica (Agosto 2021)</t>
  </si>
  <si>
    <t>Agosto</t>
  </si>
  <si>
    <t>Tabla 2. Gastos del Gobierno Central por Clasificación Económica (Agosto 2021)</t>
  </si>
  <si>
    <t>Fecha de registro al 07 de septiembre 2021 / Fecha de imputación al 31 de Agosto 2021</t>
  </si>
  <si>
    <t>Tabla 3. Gastos del Gobierno Central por Clasificación Institucional (Agosto 2021)</t>
  </si>
  <si>
    <t>EJECUCIÓN Agosto</t>
  </si>
  <si>
    <t>Gastos del Gobierno Central por Clasificación Funcional (Agosto 2021)</t>
  </si>
  <si>
    <t>Ejecución de la Inversión Pública a Nivel Provincial (Agosto 2021)
Valores en millones RD$</t>
  </si>
  <si>
    <t>Figura 1. Mapa de la Inversión Pública a Nivel Provincial en República Dominicana (Agosto 2021)
Valores en millones RD$</t>
  </si>
  <si>
    <t>Anexo 1. Ejecución por Clasificación Programática Agosto 2021</t>
  </si>
  <si>
    <t>Se utilizó el PIB del Panorama Macroeconómico actualizado al 26 de agosto 2021, elaborado por el Ministerio de Economía Planificación y Desarrollo</t>
  </si>
  <si>
    <t>PRESUPUESTO APROBADO</t>
  </si>
  <si>
    <r>
      <t>PERCIBIDO</t>
    </r>
    <r>
      <rPr>
        <b/>
        <vertAlign val="superscript"/>
        <sz val="11"/>
        <color theme="0"/>
        <rFont val="Arial"/>
        <family val="2"/>
      </rPr>
      <t>1</t>
    </r>
  </si>
  <si>
    <r>
      <t>1.1.9 - Otros ingresos corrientes</t>
    </r>
    <r>
      <rPr>
        <b/>
        <vertAlign val="superscript"/>
        <sz val="10"/>
        <color theme="1"/>
        <rFont val="Arial"/>
        <family val="2"/>
      </rPr>
      <t>2</t>
    </r>
  </si>
  <si>
    <t>2/ Otros ingresos corrientes incluye los ingresos por multas y sanciones pecuniarias</t>
  </si>
  <si>
    <t>3/ Fecha de registro al 07 de Septiembre 2021 / Fecha de Recaudación al 31 de Agosto 2021</t>
  </si>
  <si>
    <r>
      <t>%PIB</t>
    </r>
    <r>
      <rPr>
        <b/>
        <vertAlign val="superscript"/>
        <sz val="11"/>
        <color theme="0"/>
        <rFont val="Arial"/>
        <family val="2"/>
      </rPr>
      <t>4</t>
    </r>
  </si>
  <si>
    <t>4/ Se utilizó el PIB del Panorama Macroeconómico actualizado al 26 de agosto 2021, elaborado por el Ministerio de Economía Planificación y Desarrollo</t>
  </si>
  <si>
    <t>1/ Cifras preliminares. Incluye donaciones</t>
  </si>
  <si>
    <t>7 = (5-1)</t>
  </si>
  <si>
    <t>8 = (7)/(1)</t>
  </si>
  <si>
    <t>9=(5/PIB)</t>
  </si>
  <si>
    <t>6 = 5/4</t>
  </si>
  <si>
    <t>PERCIBIDO VS. ESTIMADO</t>
  </si>
  <si>
    <t>PERCIBIDO AGOSTO</t>
  </si>
  <si>
    <r>
      <t>AGOSTO</t>
    </r>
    <r>
      <rPr>
        <b/>
        <vertAlign val="superscript"/>
        <sz val="11"/>
        <color theme="0"/>
        <rFont val="Arial"/>
        <family val="2"/>
      </rPr>
      <t>3</t>
    </r>
  </si>
  <si>
    <t>8 = (6/4)</t>
  </si>
  <si>
    <t>9 = (6)-(1)</t>
  </si>
  <si>
    <t>11 = (6/PIB)</t>
  </si>
  <si>
    <t>EJECUCIÓN
AGOSTO</t>
  </si>
  <si>
    <t>AGOSTO</t>
  </si>
  <si>
    <t>EJECUCIÓN AGOSTO</t>
  </si>
  <si>
    <t>8= 6/3</t>
  </si>
  <si>
    <t>HATO MAYOR</t>
  </si>
  <si>
    <t>0101 - SENADO DE LA REPUBLICA</t>
  </si>
  <si>
    <t>0001 - SENADO DE LA REPUBLICA DOMINICANA</t>
  </si>
  <si>
    <t>0102 - CAMARA DE DIPUTADOS</t>
  </si>
  <si>
    <t>01 - CAMARA DE DIPUTADOS</t>
  </si>
  <si>
    <t>0001 - CAMARA DE DIPUTADOS</t>
  </si>
  <si>
    <t>0201 - PRESIDENCIA DE LA REPUBLICA</t>
  </si>
  <si>
    <t>01 - Actividad Central</t>
  </si>
  <si>
    <t>0009 - COMISION PRESIDENCIAL DE APOYO AL DESARROLLO PROVINCIAL</t>
  </si>
  <si>
    <t>22 - Apoyo al Desarrollo Provincial</t>
  </si>
  <si>
    <t>0018 - COMISION PERMANENTE DE EFEMERIDES PATRIA</t>
  </si>
  <si>
    <t>18 - Coordinacion y Fomento de las Actividades Culturales</t>
  </si>
  <si>
    <t>0024 - AUTORIDAD NACIONAL DE ASUNTOS MARITIMOS (ANAMAR)</t>
  </si>
  <si>
    <t>0029 - VICE PRESIDENCIA DE LA REPUBLICA</t>
  </si>
  <si>
    <t>02 - GABINETE DE LA POLITICA SOCIAL</t>
  </si>
  <si>
    <t>0008 - ADMINISTRADORA DE SUBSIDIOS SOCIALES</t>
  </si>
  <si>
    <t>0009 - SISTEMA UNICO DE BENEFICIARIOS</t>
  </si>
  <si>
    <t>0011 - FONDO DE PROMOCION A LAS INICIATIVAS COMUNITARIAS</t>
  </si>
  <si>
    <t>0014 - COMEDORES ECONÓMICOS DEL ESTADO</t>
  </si>
  <si>
    <t>0016 - DIRECCIÓN GENERAL DE DESARROLLO FRONTERIZO</t>
  </si>
  <si>
    <t>11 - Control Fiscal</t>
  </si>
  <si>
    <t>13 - Construcción y reconstrucción de obras deportivas</t>
  </si>
  <si>
    <t>16 - Construcción y reconstrucción de obras para centros educativos</t>
  </si>
  <si>
    <t>17 - Construcción y reconstrucción de centros religiosos</t>
  </si>
  <si>
    <t>14 - Fomento del Sector Inmobiliario del Estado</t>
  </si>
  <si>
    <t>99 - Adm. de Activos, Pasivos y Transferencias</t>
  </si>
  <si>
    <t>0003 - DIRECCIÓN DE INFORMACIÓN ANÁLISIS Y PROGRAMACIÓN ESTRATÉGICA</t>
  </si>
  <si>
    <t>12 - SERVICIO INTEGRAL DE EMERGENCIAS</t>
  </si>
  <si>
    <t>0007 - OFICINA PRESIDENCIAL DE TECNOLOGÍA DE LA INFORMACIÓN  Y COMUNICACIÓN</t>
  </si>
  <si>
    <t>0008 - DIRECCIÓN GENERAL DE ÉTICA E INTEGRIDAD GUBERNAMENTAL</t>
  </si>
  <si>
    <t>0009 - DIRECCIÓN GENERAL DE PROGRAMAS ESPECIALES DE LA PRESIDENCIA</t>
  </si>
  <si>
    <t>0202 - MINISTERIO DE  INTERIOR Y POLICIA</t>
  </si>
  <si>
    <t>0001 - MINISTERIO DE INTERIOR Y POLICÍA</t>
  </si>
  <si>
    <t>01 - Actividades centrales Ministerio de Interior y gobiernos provinciales</t>
  </si>
  <si>
    <t>13 - Atencion de Emergencia a Ciudadanos</t>
  </si>
  <si>
    <t>11 - SERVICIOS DE SEGURIDAD CIUDADANA Y ORDEN PUBLICO</t>
  </si>
  <si>
    <t>0004 - DIRECCIÓN CENTRAL DE POLICÍA DE TURISMO</t>
  </si>
  <si>
    <t>0005 - DIRECCIÓN GENERAL DE SEGURIDAD DE TRÁNSITO Y TRANSPORTE TERRESTRE  (DIGESETT)</t>
  </si>
  <si>
    <t>0007 - DIRECCIÓN GENERAL DE LA RESERVA DE LA POLICÍA NACIONAL</t>
  </si>
  <si>
    <t>0009 - JUNTA DE RETIRO DE LA P.N</t>
  </si>
  <si>
    <t>01 - Actividades Centrales</t>
  </si>
  <si>
    <t>13 - Educación y Capacitacion Militar</t>
  </si>
  <si>
    <t>11 - Defensa Nacional</t>
  </si>
  <si>
    <t>0008 - CÍRCULO DEPORTIVO DE LAS FUERZAS ARMADAS Y LA POLICÍA NACIONAL</t>
  </si>
  <si>
    <t>0010 - INSTITUTO DE ALTOS ESTUDIOS  PARA LA DEFENSA Y LA SEGURIDAD NACIONAL</t>
  </si>
  <si>
    <t>0011 - COMISIÓN PERMANENTE PARA LA REFORMA Y MODERNIZACIÓN DE LAS FF. AA. Y P.N.</t>
  </si>
  <si>
    <t>0014 - DIRECCIÓN GENERAL DE LAS RESERVAS DE LAS FUERZAS ARMADAS Y LA POLICÍA NACIONAL</t>
  </si>
  <si>
    <t>0030 - SERVICIO NACIONAL DE PROTECCIÓN AMBIENTAL</t>
  </si>
  <si>
    <t>02 - EJÉRCITO DE LA REPÚBLICA  DOMINICANA</t>
  </si>
  <si>
    <t>0001 - EJÉRCITO DE REPÚBLICA DOMINICANA</t>
  </si>
  <si>
    <t>11 - Defensa Terrestre</t>
  </si>
  <si>
    <t>0001 - ARMADA DE LA REPÚBLICA DOMINICANA</t>
  </si>
  <si>
    <t>11 - Defensa Naval</t>
  </si>
  <si>
    <t>13 - Servicios de Salud</t>
  </si>
  <si>
    <t>0002 - DIRECCIÓN GENERAL DE DRAGAS, PRESAS Y BALIZAMIENTO, M.G</t>
  </si>
  <si>
    <t>04 - FUERZA AÉREA DE REPÚBLICA DOMINICANA</t>
  </si>
  <si>
    <t>0001 - FUERZA AÉREA DE REPÚBLICA DOMINICANA</t>
  </si>
  <si>
    <t>11 - DEFENSA AEREA</t>
  </si>
  <si>
    <t>0002 - HOSPITAL MILITAR FAD DR. RAMÓN DE LARA</t>
  </si>
  <si>
    <t>0003 - FORMACIÓN Y CAPACITACIÓN TÉCNICO PROFESIONAL (IMESA)</t>
  </si>
  <si>
    <t>12 - Educacion y Capacitacion MIlitar</t>
  </si>
  <si>
    <t>0003 - ADMINISTRACIÓN GENERAL DE BIENES NACIONALES</t>
  </si>
  <si>
    <t>0005 - DIRECCIÓN GENERAL DE POLÍTICAS Y LEGISLACIÓN TRIBUTARIA</t>
  </si>
  <si>
    <t>0006 - CENTRO DE CAPACITACIÓN EN POLÍTICA Y GESTIÓN FISCAL</t>
  </si>
  <si>
    <t>0007 - PROGRAMA DE ADMINISTRACIÓN FINANCIERA INTEGRADA</t>
  </si>
  <si>
    <t>19 - Modernizacion de la Administracion Financiera</t>
  </si>
  <si>
    <t>0010 - DIRECCIÓN GENERAL  DE PRESUPUESTO</t>
  </si>
  <si>
    <t>20 - Gestión del Sistema Presupuestario Dominicano</t>
  </si>
  <si>
    <t>0011 - DIRECCIÓN GENERAL DE CRÉDITO PÚBLICO</t>
  </si>
  <si>
    <t>21 - Administracion de Pensiones y Jubilaciones</t>
  </si>
  <si>
    <t>0001 - MINISTERIO DE EDUCACIÓN</t>
  </si>
  <si>
    <t>11 - SERVICIOS TECNICOS PEDAGOGICOS</t>
  </si>
  <si>
    <t>0008 - INSTITUTO SUPERIOR DE FORMACIÓN DOCENTE SALOMÉ UREÑA</t>
  </si>
  <si>
    <t>99 - Administración de transferencia, pasivos y activos financieros</t>
  </si>
  <si>
    <t>18 - PROVISION DE MEDICAMENTOS, INSUMOS SANITARIOS Y REACTIVOS DE LABORATORIO</t>
  </si>
  <si>
    <t>20 - Control de Enfermedades Prevenibles por Vacunas</t>
  </si>
  <si>
    <t>12 - REGULACION DE LAS RELACIONES LABORALES</t>
  </si>
  <si>
    <t>11 - Fomento de la Producción Agrícola</t>
  </si>
  <si>
    <t>99 - ADMINISTRACION DE TRANSFERENCIAS Y ACTIVOS FINANCIEROS</t>
  </si>
  <si>
    <t>13 - SANIDAD ANIMAL, ASISTENCIA TECNICA Y FOMENTO PECUARIO</t>
  </si>
  <si>
    <t>0211 - MINISTERIO DE OBRAS PUBLICAS Y COMUNICACIONES</t>
  </si>
  <si>
    <t>14 - Desarrollo en la infraestructura física de caminos vecinales</t>
  </si>
  <si>
    <t>16 - Reconstrucción y Rehabilitación de Obras Hidráulicas y de Drenaje</t>
  </si>
  <si>
    <t>20 - Reducción de vulnerabilidades en infraestructura ante la ocurrencia de desastres naturales</t>
  </si>
  <si>
    <t>34 - Construcción, Reconstrucción y Reparación de Infraestructuras para  Atender Emergencias Públicas</t>
  </si>
  <si>
    <t>0002 - DIRECCIÓN  GENERAL DE EMBELLECIMIENTO DE CARRETERAS Y AVENIDAS DE CIRCUNV.</t>
  </si>
  <si>
    <t>0010 - COMISIÓN PRESIDENCIAL PARA LA MODERNIZACIÓN Y SEGURIDAD PORTUARIAS</t>
  </si>
  <si>
    <t>0001 - MINISTERIO DE INDUSTRIA, COMERCIO Y MIPYMES (MICM)</t>
  </si>
  <si>
    <t>0009 - DIRECCIÓN DE FOMENTO Y DESARROLLO DE LA ARTESANÍA NACIONAL (FODEARTE)</t>
  </si>
  <si>
    <t>11 - Fomento y Promoción Turística</t>
  </si>
  <si>
    <t>12 - Supervisión y Regulación de los Servicios Turísticos</t>
  </si>
  <si>
    <t>0002 - COMITÉ EJECUTOR DE INFRAESTRUCTURA EN ZONA TURÍSTICAS (CEIZTUR)</t>
  </si>
  <si>
    <t>0214 - PROCURADURÍA GENERAL DE LA REPUBLICA</t>
  </si>
  <si>
    <t>12 - Coordinacion y Funcionamiento del Sistema Penitenciario Dominicano</t>
  </si>
  <si>
    <t>99 - Administración de Transferencias Pasivos Activos Financieros</t>
  </si>
  <si>
    <t>0001 - MINISTERIO DE EDUCACIÓN SUPERIOR CIENCIA Y TECNOLOGÍA</t>
  </si>
  <si>
    <t>99 - Administración de Transferencias, Pasivos y Activos Financieros</t>
  </si>
  <si>
    <t>0220 - MINISTERIO DE ECONOMIA, PLANIFICACION Y DESARROLLO</t>
  </si>
  <si>
    <t>11 - Desarrollo y coordinación de políticas e iniciativas estratégicas</t>
  </si>
  <si>
    <t>0017 - GOBERNACIÓN DEL EDIFICIO DE OFICINAS GUBERNAMENTALES</t>
  </si>
  <si>
    <t>0221 - MINISTERIO DE ADMINISTRACION PUBLICA</t>
  </si>
  <si>
    <t>0001 - MINISTERIO DE ADMINISTRACIÓN PÚBLICA</t>
  </si>
  <si>
    <t>11 - Profesionalización de la función pública</t>
  </si>
  <si>
    <t>99 - ADMINISTRACION DE ACTIVOS,PASIVOS Y TRANSFERENCIAS</t>
  </si>
  <si>
    <t>13 - Administracion de Juntas Electorales y Expedicion de CIE</t>
  </si>
  <si>
    <t>11 - DEFENSOR DEL PUEBLO</t>
  </si>
  <si>
    <t>96 - Deuda Publica y Otras Operaciones Financieras</t>
  </si>
  <si>
    <t>11 - Pago Energia No Cortable</t>
  </si>
  <si>
    <t>98 - Pensiones y Jubilaciones Civiles</t>
  </si>
  <si>
    <t>99 - Administración de Activos,Pasivos y Capital</t>
  </si>
  <si>
    <t>98 - Administración de contribuciones especiales</t>
  </si>
  <si>
    <t>0007 - GABINETE DE POLÍTICA MEDIOAMBIENTAL Y DESARROLLO FÍSICO</t>
  </si>
  <si>
    <t>0002 - DIRECCION GENERAL  DE COMUNICACION</t>
  </si>
  <si>
    <t>0005 - DIRECCION GENERAL DE COOPERACION MULTILATERAL</t>
  </si>
  <si>
    <t>13 - Regulación y desarrollo de hidrocarburos</t>
  </si>
  <si>
    <t>PRESUPUESTO APROBADO
(LEY NO. 166-21)</t>
  </si>
  <si>
    <t>EJECUCION
AGOSTO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</si>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</sst>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,,_);\(#,##0.0,,\)"/>
    <numFmt numFmtId="165" formatCode="0.0%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b/>
      <vertAlign val="superscript"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7">
    <border>
      <left/>
      <right/>
      <top/>
      <bottom/>
      <diagonal/>
    </border>
    <border>
      <left/>
      <right/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0.79998168889431442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21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12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5" fillId="0" borderId="0"/>
    <xf numFmtId="0" fontId="4" fillId="0" borderId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4">
    <xf numFmtId="0" fontId="0" fillId="0" borderId="0" xfId="0"/>
    <xf numFmtId="0" fontId="13" fillId="0" borderId="0" xfId="0" applyFont="1" applyAlignment="1">
      <alignment horizontal="left" vertical="center" indent="1"/>
    </xf>
    <xf numFmtId="0" fontId="4" fillId="2" borderId="0" xfId="0" applyFont="1" applyFill="1"/>
    <xf numFmtId="0" fontId="4" fillId="0" borderId="0" xfId="0" applyFont="1"/>
    <xf numFmtId="164" fontId="4" fillId="2" borderId="0" xfId="0" applyNumberFormat="1" applyFont="1" applyFill="1"/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4" fillId="0" borderId="0" xfId="0" applyFont="1" applyBorder="1"/>
    <xf numFmtId="164" fontId="4" fillId="0" borderId="0" xfId="0" applyNumberFormat="1" applyFont="1" applyBorder="1" applyAlignment="1">
      <alignment horizontal="center" vertical="center"/>
    </xf>
    <xf numFmtId="165" fontId="4" fillId="0" borderId="0" xfId="14" applyNumberFormat="1" applyFont="1" applyBorder="1" applyAlignment="1">
      <alignment horizontal="center" vertical="center"/>
    </xf>
    <xf numFmtId="164" fontId="15" fillId="4" borderId="9" xfId="0" applyNumberFormat="1" applyFont="1" applyFill="1" applyBorder="1" applyAlignment="1">
      <alignment horizontal="left" vertical="center"/>
    </xf>
    <xf numFmtId="164" fontId="15" fillId="4" borderId="9" xfId="0" applyNumberFormat="1" applyFont="1" applyFill="1" applyBorder="1" applyAlignment="1">
      <alignment horizontal="center" vertical="center"/>
    </xf>
    <xf numFmtId="165" fontId="15" fillId="4" borderId="9" xfId="14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5" fontId="6" fillId="0" borderId="0" xfId="14" applyNumberFormat="1" applyFont="1" applyBorder="1" applyAlignment="1">
      <alignment horizontal="center" vertical="center"/>
    </xf>
    <xf numFmtId="0" fontId="16" fillId="5" borderId="0" xfId="0" applyFont="1" applyFill="1" applyAlignment="1">
      <alignment horizontal="left" vertical="center" wrapText="1"/>
    </xf>
    <xf numFmtId="164" fontId="6" fillId="5" borderId="0" xfId="0" applyNumberFormat="1" applyFont="1" applyFill="1" applyBorder="1" applyAlignment="1">
      <alignment horizontal="center" vertical="center"/>
    </xf>
    <xf numFmtId="165" fontId="6" fillId="5" borderId="0" xfId="14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 indent="2"/>
    </xf>
    <xf numFmtId="0" fontId="16" fillId="0" borderId="1" xfId="0" applyFont="1" applyBorder="1" applyAlignment="1">
      <alignment horizontal="left" vertical="center" wrapText="1" indent="1"/>
    </xf>
    <xf numFmtId="165" fontId="4" fillId="0" borderId="0" xfId="14" applyNumberFormat="1" applyFont="1" applyBorder="1"/>
    <xf numFmtId="0" fontId="6" fillId="0" borderId="2" xfId="0" applyFont="1" applyBorder="1"/>
    <xf numFmtId="0" fontId="6" fillId="0" borderId="3" xfId="0" applyFont="1" applyBorder="1"/>
    <xf numFmtId="165" fontId="4" fillId="0" borderId="4" xfId="16" applyNumberFormat="1" applyFont="1" applyBorder="1"/>
    <xf numFmtId="165" fontId="4" fillId="0" borderId="0" xfId="14" applyNumberFormat="1" applyFont="1"/>
    <xf numFmtId="0" fontId="14" fillId="3" borderId="9" xfId="0" applyFont="1" applyFill="1" applyBorder="1" applyAlignment="1">
      <alignment horizontal="center" vertical="center" wrapText="1"/>
    </xf>
    <xf numFmtId="0" fontId="6" fillId="0" borderId="0" xfId="0" applyFont="1"/>
    <xf numFmtId="0" fontId="9" fillId="0" borderId="3" xfId="0" applyFont="1" applyBorder="1" applyAlignment="1">
      <alignment horizontal="left" indent="1"/>
    </xf>
    <xf numFmtId="0" fontId="9" fillId="0" borderId="5" xfId="0" applyFont="1" applyBorder="1" applyAlignment="1">
      <alignment horizontal="left" indent="1"/>
    </xf>
    <xf numFmtId="164" fontId="4" fillId="0" borderId="6" xfId="0" applyNumberFormat="1" applyFont="1" applyBorder="1"/>
    <xf numFmtId="164" fontId="4" fillId="0" borderId="7" xfId="0" applyNumberFormat="1" applyFont="1" applyBorder="1"/>
    <xf numFmtId="164" fontId="4" fillId="0" borderId="7" xfId="2" applyNumberFormat="1" applyFont="1" applyBorder="1"/>
    <xf numFmtId="0" fontId="0" fillId="0" borderId="0" xfId="0" applyBorder="1"/>
    <xf numFmtId="0" fontId="10" fillId="0" borderId="0" xfId="10" applyBorder="1" applyAlignment="1">
      <alignment horizontal="left"/>
    </xf>
    <xf numFmtId="0" fontId="11" fillId="6" borderId="0" xfId="10" applyFont="1" applyFill="1" applyBorder="1" applyAlignment="1">
      <alignment horizontal="center"/>
    </xf>
    <xf numFmtId="0" fontId="13" fillId="5" borderId="0" xfId="10" applyFont="1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164" fontId="6" fillId="5" borderId="0" xfId="0" applyNumberFormat="1" applyFont="1" applyFill="1" applyBorder="1" applyAlignment="1">
      <alignment horizontal="center"/>
    </xf>
    <xf numFmtId="0" fontId="18" fillId="0" borderId="0" xfId="0" applyFont="1" applyBorder="1"/>
    <xf numFmtId="0" fontId="15" fillId="0" borderId="0" xfId="0" applyFont="1" applyBorder="1"/>
    <xf numFmtId="164" fontId="18" fillId="0" borderId="0" xfId="0" applyNumberFormat="1" applyFont="1" applyBorder="1"/>
    <xf numFmtId="164" fontId="18" fillId="0" borderId="0" xfId="2" applyNumberFormat="1" applyFont="1" applyBorder="1"/>
    <xf numFmtId="0" fontId="14" fillId="3" borderId="1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164" fontId="16" fillId="5" borderId="0" xfId="0" applyNumberFormat="1" applyFont="1" applyFill="1" applyAlignment="1">
      <alignment horizontal="center" vertical="center"/>
    </xf>
    <xf numFmtId="165" fontId="16" fillId="5" borderId="0" xfId="14" applyNumberFormat="1" applyFont="1" applyFill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5" fontId="17" fillId="0" borderId="0" xfId="14" applyNumberFormat="1" applyFont="1" applyAlignment="1">
      <alignment horizontal="center" vertical="center"/>
    </xf>
    <xf numFmtId="0" fontId="16" fillId="5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indent="1"/>
    </xf>
    <xf numFmtId="0" fontId="15" fillId="4" borderId="9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 inden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6" fillId="0" borderId="0" xfId="0" applyFont="1"/>
    <xf numFmtId="164" fontId="16" fillId="0" borderId="0" xfId="0" applyNumberFormat="1" applyFont="1" applyAlignment="1">
      <alignment horizontal="center" vertical="center"/>
    </xf>
    <xf numFmtId="165" fontId="16" fillId="0" borderId="0" xfId="14" applyNumberFormat="1" applyFont="1" applyAlignment="1">
      <alignment horizontal="center" vertical="center"/>
    </xf>
    <xf numFmtId="165" fontId="21" fillId="0" borderId="0" xfId="14" applyNumberFormat="1" applyFont="1"/>
    <xf numFmtId="0" fontId="21" fillId="0" borderId="0" xfId="0" applyFont="1"/>
    <xf numFmtId="0" fontId="17" fillId="0" borderId="0" xfId="0" applyFont="1" applyAlignment="1">
      <alignment horizontal="left" indent="1"/>
    </xf>
    <xf numFmtId="0" fontId="17" fillId="0" borderId="0" xfId="0" applyFont="1" applyAlignment="1">
      <alignment horizontal="left" wrapText="1" indent="1"/>
    </xf>
    <xf numFmtId="165" fontId="4" fillId="0" borderId="0" xfId="16" applyNumberFormat="1" applyFont="1"/>
    <xf numFmtId="0" fontId="17" fillId="0" borderId="0" xfId="0" applyFont="1" applyAlignment="1">
      <alignment horizontal="left" vertical="center" wrapText="1" indent="1"/>
    </xf>
    <xf numFmtId="0" fontId="15" fillId="4" borderId="9" xfId="0" applyFont="1" applyFill="1" applyBorder="1" applyAlignment="1">
      <alignment horizontal="left"/>
    </xf>
    <xf numFmtId="0" fontId="21" fillId="0" borderId="0" xfId="0" applyFont="1" applyAlignment="1">
      <alignment horizontal="left" vertical="center" indent="1"/>
    </xf>
    <xf numFmtId="0" fontId="14" fillId="3" borderId="14" xfId="0" applyFont="1" applyFill="1" applyBorder="1" applyAlignment="1">
      <alignment horizontal="center" vertical="center" wrapText="1"/>
    </xf>
    <xf numFmtId="0" fontId="4" fillId="0" borderId="0" xfId="0" applyFont="1" applyFill="1"/>
    <xf numFmtId="0" fontId="21" fillId="7" borderId="0" xfId="0" applyFont="1" applyFill="1"/>
    <xf numFmtId="165" fontId="21" fillId="7" borderId="0" xfId="16" applyNumberFormat="1" applyFont="1" applyFill="1" applyBorder="1" applyAlignment="1">
      <alignment horizontal="center" vertical="center"/>
    </xf>
    <xf numFmtId="164" fontId="21" fillId="7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indent="1"/>
    </xf>
    <xf numFmtId="164" fontId="4" fillId="0" borderId="0" xfId="0" applyNumberFormat="1" applyFont="1" applyAlignment="1">
      <alignment horizontal="center" vertical="center"/>
    </xf>
    <xf numFmtId="165" fontId="4" fillId="0" borderId="0" xfId="16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indent="1"/>
    </xf>
    <xf numFmtId="0" fontId="14" fillId="4" borderId="9" xfId="0" applyFont="1" applyFill="1" applyBorder="1"/>
    <xf numFmtId="164" fontId="14" fillId="4" borderId="9" xfId="0" applyNumberFormat="1" applyFont="1" applyFill="1" applyBorder="1" applyAlignment="1">
      <alignment horizontal="center"/>
    </xf>
    <xf numFmtId="165" fontId="14" fillId="4" borderId="9" xfId="16" applyNumberFormat="1" applyFont="1" applyFill="1" applyBorder="1" applyAlignment="1">
      <alignment horizontal="center"/>
    </xf>
    <xf numFmtId="0" fontId="18" fillId="0" borderId="0" xfId="0" applyFont="1"/>
    <xf numFmtId="0" fontId="11" fillId="4" borderId="32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" fillId="0" borderId="0" xfId="10" applyFont="1" applyBorder="1" applyAlignment="1">
      <alignment horizontal="left"/>
    </xf>
    <xf numFmtId="0" fontId="13" fillId="8" borderId="0" xfId="0" applyFont="1" applyFill="1" applyAlignment="1">
      <alignment horizontal="left"/>
    </xf>
    <xf numFmtId="0" fontId="1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11" fillId="4" borderId="36" xfId="0" applyFont="1" applyFill="1" applyBorder="1" applyAlignment="1">
      <alignment horizontal="left"/>
    </xf>
    <xf numFmtId="164" fontId="13" fillId="8" borderId="0" xfId="0" applyNumberFormat="1" applyFont="1" applyFill="1"/>
    <xf numFmtId="164" fontId="13" fillId="0" borderId="0" xfId="0" applyNumberFormat="1" applyFont="1"/>
    <xf numFmtId="164" fontId="0" fillId="0" borderId="0" xfId="0" applyNumberFormat="1"/>
    <xf numFmtId="164" fontId="11" fillId="4" borderId="36" xfId="0" applyNumberFormat="1" applyFont="1" applyFill="1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3" borderId="13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3" borderId="1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49" fontId="14" fillId="3" borderId="27" xfId="0" applyNumberFormat="1" applyFont="1" applyFill="1" applyBorder="1" applyAlignment="1">
      <alignment horizontal="center" vertical="center" wrapText="1"/>
    </xf>
    <xf numFmtId="49" fontId="14" fillId="3" borderId="28" xfId="0" applyNumberFormat="1" applyFont="1" applyFill="1" applyBorder="1" applyAlignment="1">
      <alignment horizontal="center" vertical="center" wrapText="1"/>
    </xf>
    <xf numFmtId="49" fontId="14" fillId="3" borderId="29" xfId="0" applyNumberFormat="1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14" fillId="3" borderId="14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65" fontId="3" fillId="0" borderId="0" xfId="14" applyNumberFormat="1" applyFont="1" applyBorder="1" applyAlignment="1">
      <alignment horizontal="center" vertical="center"/>
    </xf>
    <xf numFmtId="0" fontId="3" fillId="0" borderId="0" xfId="0" applyFont="1"/>
  </cellXfs>
  <cellStyles count="21">
    <cellStyle name="Comma 2" xfId="1" xr:uid="{00000000-0005-0000-0000-000000000000}"/>
    <cellStyle name="Millares 2" xfId="2" xr:uid="{00000000-0005-0000-0000-000001000000}"/>
    <cellStyle name="Millares 3" xfId="19" xr:uid="{F3B66B38-C0F9-4931-8DE9-12FB5244EBFC}"/>
    <cellStyle name="Millares 57" xfId="3" xr:uid="{00000000-0005-0000-0000-000002000000}"/>
    <cellStyle name="Normal" xfId="0" builtinId="0"/>
    <cellStyle name="Normal 10 3" xfId="4" xr:uid="{00000000-0005-0000-0000-000004000000}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2 3" xfId="8" xr:uid="{00000000-0005-0000-0000-000008000000}"/>
    <cellStyle name="Normal 2 3 2" xfId="9" xr:uid="{00000000-0005-0000-0000-000009000000}"/>
    <cellStyle name="Normal 3" xfId="10" xr:uid="{00000000-0005-0000-0000-00000A000000}"/>
    <cellStyle name="Normal 4" xfId="11" xr:uid="{00000000-0005-0000-0000-00000B000000}"/>
    <cellStyle name="Normal 4 3" xfId="12" xr:uid="{00000000-0005-0000-0000-00000C000000}"/>
    <cellStyle name="Normal 5" xfId="13" xr:uid="{00000000-0005-0000-0000-00000D000000}"/>
    <cellStyle name="Normal 6" xfId="18" xr:uid="{27F00B60-96A8-416F-A4B5-5AC2590B8657}"/>
    <cellStyle name="Percent 2" xfId="15" xr:uid="{00000000-0005-0000-0000-00000F000000}"/>
    <cellStyle name="Porcentaje" xfId="14" builtinId="5"/>
    <cellStyle name="Porcentaje 2" xfId="16" xr:uid="{00000000-0005-0000-0000-000010000000}"/>
    <cellStyle name="Porcentaje 3" xfId="17" xr:uid="{00000000-0005-0000-0000-000011000000}"/>
    <cellStyle name="Porcentaje 4" xfId="20" xr:uid="{ABCF7085-44D2-4240-9B1B-73E4A7B286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B8B-45DC-9F3A-0A391B3CCFB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8B-45DC-9F3A-0A391B3CCFB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B8B-45DC-9F3A-0A391B3CCFB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8B-45DC-9F3A-0A391B3CCFB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B8B-45DC-9F3A-0A391B3CCFB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1'!$K$24:$K$28</c:f>
              <c:strCache>
                <c:ptCount val="5"/>
                <c:pt idx="0">
                  <c:v>Ingresos</c:v>
                </c:pt>
                <c:pt idx="1">
                  <c:v>Gastos</c:v>
                </c:pt>
                <c:pt idx="2">
                  <c:v>Resultado Primario</c:v>
                </c:pt>
                <c:pt idx="3">
                  <c:v>Resultado Económico</c:v>
                </c:pt>
                <c:pt idx="4">
                  <c:v>Resultado Financiero</c:v>
                </c:pt>
              </c:strCache>
            </c:strRef>
          </c:cat>
          <c:val>
            <c:numRef>
              <c:f>'Gráfico 1'!$L$24:$L$28</c:f>
              <c:numCache>
                <c:formatCode>#,##0.0,,_);\(#,##0.0,,\)</c:formatCode>
                <c:ptCount val="5"/>
                <c:pt idx="0">
                  <c:v>68475417311.010025</c:v>
                </c:pt>
                <c:pt idx="1">
                  <c:v>68237848751.449982</c:v>
                </c:pt>
                <c:pt idx="2">
                  <c:v>8940762345.9800415</c:v>
                </c:pt>
                <c:pt idx="3">
                  <c:v>4791076315.7700424</c:v>
                </c:pt>
                <c:pt idx="4">
                  <c:v>237568559.56004333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8B-45DC-9F3A-0A391B3CC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555112"/>
        <c:axId val="1"/>
      </c:barChart>
      <c:catAx>
        <c:axId val="49955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.0,,_);\(#,##0.0,,\)" sourceLinked="1"/>
        <c:majorTickMark val="out"/>
        <c:minorTickMark val="none"/>
        <c:tickLblPos val="nextTo"/>
        <c:crossAx val="499555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Gráfico 2. Composición Funcional del Gasto (Agosto 2021)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65D5-4958-A98D-32EC1E7DF85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D5-4958-A98D-32EC1E7DF8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5D5-4958-A98D-32EC1E7DF859}"/>
              </c:ext>
            </c:extLst>
          </c:dPt>
          <c:dPt>
            <c:idx val="3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D5-4958-A98D-32EC1E7DF8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5D5-4958-A98D-32EC1E7DF859}"/>
              </c:ext>
            </c:extLst>
          </c:dPt>
          <c:dLbls>
            <c:dLbl>
              <c:idx val="4"/>
              <c:layout>
                <c:manualLayout>
                  <c:x val="-3.2407407407407406E-2"/>
                  <c:y val="2.98507462686567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D5-4958-A98D-32EC1E7DF85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2'!$L$6:$L$10</c:f>
              <c:strCache>
                <c:ptCount val="5"/>
                <c:pt idx="0">
                  <c:v>SERVICIOS 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</c:strCache>
            </c:strRef>
          </c:cat>
          <c:val>
            <c:numRef>
              <c:f>'Gráfico 2'!$M$6:$M$10</c:f>
              <c:numCache>
                <c:formatCode>0.0%</c:formatCode>
                <c:ptCount val="5"/>
                <c:pt idx="0">
                  <c:v>0.1671601270496913</c:v>
                </c:pt>
                <c:pt idx="1">
                  <c:v>0.16818305291674565</c:v>
                </c:pt>
                <c:pt idx="2">
                  <c:v>8.725445724098212E-3</c:v>
                </c:pt>
                <c:pt idx="3">
                  <c:v>0.52844796230880209</c:v>
                </c:pt>
                <c:pt idx="4">
                  <c:v>0.1274834120006626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D5-4958-A98D-32EC1E7D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</xdr:row>
      <xdr:rowOff>19050</xdr:rowOff>
    </xdr:from>
    <xdr:to>
      <xdr:col>8</xdr:col>
      <xdr:colOff>352425</xdr:colOff>
      <xdr:row>23</xdr:row>
      <xdr:rowOff>133350</xdr:rowOff>
    </xdr:to>
    <xdr:graphicFrame macro="">
      <xdr:nvGraphicFramePr>
        <xdr:cNvPr id="183356" name="Gráfico 1">
          <a:extLst>
            <a:ext uri="{FF2B5EF4-FFF2-40B4-BE49-F238E27FC236}">
              <a16:creationId xmlns:a16="http://schemas.microsoft.com/office/drawing/2014/main" id="{00000000-0008-0000-0000-00003CC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11</xdr:row>
      <xdr:rowOff>142875</xdr:rowOff>
    </xdr:from>
    <xdr:to>
      <xdr:col>14</xdr:col>
      <xdr:colOff>85725</xdr:colOff>
      <xdr:row>37</xdr:row>
      <xdr:rowOff>76200</xdr:rowOff>
    </xdr:to>
    <xdr:graphicFrame macro="">
      <xdr:nvGraphicFramePr>
        <xdr:cNvPr id="5269" name="Gráfico 2">
          <a:extLst>
            <a:ext uri="{FF2B5EF4-FFF2-40B4-BE49-F238E27FC236}">
              <a16:creationId xmlns:a16="http://schemas.microsoft.com/office/drawing/2014/main" id="{00000000-0008-0000-0400-00009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22411</xdr:colOff>
      <xdr:row>7</xdr:row>
      <xdr:rowOff>123265</xdr:rowOff>
    </xdr:from>
    <xdr:to>
      <xdr:col>15</xdr:col>
      <xdr:colOff>627529</xdr:colOff>
      <xdr:row>40</xdr:row>
      <xdr:rowOff>51260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BFFCE8-6E34-4832-AC9C-639B15113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7823" y="1288677"/>
          <a:ext cx="8987118" cy="6214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M32"/>
  <sheetViews>
    <sheetView showGridLines="0" tabSelected="1" workbookViewId="0">
      <selection activeCell="H31" sqref="H31"/>
    </sheetView>
  </sheetViews>
  <sheetFormatPr baseColWidth="10" defaultColWidth="11.42578125" defaultRowHeight="12.75" x14ac:dyDescent="0.2"/>
  <cols>
    <col min="1" max="10" width="11.42578125" customWidth="1"/>
    <col min="11" max="11" width="27.28515625" customWidth="1"/>
    <col min="12" max="12" width="20.140625" customWidth="1"/>
  </cols>
  <sheetData>
    <row r="3" spans="3:12" ht="15" x14ac:dyDescent="0.25">
      <c r="C3" s="97" t="s">
        <v>453</v>
      </c>
      <c r="D3" s="97"/>
      <c r="E3" s="97"/>
      <c r="F3" s="97"/>
      <c r="G3" s="97"/>
      <c r="H3" s="97"/>
      <c r="I3" s="97"/>
    </row>
    <row r="4" spans="3:12" x14ac:dyDescent="0.2">
      <c r="C4" s="98" t="s">
        <v>117</v>
      </c>
      <c r="D4" s="98"/>
      <c r="E4" s="98"/>
      <c r="F4" s="98"/>
      <c r="G4" s="98"/>
      <c r="H4" s="98"/>
      <c r="I4" s="98"/>
    </row>
    <row r="12" spans="3:12" ht="13.5" thickBot="1" x14ac:dyDescent="0.25"/>
    <row r="13" spans="3:12" x14ac:dyDescent="0.2">
      <c r="K13" s="22" t="s">
        <v>91</v>
      </c>
      <c r="L13" s="30">
        <f>'Tabla 1'!G30</f>
        <v>68475417311.010025</v>
      </c>
    </row>
    <row r="14" spans="3:12" x14ac:dyDescent="0.2">
      <c r="K14" s="23" t="s">
        <v>92</v>
      </c>
      <c r="L14" s="31">
        <f>'Tabla 2'!H29</f>
        <v>68237848751.449982</v>
      </c>
    </row>
    <row r="15" spans="3:12" x14ac:dyDescent="0.2">
      <c r="K15" s="28" t="s">
        <v>152</v>
      </c>
      <c r="L15" s="31">
        <f>'Tabla 2'!H18</f>
        <v>8703193786.4199982</v>
      </c>
    </row>
    <row r="16" spans="3:12" x14ac:dyDescent="0.2">
      <c r="K16" s="23" t="s">
        <v>151</v>
      </c>
      <c r="L16" s="31">
        <f>L13-(L14-L15)</f>
        <v>8940762345.9800415</v>
      </c>
    </row>
    <row r="17" spans="3:13" x14ac:dyDescent="0.2">
      <c r="K17" s="23" t="s">
        <v>150</v>
      </c>
      <c r="L17" s="31">
        <f>'Tabla 1'!G9-'Tabla 2'!H10</f>
        <v>4791076315.7700424</v>
      </c>
    </row>
    <row r="18" spans="3:13" x14ac:dyDescent="0.2">
      <c r="K18" s="23" t="s">
        <v>153</v>
      </c>
      <c r="L18" s="31">
        <f>'Tabla 1'!G26-'Tabla 2'!H22</f>
        <v>-4553507756.2099991</v>
      </c>
    </row>
    <row r="19" spans="3:13" x14ac:dyDescent="0.2">
      <c r="K19" s="23" t="s">
        <v>93</v>
      </c>
      <c r="L19" s="32">
        <f>L13-L14</f>
        <v>237568559.56004333</v>
      </c>
    </row>
    <row r="20" spans="3:13" ht="13.5" thickBot="1" x14ac:dyDescent="0.25">
      <c r="K20" s="29" t="s">
        <v>154</v>
      </c>
      <c r="L20" s="24">
        <f>L19/'Tabla 1'!N3</f>
        <v>4.4870744613742195E-5</v>
      </c>
    </row>
    <row r="22" spans="3:13" x14ac:dyDescent="0.2">
      <c r="J22" s="83"/>
      <c r="K22" s="153"/>
      <c r="L22" s="153"/>
      <c r="M22" s="83"/>
    </row>
    <row r="23" spans="3:13" x14ac:dyDescent="0.2">
      <c r="J23" s="39"/>
      <c r="K23" s="39"/>
      <c r="L23" s="39"/>
      <c r="M23" s="83"/>
    </row>
    <row r="24" spans="3:13" x14ac:dyDescent="0.2">
      <c r="J24" s="39"/>
      <c r="K24" s="40" t="s">
        <v>91</v>
      </c>
      <c r="L24" s="41">
        <f>L13</f>
        <v>68475417311.010025</v>
      </c>
      <c r="M24" s="83"/>
    </row>
    <row r="25" spans="3:13" x14ac:dyDescent="0.2">
      <c r="C25" s="27" t="s">
        <v>26</v>
      </c>
      <c r="J25" s="39"/>
      <c r="K25" s="40" t="s">
        <v>92</v>
      </c>
      <c r="L25" s="41">
        <f>L14</f>
        <v>68237848751.449982</v>
      </c>
      <c r="M25" s="83"/>
    </row>
    <row r="26" spans="3:13" x14ac:dyDescent="0.2">
      <c r="C26" s="27" t="s">
        <v>27</v>
      </c>
      <c r="J26" s="39"/>
      <c r="K26" s="40" t="s">
        <v>151</v>
      </c>
      <c r="L26" s="41">
        <f>L16</f>
        <v>8940762345.9800415</v>
      </c>
      <c r="M26" s="83"/>
    </row>
    <row r="27" spans="3:13" x14ac:dyDescent="0.2">
      <c r="J27" s="39"/>
      <c r="K27" s="40" t="s">
        <v>150</v>
      </c>
      <c r="L27" s="41">
        <f>L17</f>
        <v>4791076315.7700424</v>
      </c>
      <c r="M27" s="83"/>
    </row>
    <row r="28" spans="3:13" x14ac:dyDescent="0.2">
      <c r="J28" s="39"/>
      <c r="K28" s="40" t="s">
        <v>93</v>
      </c>
      <c r="L28" s="42">
        <f>L19</f>
        <v>237568559.56004333</v>
      </c>
      <c r="M28" s="83"/>
    </row>
    <row r="29" spans="3:13" x14ac:dyDescent="0.2">
      <c r="J29" s="39"/>
      <c r="K29" s="39"/>
      <c r="L29" s="39"/>
      <c r="M29" s="83"/>
    </row>
    <row r="30" spans="3:13" x14ac:dyDescent="0.2">
      <c r="J30" s="39"/>
      <c r="K30" s="39"/>
      <c r="L30" s="39"/>
      <c r="M30" s="83"/>
    </row>
    <row r="31" spans="3:13" x14ac:dyDescent="0.2">
      <c r="J31" s="39"/>
      <c r="K31" s="39"/>
      <c r="L31" s="39"/>
      <c r="M31" s="83"/>
    </row>
    <row r="32" spans="3:13" x14ac:dyDescent="0.2">
      <c r="K32" s="83"/>
      <c r="L32" s="83"/>
      <c r="M32" s="83"/>
    </row>
  </sheetData>
  <mergeCells count="2">
    <mergeCell ref="C3:I3"/>
    <mergeCell ref="C4:I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54"/>
  <sheetViews>
    <sheetView showGridLines="0" zoomScaleNormal="100" workbookViewId="0">
      <selection activeCell="L14" sqref="L14"/>
    </sheetView>
  </sheetViews>
  <sheetFormatPr baseColWidth="10" defaultColWidth="11.42578125" defaultRowHeight="12.75" x14ac:dyDescent="0.2"/>
  <cols>
    <col min="1" max="1" width="11.42578125" style="3" customWidth="1"/>
    <col min="2" max="2" width="52.85546875" style="3" customWidth="1"/>
    <col min="3" max="3" width="12.85546875" style="3" customWidth="1"/>
    <col min="4" max="5" width="17.140625" style="3" customWidth="1"/>
    <col min="6" max="6" width="14.5703125" style="3" customWidth="1"/>
    <col min="7" max="7" width="13.5703125" style="3" customWidth="1"/>
    <col min="8" max="8" width="17.7109375" style="3" customWidth="1"/>
    <col min="9" max="9" width="9" style="3" bestFit="1" customWidth="1"/>
    <col min="10" max="10" width="10.28515625" style="3" bestFit="1" customWidth="1"/>
    <col min="11" max="11" width="10.140625" style="3" bestFit="1" customWidth="1"/>
    <col min="12" max="12" width="11.42578125" style="3" customWidth="1"/>
    <col min="13" max="13" width="27.28515625" style="3" customWidth="1"/>
    <col min="14" max="14" width="20.140625" style="3" customWidth="1"/>
    <col min="15" max="16384" width="11.42578125" style="3"/>
  </cols>
  <sheetData>
    <row r="2" spans="2:14" ht="18" x14ac:dyDescent="0.25">
      <c r="B2" s="102" t="s">
        <v>454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2:14" ht="15.75" thickBot="1" x14ac:dyDescent="0.25">
      <c r="B3" s="103" t="s">
        <v>18</v>
      </c>
      <c r="C3" s="103"/>
      <c r="D3" s="103"/>
      <c r="E3" s="103"/>
      <c r="F3" s="103"/>
      <c r="G3" s="103"/>
      <c r="H3" s="103"/>
      <c r="I3" s="103"/>
      <c r="J3" s="103"/>
      <c r="K3" s="103"/>
      <c r="M3" s="2" t="s">
        <v>108</v>
      </c>
      <c r="N3" s="4">
        <v>5294508963581.7002</v>
      </c>
    </row>
    <row r="4" spans="2:14" ht="15.75" customHeight="1" thickBot="1" x14ac:dyDescent="0.25">
      <c r="B4" s="104" t="s">
        <v>19</v>
      </c>
      <c r="C4" s="26">
        <v>2020</v>
      </c>
      <c r="D4" s="110">
        <v>2021</v>
      </c>
      <c r="E4" s="114"/>
      <c r="F4" s="114"/>
      <c r="G4" s="114"/>
      <c r="H4" s="111"/>
      <c r="I4" s="110" t="s">
        <v>114</v>
      </c>
      <c r="J4" s="111"/>
      <c r="K4" s="99" t="s">
        <v>470</v>
      </c>
    </row>
    <row r="5" spans="2:14" ht="15.75" customHeight="1" thickBot="1" x14ac:dyDescent="0.25">
      <c r="B5" s="105"/>
      <c r="C5" s="101" t="s">
        <v>478</v>
      </c>
      <c r="D5" s="99" t="s">
        <v>20</v>
      </c>
      <c r="E5" s="99" t="s">
        <v>465</v>
      </c>
      <c r="F5" s="115" t="s">
        <v>479</v>
      </c>
      <c r="G5" s="116"/>
      <c r="H5" s="117"/>
      <c r="I5" s="112"/>
      <c r="J5" s="113"/>
      <c r="K5" s="101"/>
    </row>
    <row r="6" spans="2:14" ht="12.75" customHeight="1" x14ac:dyDescent="0.2">
      <c r="B6" s="105"/>
      <c r="C6" s="101"/>
      <c r="D6" s="101"/>
      <c r="E6" s="101"/>
      <c r="F6" s="101" t="s">
        <v>171</v>
      </c>
      <c r="G6" s="101" t="s">
        <v>466</v>
      </c>
      <c r="H6" s="99" t="s">
        <v>477</v>
      </c>
      <c r="I6" s="106" t="s">
        <v>115</v>
      </c>
      <c r="J6" s="108" t="s">
        <v>116</v>
      </c>
      <c r="K6" s="101"/>
    </row>
    <row r="7" spans="2:14" ht="25.5" customHeight="1" x14ac:dyDescent="0.2">
      <c r="B7" s="105"/>
      <c r="C7" s="100"/>
      <c r="D7" s="100"/>
      <c r="E7" s="100"/>
      <c r="F7" s="100"/>
      <c r="G7" s="100"/>
      <c r="H7" s="100"/>
      <c r="I7" s="107"/>
      <c r="J7" s="109"/>
      <c r="K7" s="100"/>
    </row>
    <row r="8" spans="2:14" ht="15" x14ac:dyDescent="0.2">
      <c r="B8" s="105"/>
      <c r="C8" s="5">
        <v>1</v>
      </c>
      <c r="D8" s="5">
        <v>2</v>
      </c>
      <c r="E8" s="5">
        <v>3</v>
      </c>
      <c r="F8" s="5">
        <v>4</v>
      </c>
      <c r="G8" s="5">
        <v>5</v>
      </c>
      <c r="H8" s="85" t="s">
        <v>476</v>
      </c>
      <c r="I8" s="6" t="s">
        <v>473</v>
      </c>
      <c r="J8" s="7" t="s">
        <v>474</v>
      </c>
      <c r="K8" s="5" t="s">
        <v>475</v>
      </c>
    </row>
    <row r="9" spans="2:14" x14ac:dyDescent="0.2">
      <c r="B9" s="16" t="s">
        <v>94</v>
      </c>
      <c r="C9" s="17">
        <v>55171854278.360001</v>
      </c>
      <c r="D9" s="17">
        <f>D10+D17+D18+D21+D24+D25</f>
        <v>657166229358</v>
      </c>
      <c r="E9" s="17">
        <v>754192061759</v>
      </c>
      <c r="F9" s="17">
        <v>61886539692.275063</v>
      </c>
      <c r="G9" s="17">
        <v>67512422523.610023</v>
      </c>
      <c r="H9" s="18">
        <f>G9/F9</f>
        <v>1.090906404838744</v>
      </c>
      <c r="I9" s="17">
        <f>G9-C9</f>
        <v>12340568245.250023</v>
      </c>
      <c r="J9" s="18">
        <f>I9/C9</f>
        <v>0.22367506777981089</v>
      </c>
      <c r="K9" s="18">
        <f>G9/$N$3</f>
        <v>1.275140395228235E-2</v>
      </c>
      <c r="L9" s="25"/>
      <c r="M9" s="25"/>
    </row>
    <row r="10" spans="2:14" x14ac:dyDescent="0.2">
      <c r="B10" s="20" t="s">
        <v>95</v>
      </c>
      <c r="C10" s="14">
        <v>46807246702.930008</v>
      </c>
      <c r="D10" s="14">
        <v>605936356314</v>
      </c>
      <c r="E10" s="14">
        <v>702892666621</v>
      </c>
      <c r="F10" s="14">
        <v>55367116281.032936</v>
      </c>
      <c r="G10" s="14">
        <v>63973822761.670021</v>
      </c>
      <c r="H10" s="15">
        <f t="shared" ref="H10:H30" si="0">G10/F10</f>
        <v>1.1554479817397583</v>
      </c>
      <c r="I10" s="14">
        <f t="shared" ref="I10:I21" si="1">G10-C10</f>
        <v>17166576058.740013</v>
      </c>
      <c r="J10" s="15">
        <f t="shared" ref="J10:J15" si="2">I10/C10</f>
        <v>0.36675039161543826</v>
      </c>
      <c r="K10" s="15">
        <f t="shared" ref="K10:K26" si="3">G10/$N$3</f>
        <v>1.2083051176551821E-2</v>
      </c>
      <c r="L10" s="25"/>
    </row>
    <row r="11" spans="2:14" ht="25.5" x14ac:dyDescent="0.2">
      <c r="B11" s="19" t="s">
        <v>96</v>
      </c>
      <c r="C11" s="9">
        <v>15607405262.459999</v>
      </c>
      <c r="D11" s="9">
        <v>198305463771</v>
      </c>
      <c r="E11" s="9">
        <v>241200830872</v>
      </c>
      <c r="F11" s="9">
        <v>19757124815.939751</v>
      </c>
      <c r="G11" s="9">
        <v>21700532019.360008</v>
      </c>
      <c r="H11" s="10">
        <f t="shared" si="0"/>
        <v>1.0983648795826986</v>
      </c>
      <c r="I11" s="9">
        <f>G11-C11</f>
        <v>6093126756.9000092</v>
      </c>
      <c r="J11" s="10">
        <f t="shared" si="2"/>
        <v>0.39039972720869981</v>
      </c>
      <c r="K11" s="10">
        <f t="shared" si="3"/>
        <v>4.0986864256208084E-3</v>
      </c>
      <c r="L11" s="25"/>
    </row>
    <row r="12" spans="2:14" x14ac:dyDescent="0.2">
      <c r="B12" s="19" t="s">
        <v>97</v>
      </c>
      <c r="C12" s="9">
        <v>2080435710.46</v>
      </c>
      <c r="D12" s="9">
        <v>29124499696</v>
      </c>
      <c r="E12" s="9">
        <v>33398854167</v>
      </c>
      <c r="F12" s="9">
        <v>2028591518.1191034</v>
      </c>
      <c r="G12" s="9">
        <v>3115016730.7199974</v>
      </c>
      <c r="H12" s="10">
        <f t="shared" si="0"/>
        <v>1.5355564207466568</v>
      </c>
      <c r="I12" s="9">
        <f t="shared" si="1"/>
        <v>1034581020.2599974</v>
      </c>
      <c r="J12" s="10">
        <f t="shared" si="2"/>
        <v>0.49729055075258427</v>
      </c>
      <c r="K12" s="10">
        <f t="shared" si="3"/>
        <v>5.8834856115017498E-4</v>
      </c>
      <c r="L12" s="25"/>
    </row>
    <row r="13" spans="2:14" x14ac:dyDescent="0.2">
      <c r="B13" s="19" t="s">
        <v>98</v>
      </c>
      <c r="C13" s="9">
        <v>26416064959.650005</v>
      </c>
      <c r="D13" s="9">
        <v>341256177005</v>
      </c>
      <c r="E13" s="9">
        <v>382182766758</v>
      </c>
      <c r="F13" s="9">
        <v>29869006583.386757</v>
      </c>
      <c r="G13" s="9">
        <v>34738306376.150009</v>
      </c>
      <c r="H13" s="10">
        <f t="shared" si="0"/>
        <v>1.163021819261695</v>
      </c>
      <c r="I13" s="9">
        <f t="shared" si="1"/>
        <v>8322241416.5000038</v>
      </c>
      <c r="J13" s="10">
        <f t="shared" si="2"/>
        <v>0.31504470590953104</v>
      </c>
      <c r="K13" s="10">
        <f t="shared" si="3"/>
        <v>6.5611951202835962E-3</v>
      </c>
      <c r="L13" s="25"/>
    </row>
    <row r="14" spans="2:14" ht="25.5" x14ac:dyDescent="0.2">
      <c r="B14" s="19" t="s">
        <v>99</v>
      </c>
      <c r="C14" s="9">
        <v>2652887338.29</v>
      </c>
      <c r="D14" s="9">
        <v>36571429740</v>
      </c>
      <c r="E14" s="9">
        <v>45146795509</v>
      </c>
      <c r="F14" s="9">
        <v>3635634869.8310556</v>
      </c>
      <c r="G14" s="9">
        <v>4326907151.6099997</v>
      </c>
      <c r="H14" s="10">
        <f t="shared" si="0"/>
        <v>1.1901379831938588</v>
      </c>
      <c r="I14" s="9">
        <f t="shared" si="1"/>
        <v>1674019813.3199997</v>
      </c>
      <c r="J14" s="10">
        <f t="shared" si="2"/>
        <v>0.63101805687649015</v>
      </c>
      <c r="K14" s="10">
        <f t="shared" si="3"/>
        <v>8.1724427730175671E-4</v>
      </c>
      <c r="L14" s="25"/>
    </row>
    <row r="15" spans="2:14" x14ac:dyDescent="0.2">
      <c r="B15" s="19" t="s">
        <v>100</v>
      </c>
      <c r="C15" s="9">
        <v>50299140.950000003</v>
      </c>
      <c r="D15" s="9">
        <v>677728808</v>
      </c>
      <c r="E15" s="9">
        <v>962725340</v>
      </c>
      <c r="F15" s="9">
        <v>76726505.522819147</v>
      </c>
      <c r="G15" s="9">
        <v>92915937.26000002</v>
      </c>
      <c r="H15" s="10">
        <f t="shared" si="0"/>
        <v>1.211001812566141</v>
      </c>
      <c r="I15" s="9">
        <f t="shared" si="1"/>
        <v>42616796.310000017</v>
      </c>
      <c r="J15" s="10">
        <f t="shared" si="2"/>
        <v>0.84726688180148757</v>
      </c>
      <c r="K15" s="10">
        <f t="shared" si="3"/>
        <v>1.7549490972462722E-5</v>
      </c>
      <c r="L15" s="25"/>
      <c r="M15" s="25"/>
    </row>
    <row r="16" spans="2:14" x14ac:dyDescent="0.2">
      <c r="B16" s="19" t="s">
        <v>101</v>
      </c>
      <c r="C16" s="9">
        <v>154291.12</v>
      </c>
      <c r="D16" s="9">
        <v>1057294</v>
      </c>
      <c r="E16" s="9">
        <v>693975</v>
      </c>
      <c r="F16" s="9">
        <v>31988.233454288264</v>
      </c>
      <c r="G16" s="9">
        <v>144546.57</v>
      </c>
      <c r="H16" s="10">
        <f t="shared" si="0"/>
        <v>4.5187418744632941</v>
      </c>
      <c r="I16" s="9">
        <f t="shared" si="1"/>
        <v>-9744.5499999999884</v>
      </c>
      <c r="J16" s="10" t="s">
        <v>22</v>
      </c>
      <c r="K16" s="10">
        <f t="shared" si="3"/>
        <v>2.7301223020730369E-8</v>
      </c>
      <c r="L16" s="25"/>
    </row>
    <row r="17" spans="1:13" x14ac:dyDescent="0.2">
      <c r="B17" s="20" t="s">
        <v>102</v>
      </c>
      <c r="C17" s="14">
        <v>218992333.27000001</v>
      </c>
      <c r="D17" s="14">
        <v>2605834807</v>
      </c>
      <c r="E17" s="14">
        <v>2486619605</v>
      </c>
      <c r="F17" s="14">
        <v>200821717.56616604</v>
      </c>
      <c r="G17" s="14">
        <v>400002835.45999998</v>
      </c>
      <c r="H17" s="15">
        <f t="shared" si="0"/>
        <v>1.9918305664735112</v>
      </c>
      <c r="I17" s="14">
        <f t="shared" si="1"/>
        <v>181010502.18999997</v>
      </c>
      <c r="J17" s="15">
        <f t="shared" ref="J17:J25" si="4">I17/C17</f>
        <v>0.82656090963161033</v>
      </c>
      <c r="K17" s="15">
        <f t="shared" si="3"/>
        <v>7.5550506800804563E-5</v>
      </c>
      <c r="L17" s="25"/>
    </row>
    <row r="18" spans="1:13" x14ac:dyDescent="0.2">
      <c r="B18" s="20" t="s">
        <v>103</v>
      </c>
      <c r="C18" s="14">
        <v>1868867805.5799999</v>
      </c>
      <c r="D18" s="14">
        <v>23655956821</v>
      </c>
      <c r="E18" s="14">
        <v>22135298631</v>
      </c>
      <c r="F18" s="14">
        <v>1938907119.7059796</v>
      </c>
      <c r="G18" s="14">
        <v>2210692474.0300002</v>
      </c>
      <c r="H18" s="15">
        <f t="shared" si="0"/>
        <v>1.1401745094242755</v>
      </c>
      <c r="I18" s="14">
        <f t="shared" si="1"/>
        <v>341824668.45000029</v>
      </c>
      <c r="J18" s="15">
        <f t="shared" si="4"/>
        <v>0.18290468027186951</v>
      </c>
      <c r="K18" s="15">
        <f t="shared" si="3"/>
        <v>4.1754438215824293E-4</v>
      </c>
      <c r="L18" s="25"/>
    </row>
    <row r="19" spans="1:13" x14ac:dyDescent="0.2">
      <c r="B19" s="19" t="s">
        <v>104</v>
      </c>
      <c r="C19" s="9">
        <v>1605600289.3399999</v>
      </c>
      <c r="D19" s="9">
        <v>18699805283</v>
      </c>
      <c r="E19" s="9">
        <v>17663256305</v>
      </c>
      <c r="F19" s="9">
        <v>1530793683.5072479</v>
      </c>
      <c r="G19" s="9">
        <v>1799088986.0800002</v>
      </c>
      <c r="H19" s="10">
        <f t="shared" si="0"/>
        <v>1.1752654883955704</v>
      </c>
      <c r="I19" s="9">
        <f t="shared" si="1"/>
        <v>193488696.74000025</v>
      </c>
      <c r="J19" s="10">
        <f t="shared" si="4"/>
        <v>0.12050863345293489</v>
      </c>
      <c r="K19" s="10">
        <f t="shared" si="3"/>
        <v>3.3980280295208497E-4</v>
      </c>
      <c r="L19" s="25"/>
    </row>
    <row r="20" spans="1:13" x14ac:dyDescent="0.2">
      <c r="B20" s="19" t="s">
        <v>105</v>
      </c>
      <c r="C20" s="9">
        <v>263267516.24000001</v>
      </c>
      <c r="D20" s="9">
        <v>4956151538</v>
      </c>
      <c r="E20" s="9">
        <v>4472042326</v>
      </c>
      <c r="F20" s="9">
        <v>408113436.1987316</v>
      </c>
      <c r="G20" s="9">
        <v>411603487.94999993</v>
      </c>
      <c r="H20" s="10">
        <f t="shared" si="0"/>
        <v>1.0085516707898068</v>
      </c>
      <c r="I20" s="9">
        <f t="shared" si="1"/>
        <v>148335971.70999992</v>
      </c>
      <c r="J20" s="10">
        <f t="shared" si="4"/>
        <v>0.56344198414047342</v>
      </c>
      <c r="K20" s="10">
        <f t="shared" si="3"/>
        <v>7.7741579206157943E-5</v>
      </c>
      <c r="L20" s="25"/>
    </row>
    <row r="21" spans="1:13" x14ac:dyDescent="0.2">
      <c r="B21" s="20" t="s">
        <v>156</v>
      </c>
      <c r="C21" s="14">
        <v>5103608525.9899998</v>
      </c>
      <c r="D21" s="14">
        <v>13308027306</v>
      </c>
      <c r="E21" s="14">
        <v>13626276176</v>
      </c>
      <c r="F21" s="14">
        <v>3571350221.3749747</v>
      </c>
      <c r="G21" s="14">
        <v>14409.710000000001</v>
      </c>
      <c r="H21" s="15">
        <f t="shared" si="0"/>
        <v>4.0348073156634422E-6</v>
      </c>
      <c r="I21" s="9">
        <f t="shared" si="1"/>
        <v>-5103594116.2799997</v>
      </c>
      <c r="J21" s="10">
        <f>I21/C21</f>
        <v>-0.99999717656440013</v>
      </c>
      <c r="K21" s="10">
        <f t="shared" si="3"/>
        <v>2.7216329406782092E-9</v>
      </c>
      <c r="L21" s="25"/>
    </row>
    <row r="22" spans="1:13" x14ac:dyDescent="0.2">
      <c r="B22" s="19" t="s">
        <v>157</v>
      </c>
      <c r="C22" s="9">
        <v>295403442.68000001</v>
      </c>
      <c r="D22" s="9">
        <v>301681040</v>
      </c>
      <c r="E22" s="9">
        <v>835478897</v>
      </c>
      <c r="F22" s="9">
        <v>71178079.583100006</v>
      </c>
      <c r="G22" s="9">
        <v>0</v>
      </c>
      <c r="H22" s="10">
        <f t="shared" si="0"/>
        <v>0</v>
      </c>
      <c r="I22" s="9">
        <f t="shared" ref="I22:I30" si="5">G22-C22</f>
        <v>-295403442.68000001</v>
      </c>
      <c r="J22" s="10" t="s">
        <v>22</v>
      </c>
      <c r="K22" s="10">
        <f>G23/$N$3</f>
        <v>2.7216329406782092E-9</v>
      </c>
      <c r="L22" s="25"/>
    </row>
    <row r="23" spans="1:13" x14ac:dyDescent="0.2">
      <c r="B23" s="19" t="s">
        <v>158</v>
      </c>
      <c r="C23" s="9">
        <v>4808205083.3099995</v>
      </c>
      <c r="D23" s="9">
        <v>13006346266</v>
      </c>
      <c r="E23" s="9">
        <v>12790797279</v>
      </c>
      <c r="F23" s="9">
        <v>3500172141.7918749</v>
      </c>
      <c r="G23" s="9">
        <v>14409.710000000001</v>
      </c>
      <c r="H23" s="10">
        <f t="shared" si="0"/>
        <v>4.1168575190770784E-6</v>
      </c>
      <c r="I23" s="9">
        <f t="shared" si="5"/>
        <v>-4808190673.5999994</v>
      </c>
      <c r="J23" s="10">
        <f>I23/C23</f>
        <v>-0.99999700309996131</v>
      </c>
      <c r="K23" s="10">
        <f>G24/$N$3</f>
        <v>1.1930893994986668E-6</v>
      </c>
      <c r="L23" s="25"/>
    </row>
    <row r="24" spans="1:13" ht="15" customHeight="1" x14ac:dyDescent="0.2">
      <c r="B24" s="20" t="s">
        <v>106</v>
      </c>
      <c r="C24" s="14">
        <v>472289532.39999998</v>
      </c>
      <c r="D24" s="14">
        <v>1552890834</v>
      </c>
      <c r="E24" s="14">
        <v>3212626274</v>
      </c>
      <c r="F24" s="14">
        <v>15334937.598624682</v>
      </c>
      <c r="G24" s="14">
        <v>6316822.5199999996</v>
      </c>
      <c r="H24" s="15">
        <f t="shared" si="0"/>
        <v>0.41192358817074842</v>
      </c>
      <c r="I24" s="14">
        <f t="shared" si="5"/>
        <v>-465972709.88</v>
      </c>
      <c r="J24" s="15">
        <f t="shared" si="4"/>
        <v>-0.98662510581612883</v>
      </c>
      <c r="K24" s="15">
        <f t="shared" si="3"/>
        <v>1.1930893994986668E-6</v>
      </c>
      <c r="L24" s="25"/>
    </row>
    <row r="25" spans="1:13" ht="14.25" x14ac:dyDescent="0.2">
      <c r="A25" s="8"/>
      <c r="B25" s="20" t="s">
        <v>467</v>
      </c>
      <c r="C25" s="14">
        <v>700849378.18999982</v>
      </c>
      <c r="D25" s="14">
        <v>10107163276</v>
      </c>
      <c r="E25" s="14">
        <v>9838574452</v>
      </c>
      <c r="F25" s="14">
        <v>793009414.99637437</v>
      </c>
      <c r="G25" s="14">
        <v>921573220.21999979</v>
      </c>
      <c r="H25" s="15">
        <f t="shared" si="0"/>
        <v>1.1621214109093689</v>
      </c>
      <c r="I25" s="14">
        <f t="shared" si="5"/>
        <v>220723842.02999997</v>
      </c>
      <c r="J25" s="15">
        <f t="shared" si="4"/>
        <v>0.31493762982288309</v>
      </c>
      <c r="K25" s="15">
        <f t="shared" si="3"/>
        <v>1.7406207573904297E-4</v>
      </c>
      <c r="L25" s="25"/>
    </row>
    <row r="26" spans="1:13" x14ac:dyDescent="0.2">
      <c r="A26" s="8"/>
      <c r="B26" s="16" t="s">
        <v>107</v>
      </c>
      <c r="C26" s="17">
        <v>1194969658.3800001</v>
      </c>
      <c r="D26" s="17">
        <v>89147606193</v>
      </c>
      <c r="E26" s="17">
        <v>12173362193</v>
      </c>
      <c r="F26" s="17">
        <v>934347124.97950006</v>
      </c>
      <c r="G26" s="17">
        <v>962994787.4000001</v>
      </c>
      <c r="H26" s="18">
        <f t="shared" si="0"/>
        <v>1.0306606202926225</v>
      </c>
      <c r="I26" s="17">
        <f t="shared" si="5"/>
        <v>-231974870.98000002</v>
      </c>
      <c r="J26" s="18">
        <f>I26/C26</f>
        <v>-0.19412615990140233</v>
      </c>
      <c r="K26" s="18">
        <f t="shared" si="3"/>
        <v>1.818855712633529E-4</v>
      </c>
      <c r="L26" s="25"/>
    </row>
    <row r="27" spans="1:13" ht="25.5" x14ac:dyDescent="0.2">
      <c r="B27" s="20" t="s">
        <v>604</v>
      </c>
      <c r="C27" s="14">
        <v>0</v>
      </c>
      <c r="D27" s="14">
        <v>0</v>
      </c>
      <c r="E27" s="14">
        <v>25140000</v>
      </c>
      <c r="F27" s="14">
        <v>0</v>
      </c>
      <c r="G27" s="14">
        <v>3293000</v>
      </c>
      <c r="H27" s="15" t="s">
        <v>22</v>
      </c>
      <c r="I27" s="9">
        <f t="shared" ref="I27:I29" si="6">G27-C27</f>
        <v>3293000</v>
      </c>
      <c r="J27" s="152" t="s">
        <v>22</v>
      </c>
      <c r="K27" s="10">
        <f t="shared" ref="K27:K29" si="7">G27/$N$3</f>
        <v>6.2196513834444573E-7</v>
      </c>
      <c r="L27" s="25"/>
    </row>
    <row r="28" spans="1:13" x14ac:dyDescent="0.2">
      <c r="B28" s="20" t="s">
        <v>605</v>
      </c>
      <c r="C28" s="14">
        <v>1194969658.3800001</v>
      </c>
      <c r="D28" s="14">
        <v>89147606193</v>
      </c>
      <c r="E28" s="14">
        <v>12148222193</v>
      </c>
      <c r="F28" s="14">
        <v>934347124.97950006</v>
      </c>
      <c r="G28" s="14">
        <v>927804106.21000004</v>
      </c>
      <c r="H28" s="15">
        <f t="shared" si="0"/>
        <v>0.99299722919397482</v>
      </c>
      <c r="I28" s="9">
        <f t="shared" si="6"/>
        <v>-267165552.17000008</v>
      </c>
      <c r="J28" s="10">
        <f t="shared" ref="J28" si="8">I28/C28</f>
        <v>-0.22357517640422087</v>
      </c>
      <c r="K28" s="10">
        <f t="shared" si="7"/>
        <v>1.7523893388261388E-4</v>
      </c>
      <c r="L28" s="25"/>
    </row>
    <row r="29" spans="1:13" ht="26.25" thickBot="1" x14ac:dyDescent="0.25">
      <c r="B29" s="20" t="s">
        <v>606</v>
      </c>
      <c r="C29" s="14">
        <v>0</v>
      </c>
      <c r="D29" s="14">
        <v>0</v>
      </c>
      <c r="E29" s="14">
        <v>0</v>
      </c>
      <c r="F29" s="14">
        <v>0</v>
      </c>
      <c r="G29" s="14">
        <v>31897681.190000001</v>
      </c>
      <c r="H29" s="15" t="s">
        <v>22</v>
      </c>
      <c r="I29" s="9">
        <f t="shared" si="6"/>
        <v>31897681.190000001</v>
      </c>
      <c r="J29" s="152" t="s">
        <v>22</v>
      </c>
      <c r="K29" s="10">
        <f t="shared" si="7"/>
        <v>6.0246722423945869E-6</v>
      </c>
      <c r="L29" s="25"/>
    </row>
    <row r="30" spans="1:13" ht="13.5" thickBot="1" x14ac:dyDescent="0.25">
      <c r="A30" s="8"/>
      <c r="B30" s="11" t="s">
        <v>6</v>
      </c>
      <c r="C30" s="12">
        <f>C9+C26</f>
        <v>56366823936.739998</v>
      </c>
      <c r="D30" s="12">
        <f>D9+D26</f>
        <v>746313835551</v>
      </c>
      <c r="E30" s="12">
        <f>E9+E26</f>
        <v>766365423952</v>
      </c>
      <c r="F30" s="12">
        <f>(F9+F26)</f>
        <v>62820886817.254562</v>
      </c>
      <c r="G30" s="12">
        <f>(G9+G26)</f>
        <v>68475417311.010025</v>
      </c>
      <c r="H30" s="13">
        <f t="shared" si="0"/>
        <v>1.0900103577048259</v>
      </c>
      <c r="I30" s="12">
        <f t="shared" si="5"/>
        <v>12108593374.270027</v>
      </c>
      <c r="J30" s="13">
        <f>I30/C30</f>
        <v>0.21481773370554633</v>
      </c>
      <c r="K30" s="13">
        <f>G30/$N$3</f>
        <v>1.2933289523545704E-2</v>
      </c>
      <c r="L30" s="25"/>
      <c r="M30" s="8"/>
    </row>
    <row r="31" spans="1:13" ht="15" x14ac:dyDescent="0.2">
      <c r="A31" s="8"/>
      <c r="B31" s="1" t="s">
        <v>25</v>
      </c>
      <c r="C31" s="8"/>
      <c r="D31" s="8"/>
      <c r="E31" s="8"/>
      <c r="F31" s="8"/>
      <c r="G31" s="21"/>
      <c r="H31" s="21"/>
      <c r="I31" s="8"/>
      <c r="J31" s="8"/>
      <c r="K31" s="8"/>
      <c r="L31" s="25"/>
      <c r="M31" s="8"/>
    </row>
    <row r="32" spans="1:13" ht="15" x14ac:dyDescent="0.2">
      <c r="A32" s="8"/>
      <c r="B32" s="1" t="s">
        <v>472</v>
      </c>
      <c r="C32" s="8"/>
      <c r="D32" s="8"/>
      <c r="E32" s="8"/>
      <c r="F32" s="8"/>
      <c r="G32" s="21"/>
      <c r="H32" s="21"/>
      <c r="I32" s="8"/>
      <c r="J32" s="8"/>
      <c r="K32" s="8"/>
      <c r="L32" s="8"/>
      <c r="M32" s="8"/>
    </row>
    <row r="33" spans="1:13" ht="15" x14ac:dyDescent="0.2">
      <c r="A33" s="8"/>
      <c r="B33" s="1" t="s">
        <v>468</v>
      </c>
      <c r="C33" s="8"/>
      <c r="D33" s="8"/>
      <c r="E33" s="8"/>
      <c r="F33" s="8"/>
      <c r="G33" s="21"/>
      <c r="H33" s="21"/>
      <c r="I33" s="8"/>
      <c r="J33" s="8"/>
      <c r="K33" s="8"/>
      <c r="L33" s="8"/>
      <c r="M33" s="8"/>
    </row>
    <row r="34" spans="1:13" ht="15" x14ac:dyDescent="0.2">
      <c r="A34" s="8"/>
      <c r="B34" s="1" t="s">
        <v>469</v>
      </c>
      <c r="L34" s="8"/>
      <c r="M34" s="8"/>
    </row>
    <row r="35" spans="1:13" ht="15" x14ac:dyDescent="0.2">
      <c r="A35" s="8"/>
      <c r="B35" s="1" t="s">
        <v>471</v>
      </c>
      <c r="M35" s="8"/>
    </row>
    <row r="36" spans="1:13" ht="15" x14ac:dyDescent="0.2">
      <c r="A36" s="8"/>
      <c r="B36" s="1" t="s">
        <v>27</v>
      </c>
      <c r="M36" s="8"/>
    </row>
    <row r="37" spans="1:13" x14ac:dyDescent="0.2">
      <c r="A37" s="8"/>
      <c r="M37" s="8"/>
    </row>
    <row r="38" spans="1:13" x14ac:dyDescent="0.2">
      <c r="A38" s="8"/>
      <c r="M38" s="8"/>
    </row>
    <row r="39" spans="1:13" x14ac:dyDescent="0.2">
      <c r="A39" s="8"/>
      <c r="M39" s="8"/>
    </row>
    <row r="40" spans="1:13" x14ac:dyDescent="0.2">
      <c r="A40" s="8"/>
      <c r="M40" s="8"/>
    </row>
    <row r="41" spans="1:13" x14ac:dyDescent="0.2">
      <c r="A41" s="8"/>
      <c r="M41" s="8"/>
    </row>
    <row r="42" spans="1:13" x14ac:dyDescent="0.2">
      <c r="A42" s="8"/>
      <c r="M42" s="8"/>
    </row>
    <row r="43" spans="1:13" x14ac:dyDescent="0.2">
      <c r="A43" s="8"/>
      <c r="M43" s="8"/>
    </row>
    <row r="44" spans="1:13" x14ac:dyDescent="0.2">
      <c r="A44" s="8"/>
      <c r="M44" s="8"/>
    </row>
    <row r="45" spans="1:13" x14ac:dyDescent="0.2">
      <c r="A45" s="8"/>
      <c r="M45" s="8"/>
    </row>
    <row r="46" spans="1:13" x14ac:dyDescent="0.2">
      <c r="A46" s="8"/>
      <c r="M46" s="8"/>
    </row>
    <row r="47" spans="1:13" x14ac:dyDescent="0.2">
      <c r="A47" s="8"/>
      <c r="M47" s="8"/>
    </row>
    <row r="48" spans="1:13" x14ac:dyDescent="0.2">
      <c r="A48" s="8"/>
      <c r="M48" s="8"/>
    </row>
    <row r="49" spans="1:13" x14ac:dyDescent="0.2">
      <c r="A49" s="8"/>
      <c r="M49" s="8"/>
    </row>
    <row r="50" spans="1:13" x14ac:dyDescent="0.2">
      <c r="A50" s="8"/>
    </row>
    <row r="51" spans="1:13" x14ac:dyDescent="0.2">
      <c r="A51" s="8"/>
    </row>
    <row r="52" spans="1:13" x14ac:dyDescent="0.2">
      <c r="A52" s="8"/>
    </row>
    <row r="53" spans="1:13" x14ac:dyDescent="0.2">
      <c r="A53" s="8"/>
    </row>
    <row r="54" spans="1:13" x14ac:dyDescent="0.2">
      <c r="A54" s="8"/>
    </row>
  </sheetData>
  <mergeCells count="15">
    <mergeCell ref="H6:H7"/>
    <mergeCell ref="K4:K7"/>
    <mergeCell ref="B2:K2"/>
    <mergeCell ref="B3:K3"/>
    <mergeCell ref="B4:B8"/>
    <mergeCell ref="I6:I7"/>
    <mergeCell ref="J6:J7"/>
    <mergeCell ref="C5:C7"/>
    <mergeCell ref="D5:D7"/>
    <mergeCell ref="F6:F7"/>
    <mergeCell ref="G6:G7"/>
    <mergeCell ref="I4:J5"/>
    <mergeCell ref="E5:E7"/>
    <mergeCell ref="D4:H4"/>
    <mergeCell ref="F5:H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34"/>
  <sheetViews>
    <sheetView showGridLines="0" topLeftCell="A2" workbookViewId="0">
      <selection activeCell="H10" sqref="H10"/>
    </sheetView>
  </sheetViews>
  <sheetFormatPr baseColWidth="10" defaultColWidth="11.42578125" defaultRowHeight="12.75" x14ac:dyDescent="0.2"/>
  <cols>
    <col min="1" max="1" width="11.42578125" style="3" customWidth="1"/>
    <col min="2" max="2" width="43.140625" style="3" customWidth="1"/>
    <col min="3" max="3" width="11.42578125" style="3" bestFit="1" customWidth="1"/>
    <col min="4" max="5" width="14.7109375" style="3" customWidth="1"/>
    <col min="6" max="6" width="14.7109375" style="3" bestFit="1" customWidth="1"/>
    <col min="7" max="7" width="16.5703125" style="3" bestFit="1" customWidth="1"/>
    <col min="8" max="8" width="12" style="3" bestFit="1" customWidth="1"/>
    <col min="9" max="9" width="9" style="3" bestFit="1" customWidth="1"/>
    <col min="10" max="10" width="16.7109375" style="3" customWidth="1"/>
    <col min="11" max="11" width="9.140625" style="3" bestFit="1" customWidth="1"/>
    <col min="12" max="12" width="9.28515625" style="3" bestFit="1" customWidth="1"/>
    <col min="13" max="13" width="11.42578125" style="3" customWidth="1"/>
    <col min="14" max="14" width="11" style="3" customWidth="1"/>
    <col min="15" max="15" width="24.28515625" style="3" bestFit="1" customWidth="1"/>
    <col min="16" max="16384" width="11.42578125" style="3"/>
  </cols>
  <sheetData>
    <row r="3" spans="2:16" ht="18" x14ac:dyDescent="0.25">
      <c r="B3" s="102" t="s">
        <v>456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O3" s="2" t="s">
        <v>108</v>
      </c>
      <c r="P3" s="4">
        <v>5294508963581.7002</v>
      </c>
    </row>
    <row r="4" spans="2:16" ht="15.75" thickBot="1" x14ac:dyDescent="0.25">
      <c r="B4" s="103" t="s">
        <v>18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2:16" ht="12.75" customHeight="1" thickBot="1" x14ac:dyDescent="0.25">
      <c r="B5" s="130" t="s">
        <v>19</v>
      </c>
      <c r="C5" s="86">
        <v>2020</v>
      </c>
      <c r="D5" s="133">
        <v>2021</v>
      </c>
      <c r="E5" s="134"/>
      <c r="F5" s="134"/>
      <c r="G5" s="134"/>
      <c r="H5" s="134"/>
      <c r="I5" s="134"/>
      <c r="J5" s="134"/>
      <c r="K5" s="124" t="s">
        <v>114</v>
      </c>
      <c r="L5" s="125"/>
      <c r="M5" s="118" t="s">
        <v>159</v>
      </c>
    </row>
    <row r="6" spans="2:16" ht="12.75" customHeight="1" thickBot="1" x14ac:dyDescent="0.25">
      <c r="B6" s="131"/>
      <c r="C6" s="119" t="s">
        <v>483</v>
      </c>
      <c r="D6" s="118" t="s">
        <v>20</v>
      </c>
      <c r="E6" s="118" t="s">
        <v>465</v>
      </c>
      <c r="F6" s="121" t="s">
        <v>484</v>
      </c>
      <c r="G6" s="122"/>
      <c r="H6" s="122"/>
      <c r="I6" s="122"/>
      <c r="J6" s="123"/>
      <c r="K6" s="126"/>
      <c r="L6" s="127"/>
      <c r="M6" s="119"/>
    </row>
    <row r="7" spans="2:16" ht="26.25" customHeight="1" thickBot="1" x14ac:dyDescent="0.25">
      <c r="B7" s="131"/>
      <c r="C7" s="119"/>
      <c r="D7" s="119"/>
      <c r="E7" s="119"/>
      <c r="F7" s="118" t="s">
        <v>160</v>
      </c>
      <c r="G7" s="118" t="s">
        <v>110</v>
      </c>
      <c r="H7" s="118" t="s">
        <v>169</v>
      </c>
      <c r="I7" s="118" t="s">
        <v>161</v>
      </c>
      <c r="J7" s="118" t="s">
        <v>162</v>
      </c>
      <c r="K7" s="128"/>
      <c r="L7" s="129"/>
      <c r="M7" s="119"/>
    </row>
    <row r="8" spans="2:16" ht="39" customHeight="1" thickBot="1" x14ac:dyDescent="0.25">
      <c r="B8" s="131"/>
      <c r="C8" s="120"/>
      <c r="D8" s="120"/>
      <c r="E8" s="120"/>
      <c r="F8" s="120"/>
      <c r="G8" s="120"/>
      <c r="H8" s="120"/>
      <c r="I8" s="120"/>
      <c r="J8" s="120"/>
      <c r="K8" s="46" t="s">
        <v>115</v>
      </c>
      <c r="L8" s="46" t="s">
        <v>116</v>
      </c>
      <c r="M8" s="120"/>
    </row>
    <row r="9" spans="2:16" ht="13.5" thickBot="1" x14ac:dyDescent="0.25">
      <c r="B9" s="132"/>
      <c r="C9" s="47">
        <v>1</v>
      </c>
      <c r="D9" s="47">
        <v>2</v>
      </c>
      <c r="E9" s="47">
        <v>3</v>
      </c>
      <c r="F9" s="47">
        <v>4</v>
      </c>
      <c r="G9" s="47">
        <v>5</v>
      </c>
      <c r="H9" s="47">
        <v>6</v>
      </c>
      <c r="I9" s="47">
        <v>7</v>
      </c>
      <c r="J9" s="47" t="s">
        <v>480</v>
      </c>
      <c r="K9" s="47" t="s">
        <v>481</v>
      </c>
      <c r="L9" s="47" t="s">
        <v>163</v>
      </c>
      <c r="M9" s="47" t="s">
        <v>482</v>
      </c>
    </row>
    <row r="10" spans="2:16" x14ac:dyDescent="0.2">
      <c r="B10" s="16" t="s">
        <v>16</v>
      </c>
      <c r="C10" s="48">
        <v>53664506274.580002</v>
      </c>
      <c r="D10" s="48">
        <f t="shared" ref="D10" si="0">D11+D17+D18+D19+D20+D21</f>
        <v>768220844934</v>
      </c>
      <c r="E10" s="48">
        <v>845235085940.38</v>
      </c>
      <c r="F10" s="48">
        <v>64318259592.795158</v>
      </c>
      <c r="G10" s="48">
        <f>G11+G17+G18+G19+G20+G21</f>
        <v>46010062183.819992</v>
      </c>
      <c r="H10" s="48">
        <f>H11+H17+H18+H19+H20+H21</f>
        <v>62721346207.839981</v>
      </c>
      <c r="I10" s="48">
        <f t="shared" ref="I10" si="1">I11+I17+I18+I19+I20+I21</f>
        <v>62919647075.860016</v>
      </c>
      <c r="J10" s="49">
        <f>H10/F10</f>
        <v>0.97517169470900822</v>
      </c>
      <c r="K10" s="48">
        <f>H10-C10</f>
        <v>9056839933.2599792</v>
      </c>
      <c r="L10" s="49">
        <f>K10/C10</f>
        <v>0.16876778641956977</v>
      </c>
      <c r="M10" s="49">
        <f>H10/$P$3</f>
        <v>1.1846489757457963E-2</v>
      </c>
      <c r="N10" s="25"/>
    </row>
    <row r="11" spans="2:16" x14ac:dyDescent="0.2">
      <c r="B11" s="20" t="s">
        <v>7</v>
      </c>
      <c r="C11" s="50">
        <v>23016443937.049999</v>
      </c>
      <c r="D11" s="50">
        <v>313475539067</v>
      </c>
      <c r="E11" s="50">
        <v>361648257265.09998</v>
      </c>
      <c r="F11" s="50">
        <v>28673406975.960724</v>
      </c>
      <c r="G11" s="50">
        <f>G12+G13+G14+G15+G16</f>
        <v>19511596928.689991</v>
      </c>
      <c r="H11" s="50">
        <f>H12+H13+H14+H15+H16</f>
        <v>27768483717.98999</v>
      </c>
      <c r="I11" s="50">
        <f t="shared" ref="I11" si="2">I12+I13+I14+I15+I16</f>
        <v>26818898847.960007</v>
      </c>
      <c r="J11" s="51">
        <f t="shared" ref="J11:J27" si="3">H11/F11</f>
        <v>0.9684403301383262</v>
      </c>
      <c r="K11" s="50">
        <f t="shared" ref="K11:K29" si="4">H11-C11</f>
        <v>4752039780.939991</v>
      </c>
      <c r="L11" s="51">
        <f>K11/C11</f>
        <v>0.20646281388805435</v>
      </c>
      <c r="M11" s="51">
        <f t="shared" ref="M11:M29" si="5">H11/$P$3</f>
        <v>5.2447703666186254E-3</v>
      </c>
    </row>
    <row r="12" spans="2:16" x14ac:dyDescent="0.2">
      <c r="B12" s="19" t="s">
        <v>164</v>
      </c>
      <c r="C12" s="50">
        <v>16485289978.089998</v>
      </c>
      <c r="D12" s="50">
        <v>209164590451</v>
      </c>
      <c r="E12" s="50">
        <v>216017918584.88</v>
      </c>
      <c r="F12" s="50">
        <v>17635704678.499996</v>
      </c>
      <c r="G12" s="50">
        <v>10028299221.429996</v>
      </c>
      <c r="H12" s="50">
        <v>18433921907.939999</v>
      </c>
      <c r="I12" s="50">
        <v>18449006948.620003</v>
      </c>
      <c r="J12" s="51">
        <f t="shared" si="3"/>
        <v>1.0452614309431663</v>
      </c>
      <c r="K12" s="50">
        <f t="shared" si="4"/>
        <v>1948631929.8500004</v>
      </c>
      <c r="L12" s="51">
        <f>K12/C12</f>
        <v>0.11820428590821615</v>
      </c>
      <c r="M12" s="51">
        <f t="shared" si="5"/>
        <v>3.4817056755853657E-3</v>
      </c>
    </row>
    <row r="13" spans="2:16" x14ac:dyDescent="0.2">
      <c r="B13" s="19" t="s">
        <v>165</v>
      </c>
      <c r="C13" s="50">
        <v>6529125017.6200008</v>
      </c>
      <c r="D13" s="50">
        <v>100401938348</v>
      </c>
      <c r="E13" s="50">
        <v>141721328412.22</v>
      </c>
      <c r="F13" s="50">
        <v>11033352181.930149</v>
      </c>
      <c r="G13" s="50">
        <v>9477418610.2399921</v>
      </c>
      <c r="H13" s="50">
        <v>9328682713.0299911</v>
      </c>
      <c r="I13" s="50">
        <v>8364024786.2600012</v>
      </c>
      <c r="J13" s="51">
        <f t="shared" si="3"/>
        <v>0.84549849938697896</v>
      </c>
      <c r="K13" s="50">
        <f t="shared" si="4"/>
        <v>2799557695.4099903</v>
      </c>
      <c r="L13" s="51">
        <f>K13/C13</f>
        <v>0.4287799188796183</v>
      </c>
      <c r="M13" s="51">
        <f t="shared" si="5"/>
        <v>1.7619542770061153E-3</v>
      </c>
    </row>
    <row r="14" spans="2:16" ht="38.25" x14ac:dyDescent="0.2">
      <c r="B14" s="19" t="s">
        <v>166</v>
      </c>
      <c r="C14" s="50">
        <v>2028941.3400000003</v>
      </c>
      <c r="D14" s="50">
        <v>112513250</v>
      </c>
      <c r="E14" s="50">
        <v>112513250</v>
      </c>
      <c r="F14" s="50">
        <v>4350115.5305774966</v>
      </c>
      <c r="G14" s="50">
        <v>5879097.0199999996</v>
      </c>
      <c r="H14" s="50">
        <v>5879097.0199999996</v>
      </c>
      <c r="I14" s="50">
        <v>5867113.0799999982</v>
      </c>
      <c r="J14" s="51">
        <f t="shared" si="3"/>
        <v>1.3514806626801299</v>
      </c>
      <c r="K14" s="50">
        <f t="shared" si="4"/>
        <v>3850155.6799999992</v>
      </c>
      <c r="L14" s="51">
        <f>K14/C14</f>
        <v>1.897618035620487</v>
      </c>
      <c r="M14" s="51">
        <f t="shared" si="5"/>
        <v>1.1104140271438562E-6</v>
      </c>
    </row>
    <row r="15" spans="2:16" ht="25.5" x14ac:dyDescent="0.2">
      <c r="B15" s="19" t="s">
        <v>167</v>
      </c>
      <c r="C15" s="50">
        <v>0</v>
      </c>
      <c r="D15" s="50">
        <v>3380145672</v>
      </c>
      <c r="E15" s="50">
        <v>3380145672</v>
      </c>
      <c r="F15" s="50">
        <v>0</v>
      </c>
      <c r="G15" s="50">
        <v>0</v>
      </c>
      <c r="H15" s="50">
        <v>0</v>
      </c>
      <c r="I15" s="50">
        <v>0</v>
      </c>
      <c r="J15" s="51" t="s">
        <v>22</v>
      </c>
      <c r="K15" s="50">
        <f t="shared" si="4"/>
        <v>0</v>
      </c>
      <c r="L15" s="51" t="s">
        <v>22</v>
      </c>
      <c r="M15" s="51">
        <f t="shared" si="5"/>
        <v>0</v>
      </c>
    </row>
    <row r="16" spans="2:16" ht="38.25" x14ac:dyDescent="0.2">
      <c r="B16" s="19" t="s">
        <v>168</v>
      </c>
      <c r="C16" s="50">
        <v>0</v>
      </c>
      <c r="D16" s="50">
        <v>416351346</v>
      </c>
      <c r="E16" s="50">
        <v>416351346</v>
      </c>
      <c r="F16" s="50">
        <v>0</v>
      </c>
      <c r="G16" s="50">
        <v>0</v>
      </c>
      <c r="H16" s="50">
        <v>0</v>
      </c>
      <c r="I16" s="50">
        <v>0</v>
      </c>
      <c r="J16" s="51" t="s">
        <v>22</v>
      </c>
      <c r="K16" s="50">
        <f t="shared" si="4"/>
        <v>0</v>
      </c>
      <c r="L16" s="51" t="s">
        <v>22</v>
      </c>
      <c r="M16" s="51">
        <f t="shared" si="5"/>
        <v>0</v>
      </c>
    </row>
    <row r="17" spans="2:14" x14ac:dyDescent="0.2">
      <c r="B17" s="20" t="s">
        <v>8</v>
      </c>
      <c r="C17" s="50">
        <v>3358737705.9500008</v>
      </c>
      <c r="D17" s="50">
        <v>45951048903</v>
      </c>
      <c r="E17" s="50">
        <v>50951048903</v>
      </c>
      <c r="F17" s="50">
        <v>2773646090.4106212</v>
      </c>
      <c r="G17" s="50">
        <v>-4776660061.0499983</v>
      </c>
      <c r="H17" s="50">
        <v>3650730114.5599995</v>
      </c>
      <c r="I17" s="50">
        <v>3678670830.9700003</v>
      </c>
      <c r="J17" s="51">
        <f t="shared" si="3"/>
        <v>1.3162205975671293</v>
      </c>
      <c r="K17" s="50">
        <f t="shared" si="4"/>
        <v>291992408.6099987</v>
      </c>
      <c r="L17" s="51">
        <f>K17/C17</f>
        <v>8.6935162603716989E-2</v>
      </c>
      <c r="M17" s="51">
        <f t="shared" si="5"/>
        <v>6.8953138802324457E-4</v>
      </c>
    </row>
    <row r="18" spans="2:14" x14ac:dyDescent="0.2">
      <c r="B18" s="20" t="s">
        <v>9</v>
      </c>
      <c r="C18" s="50">
        <v>11318992302.41</v>
      </c>
      <c r="D18" s="50">
        <v>184836130000</v>
      </c>
      <c r="E18" s="50">
        <v>157865454286</v>
      </c>
      <c r="F18" s="50">
        <v>11327098134.685173</v>
      </c>
      <c r="G18" s="50">
        <v>8703194470.3899994</v>
      </c>
      <c r="H18" s="50">
        <v>8703193786.4199982</v>
      </c>
      <c r="I18" s="50">
        <v>11049002621.969999</v>
      </c>
      <c r="J18" s="51">
        <f t="shared" si="3"/>
        <v>0.76835158333885978</v>
      </c>
      <c r="K18" s="50">
        <f t="shared" si="4"/>
        <v>-2615798515.9900017</v>
      </c>
      <c r="L18" s="51">
        <f>K18/C18</f>
        <v>-0.23109817959970297</v>
      </c>
      <c r="M18" s="51">
        <f t="shared" si="5"/>
        <v>1.6438151009441951E-3</v>
      </c>
    </row>
    <row r="19" spans="2:14" x14ac:dyDescent="0.2">
      <c r="B19" s="20" t="s">
        <v>109</v>
      </c>
      <c r="C19" s="50"/>
      <c r="D19" s="50">
        <v>0</v>
      </c>
      <c r="E19" s="50">
        <v>6000000000</v>
      </c>
      <c r="F19" s="50">
        <v>0</v>
      </c>
      <c r="G19" s="50">
        <v>1445721267.79</v>
      </c>
      <c r="H19" s="50">
        <v>1445721267.79</v>
      </c>
      <c r="I19" s="50">
        <v>627696237.29999995</v>
      </c>
      <c r="J19" s="51" t="s">
        <v>22</v>
      </c>
      <c r="K19" s="50">
        <f t="shared" si="4"/>
        <v>1445721267.79</v>
      </c>
      <c r="L19" s="51" t="s">
        <v>22</v>
      </c>
      <c r="M19" s="51">
        <f t="shared" si="5"/>
        <v>2.7306050055527322E-4</v>
      </c>
    </row>
    <row r="20" spans="2:14" x14ac:dyDescent="0.2">
      <c r="B20" s="20" t="s">
        <v>21</v>
      </c>
      <c r="C20" s="50">
        <v>15969167264.43</v>
      </c>
      <c r="D20" s="50">
        <v>223692311423</v>
      </c>
      <c r="E20" s="50">
        <v>268504509945.28</v>
      </c>
      <c r="F20" s="50">
        <v>21520796503.449375</v>
      </c>
      <c r="G20" s="50">
        <v>20506929778.09</v>
      </c>
      <c r="H20" s="50">
        <v>20533937521.169994</v>
      </c>
      <c r="I20" s="50">
        <v>20526098737.75</v>
      </c>
      <c r="J20" s="51">
        <f t="shared" si="3"/>
        <v>0.95414393783607376</v>
      </c>
      <c r="K20" s="50">
        <f t="shared" si="4"/>
        <v>4564770256.739994</v>
      </c>
      <c r="L20" s="51">
        <f t="shared" ref="L20:L27" si="6">K20/C20</f>
        <v>0.28584898518206658</v>
      </c>
      <c r="M20" s="51">
        <f t="shared" si="5"/>
        <v>3.8783459736139387E-3</v>
      </c>
    </row>
    <row r="21" spans="2:14" x14ac:dyDescent="0.2">
      <c r="B21" s="20" t="s">
        <v>10</v>
      </c>
      <c r="C21" s="50">
        <v>1165064.74</v>
      </c>
      <c r="D21" s="50">
        <v>265815541</v>
      </c>
      <c r="E21" s="50">
        <v>265815541</v>
      </c>
      <c r="F21" s="50">
        <v>23311888.289272185</v>
      </c>
      <c r="G21" s="50">
        <v>619279799.90999997</v>
      </c>
      <c r="H21" s="50">
        <v>619279799.90999997</v>
      </c>
      <c r="I21" s="50">
        <v>219279799.91</v>
      </c>
      <c r="J21" s="51">
        <f t="shared" si="3"/>
        <v>26.564978015744188</v>
      </c>
      <c r="K21" s="50">
        <f t="shared" si="4"/>
        <v>618114735.16999996</v>
      </c>
      <c r="L21" s="51">
        <f t="shared" si="6"/>
        <v>530.5411055268911</v>
      </c>
      <c r="M21" s="51">
        <f t="shared" si="5"/>
        <v>1.1696642770268564E-4</v>
      </c>
    </row>
    <row r="22" spans="2:14" x14ac:dyDescent="0.2">
      <c r="B22" s="52" t="s">
        <v>17</v>
      </c>
      <c r="C22" s="48">
        <v>9144699554.5</v>
      </c>
      <c r="D22" s="48">
        <f t="shared" ref="D22" si="7">SUM(D23:D28)</f>
        <v>123157955971</v>
      </c>
      <c r="E22" s="48">
        <v>131355196248</v>
      </c>
      <c r="F22" s="48">
        <v>11996315982.59</v>
      </c>
      <c r="G22" s="48">
        <v>7566400136.8400002</v>
      </c>
      <c r="H22" s="48">
        <v>5516502543.6099997</v>
      </c>
      <c r="I22" s="48">
        <v>5114679314.8000002</v>
      </c>
      <c r="J22" s="49">
        <f>H22/F22</f>
        <v>0.45984971983198702</v>
      </c>
      <c r="K22" s="48">
        <f t="shared" si="4"/>
        <v>-3628197010.8900003</v>
      </c>
      <c r="L22" s="49">
        <f t="shared" si="6"/>
        <v>-0.39675409665095085</v>
      </c>
      <c r="M22" s="49">
        <f t="shared" si="5"/>
        <v>1.0419290214739995E-3</v>
      </c>
      <c r="N22" s="25"/>
    </row>
    <row r="23" spans="2:14" x14ac:dyDescent="0.2">
      <c r="B23" s="53" t="s">
        <v>11</v>
      </c>
      <c r="C23" s="50">
        <v>3778560798.1399994</v>
      </c>
      <c r="D23" s="50">
        <v>30479010985</v>
      </c>
      <c r="E23" s="50">
        <v>30960800811</v>
      </c>
      <c r="F23" s="50">
        <v>6914229516.9300013</v>
      </c>
      <c r="G23" s="50">
        <v>2958756824.6900001</v>
      </c>
      <c r="H23" s="50">
        <v>1813760070.3499997</v>
      </c>
      <c r="I23" s="50">
        <v>1599469787.6999998</v>
      </c>
      <c r="J23" s="51">
        <f t="shared" si="3"/>
        <v>0.26232280341705094</v>
      </c>
      <c r="K23" s="50">
        <f t="shared" si="4"/>
        <v>-1964800727.7899997</v>
      </c>
      <c r="L23" s="51">
        <f t="shared" si="6"/>
        <v>-0.5199865326388754</v>
      </c>
      <c r="M23" s="51">
        <f t="shared" si="5"/>
        <v>3.4257380293922535E-4</v>
      </c>
    </row>
    <row r="24" spans="2:14" ht="25.5" x14ac:dyDescent="0.2">
      <c r="B24" s="20" t="s">
        <v>12</v>
      </c>
      <c r="C24" s="50">
        <v>2668429309.1999998</v>
      </c>
      <c r="D24" s="50">
        <v>44127092095</v>
      </c>
      <c r="E24" s="50">
        <v>49509035158</v>
      </c>
      <c r="F24" s="50">
        <v>2268756727.9301877</v>
      </c>
      <c r="G24" s="50">
        <v>1966397914.3</v>
      </c>
      <c r="H24" s="50">
        <v>1091700968.6199999</v>
      </c>
      <c r="I24" s="50">
        <v>1411658667.6800001</v>
      </c>
      <c r="J24" s="51">
        <f t="shared" si="3"/>
        <v>0.48118908262851567</v>
      </c>
      <c r="K24" s="50">
        <f t="shared" si="4"/>
        <v>-1576728340.5799999</v>
      </c>
      <c r="L24" s="51">
        <f t="shared" si="6"/>
        <v>-0.59088255969303005</v>
      </c>
      <c r="M24" s="51">
        <f t="shared" si="5"/>
        <v>2.0619494199165006E-4</v>
      </c>
    </row>
    <row r="25" spans="2:14" x14ac:dyDescent="0.2">
      <c r="B25" s="20" t="s">
        <v>13</v>
      </c>
      <c r="C25" s="50">
        <v>0</v>
      </c>
      <c r="D25" s="50">
        <v>15705520</v>
      </c>
      <c r="E25" s="50">
        <v>15705520</v>
      </c>
      <c r="F25" s="50">
        <v>105938.02955725168</v>
      </c>
      <c r="G25" s="50">
        <v>0</v>
      </c>
      <c r="H25" s="50">
        <v>0</v>
      </c>
      <c r="I25" s="50">
        <v>0</v>
      </c>
      <c r="J25" s="51">
        <f t="shared" si="3"/>
        <v>0</v>
      </c>
      <c r="K25" s="50">
        <f t="shared" si="4"/>
        <v>0</v>
      </c>
      <c r="L25" s="51" t="s">
        <v>22</v>
      </c>
      <c r="M25" s="51">
        <f t="shared" si="5"/>
        <v>0</v>
      </c>
    </row>
    <row r="26" spans="2:14" x14ac:dyDescent="0.2">
      <c r="B26" s="53" t="s">
        <v>14</v>
      </c>
      <c r="C26" s="50">
        <v>98922169.849999994</v>
      </c>
      <c r="D26" s="50">
        <v>1196164756</v>
      </c>
      <c r="E26" s="50">
        <v>1194000337</v>
      </c>
      <c r="F26" s="50">
        <v>242884020.90025413</v>
      </c>
      <c r="G26" s="50">
        <v>105703569.50999999</v>
      </c>
      <c r="H26" s="50">
        <v>75499676.299999997</v>
      </c>
      <c r="I26" s="50">
        <v>52980208.130000003</v>
      </c>
      <c r="J26" s="51">
        <f t="shared" si="3"/>
        <v>0.31084661732854657</v>
      </c>
      <c r="K26" s="50">
        <f t="shared" si="4"/>
        <v>-23422493.549999997</v>
      </c>
      <c r="L26" s="51">
        <f t="shared" si="6"/>
        <v>-0.23677698927870816</v>
      </c>
      <c r="M26" s="51">
        <f t="shared" si="5"/>
        <v>1.4259995935284047E-5</v>
      </c>
    </row>
    <row r="27" spans="2:14" x14ac:dyDescent="0.2">
      <c r="B27" s="20" t="s">
        <v>23</v>
      </c>
      <c r="C27" s="50">
        <v>2598787277.3099999</v>
      </c>
      <c r="D27" s="50">
        <v>45893698340</v>
      </c>
      <c r="E27" s="50">
        <v>48229370147</v>
      </c>
      <c r="F27" s="50">
        <v>2570339778.7999997</v>
      </c>
      <c r="G27" s="50">
        <v>2535541828.3400002</v>
      </c>
      <c r="H27" s="50">
        <v>2535541828.3400002</v>
      </c>
      <c r="I27" s="50">
        <v>2050570651.29</v>
      </c>
      <c r="J27" s="51">
        <f t="shared" si="3"/>
        <v>0.98646173134501092</v>
      </c>
      <c r="K27" s="50">
        <f t="shared" si="4"/>
        <v>-63245448.96999979</v>
      </c>
      <c r="L27" s="51">
        <f t="shared" si="6"/>
        <v>-2.4336524009562276E-2</v>
      </c>
      <c r="M27" s="51">
        <f t="shared" si="5"/>
        <v>4.7890028060783996E-4</v>
      </c>
    </row>
    <row r="28" spans="2:14" ht="26.25" thickBot="1" x14ac:dyDescent="0.25">
      <c r="B28" s="20" t="s">
        <v>15</v>
      </c>
      <c r="C28" s="50">
        <v>0</v>
      </c>
      <c r="D28" s="50">
        <v>1446284275</v>
      </c>
      <c r="E28" s="50">
        <v>1446284275</v>
      </c>
      <c r="F28" s="50">
        <v>0</v>
      </c>
      <c r="G28" s="50">
        <v>0</v>
      </c>
      <c r="H28" s="50">
        <v>0</v>
      </c>
      <c r="I28" s="50">
        <v>0</v>
      </c>
      <c r="J28" s="51" t="s">
        <v>22</v>
      </c>
      <c r="K28" s="50">
        <f t="shared" si="4"/>
        <v>0</v>
      </c>
      <c r="L28" s="51" t="s">
        <v>22</v>
      </c>
      <c r="M28" s="51">
        <f t="shared" si="5"/>
        <v>0</v>
      </c>
    </row>
    <row r="29" spans="2:14" ht="13.5" thickBot="1" x14ac:dyDescent="0.25">
      <c r="B29" s="54" t="s">
        <v>24</v>
      </c>
      <c r="C29" s="12">
        <f>C10+C22</f>
        <v>62809205829.080002</v>
      </c>
      <c r="D29" s="12">
        <f t="shared" ref="D29:F29" si="8">D10+D22</f>
        <v>891378800905</v>
      </c>
      <c r="E29" s="12">
        <v>976590282188.38</v>
      </c>
      <c r="F29" s="12">
        <f t="shared" si="8"/>
        <v>76314575575.385162</v>
      </c>
      <c r="G29" s="12">
        <f>G10+G22</f>
        <v>53576462320.659988</v>
      </c>
      <c r="H29" s="12">
        <f>H10+H22</f>
        <v>68237848751.449982</v>
      </c>
      <c r="I29" s="12">
        <f>I10+I22</f>
        <v>68034326390.660019</v>
      </c>
      <c r="J29" s="13">
        <f>H29/F29</f>
        <v>0.89416534439142858</v>
      </c>
      <c r="K29" s="12">
        <f t="shared" si="4"/>
        <v>5428642922.3699799</v>
      </c>
      <c r="L29" s="13">
        <f>K29/C29</f>
        <v>8.6430688793338872E-2</v>
      </c>
      <c r="M29" s="13">
        <f t="shared" si="5"/>
        <v>1.2888418778931961E-2</v>
      </c>
    </row>
    <row r="30" spans="2:14" x14ac:dyDescent="0.2">
      <c r="B30" s="55" t="s">
        <v>170</v>
      </c>
    </row>
    <row r="31" spans="2:14" ht="15" x14ac:dyDescent="0.2">
      <c r="B31" s="70" t="s">
        <v>26</v>
      </c>
    </row>
    <row r="32" spans="2:14" ht="15" x14ac:dyDescent="0.2">
      <c r="B32" s="70" t="s">
        <v>457</v>
      </c>
    </row>
    <row r="33" spans="2:2" ht="15" x14ac:dyDescent="0.2">
      <c r="B33" s="70" t="s">
        <v>464</v>
      </c>
    </row>
    <row r="34" spans="2:2" ht="15" x14ac:dyDescent="0.2">
      <c r="B34" s="70" t="s">
        <v>27</v>
      </c>
    </row>
  </sheetData>
  <mergeCells count="15">
    <mergeCell ref="E6:E8"/>
    <mergeCell ref="F6:J6"/>
    <mergeCell ref="B3:M3"/>
    <mergeCell ref="B4:M4"/>
    <mergeCell ref="K5:L7"/>
    <mergeCell ref="M5:M8"/>
    <mergeCell ref="F7:F8"/>
    <mergeCell ref="G7:G8"/>
    <mergeCell ref="H7:H8"/>
    <mergeCell ref="I7:I8"/>
    <mergeCell ref="J7:J8"/>
    <mergeCell ref="B5:B9"/>
    <mergeCell ref="D5:J5"/>
    <mergeCell ref="C6:C8"/>
    <mergeCell ref="D6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49"/>
  <sheetViews>
    <sheetView showGridLines="0" topLeftCell="A19" zoomScaleNormal="100" workbookViewId="0">
      <selection activeCell="D23" sqref="D23"/>
    </sheetView>
  </sheetViews>
  <sheetFormatPr baseColWidth="10" defaultColWidth="11.42578125" defaultRowHeight="12.75" x14ac:dyDescent="0.2"/>
  <cols>
    <col min="1" max="1" width="11.42578125" style="3" customWidth="1"/>
    <col min="2" max="2" width="59.28515625" style="3" customWidth="1"/>
    <col min="3" max="3" width="11.28515625" style="3" customWidth="1"/>
    <col min="4" max="4" width="15.140625" style="3" customWidth="1"/>
    <col min="5" max="5" width="14.85546875" style="3" customWidth="1"/>
    <col min="6" max="6" width="14.7109375" style="3" customWidth="1"/>
    <col min="7" max="7" width="16.42578125" style="3" customWidth="1"/>
    <col min="8" max="8" width="12.42578125" style="3" customWidth="1"/>
    <col min="9" max="9" width="9.42578125" style="3" customWidth="1"/>
    <col min="10" max="10" width="14.28515625" style="3" customWidth="1"/>
    <col min="11" max="11" width="10" style="3" customWidth="1"/>
    <col min="12" max="12" width="9.7109375" style="3" customWidth="1"/>
    <col min="13" max="13" width="12.5703125" style="3" customWidth="1"/>
    <col min="14" max="14" width="11.42578125" style="3" customWidth="1"/>
    <col min="15" max="15" width="24.42578125" style="3" bestFit="1" customWidth="1"/>
    <col min="16" max="16" width="17.140625" style="3" bestFit="1" customWidth="1"/>
    <col min="17" max="16384" width="11.42578125" style="3"/>
  </cols>
  <sheetData>
    <row r="2" spans="2:16" ht="18" x14ac:dyDescent="0.25">
      <c r="B2" s="102" t="s">
        <v>458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44"/>
    </row>
    <row r="3" spans="2:16" ht="15.75" thickBot="1" x14ac:dyDescent="0.25">
      <c r="B3" s="103" t="s">
        <v>18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45"/>
      <c r="O3" s="2" t="s">
        <v>108</v>
      </c>
      <c r="P3" s="4">
        <v>5294508963581.7002</v>
      </c>
    </row>
    <row r="4" spans="2:16" ht="12.75" customHeight="1" thickBot="1" x14ac:dyDescent="0.25">
      <c r="B4" s="130" t="s">
        <v>19</v>
      </c>
      <c r="C4" s="46">
        <v>2020</v>
      </c>
      <c r="D4" s="124">
        <v>2021</v>
      </c>
      <c r="E4" s="135"/>
      <c r="F4" s="135"/>
      <c r="G4" s="135"/>
      <c r="H4" s="135"/>
      <c r="I4" s="135"/>
      <c r="J4" s="125"/>
      <c r="K4" s="124" t="s">
        <v>114</v>
      </c>
      <c r="L4" s="125"/>
      <c r="M4" s="118" t="s">
        <v>159</v>
      </c>
    </row>
    <row r="5" spans="2:16" ht="12.75" customHeight="1" thickBot="1" x14ac:dyDescent="0.25">
      <c r="B5" s="131"/>
      <c r="C5" s="118" t="s">
        <v>485</v>
      </c>
      <c r="D5" s="124" t="s">
        <v>20</v>
      </c>
      <c r="E5" s="124" t="s">
        <v>484</v>
      </c>
      <c r="F5" s="135"/>
      <c r="G5" s="135"/>
      <c r="H5" s="135"/>
      <c r="I5" s="135"/>
      <c r="J5" s="125"/>
      <c r="K5" s="136"/>
      <c r="L5" s="129"/>
      <c r="M5" s="119"/>
    </row>
    <row r="6" spans="2:16" ht="48" customHeight="1" thickBot="1" x14ac:dyDescent="0.25">
      <c r="B6" s="131"/>
      <c r="C6" s="120"/>
      <c r="D6" s="120"/>
      <c r="E6" s="46" t="s">
        <v>465</v>
      </c>
      <c r="F6" s="46" t="s">
        <v>160</v>
      </c>
      <c r="G6" s="46" t="s">
        <v>110</v>
      </c>
      <c r="H6" s="46" t="s">
        <v>169</v>
      </c>
      <c r="I6" s="46" t="s">
        <v>111</v>
      </c>
      <c r="J6" s="46" t="s">
        <v>162</v>
      </c>
      <c r="K6" s="46" t="s">
        <v>115</v>
      </c>
      <c r="L6" s="56" t="s">
        <v>116</v>
      </c>
      <c r="M6" s="120"/>
    </row>
    <row r="7" spans="2:16" ht="13.5" thickBot="1" x14ac:dyDescent="0.25">
      <c r="B7" s="132"/>
      <c r="C7" s="47">
        <v>1</v>
      </c>
      <c r="D7" s="47">
        <v>2</v>
      </c>
      <c r="E7" s="47">
        <v>3</v>
      </c>
      <c r="F7" s="47">
        <v>4</v>
      </c>
      <c r="G7" s="47">
        <v>5</v>
      </c>
      <c r="H7" s="47">
        <v>6</v>
      </c>
      <c r="I7" s="47">
        <v>7</v>
      </c>
      <c r="J7" s="57" t="s">
        <v>486</v>
      </c>
      <c r="K7" s="58" t="s">
        <v>481</v>
      </c>
      <c r="L7" s="59" t="s">
        <v>163</v>
      </c>
      <c r="M7" s="47" t="s">
        <v>482</v>
      </c>
    </row>
    <row r="8" spans="2:16" s="64" customFormat="1" ht="15" x14ac:dyDescent="0.25">
      <c r="B8" s="60" t="s">
        <v>28</v>
      </c>
      <c r="C8" s="61">
        <f t="shared" ref="C8:I8" si="0">C10+C9</f>
        <v>641044378.75999999</v>
      </c>
      <c r="D8" s="61">
        <f t="shared" si="0"/>
        <v>7818719836</v>
      </c>
      <c r="E8" s="61">
        <f t="shared" si="0"/>
        <v>7818719836</v>
      </c>
      <c r="F8" s="61">
        <f t="shared" si="0"/>
        <v>651559986.38</v>
      </c>
      <c r="G8" s="61">
        <f t="shared" si="0"/>
        <v>651559975.17999995</v>
      </c>
      <c r="H8" s="61">
        <f t="shared" si="0"/>
        <v>651559975.17999995</v>
      </c>
      <c r="I8" s="61">
        <f t="shared" si="0"/>
        <v>651559975.17999995</v>
      </c>
      <c r="J8" s="62">
        <f>H8/F8</f>
        <v>0.99999998281048519</v>
      </c>
      <c r="K8" s="61">
        <f t="shared" ref="K8:K45" si="1">H8-C8</f>
        <v>10515596.419999957</v>
      </c>
      <c r="L8" s="62">
        <f t="shared" ref="L8:L39" si="2">H8/C8-1</f>
        <v>1.6403850916438367E-2</v>
      </c>
      <c r="M8" s="62">
        <f>H8/$P$3</f>
        <v>1.230633434869518E-4</v>
      </c>
      <c r="N8" s="63"/>
    </row>
    <row r="9" spans="2:16" x14ac:dyDescent="0.2">
      <c r="B9" s="65" t="s">
        <v>29</v>
      </c>
      <c r="C9" s="50">
        <v>211314924</v>
      </c>
      <c r="D9" s="50">
        <v>2635779124</v>
      </c>
      <c r="E9" s="50">
        <v>2635779124</v>
      </c>
      <c r="F9" s="50">
        <v>219648260.38999999</v>
      </c>
      <c r="G9" s="50">
        <v>219648256.00000003</v>
      </c>
      <c r="H9" s="50">
        <v>219648256.00000003</v>
      </c>
      <c r="I9" s="50">
        <v>219648256.00000003</v>
      </c>
      <c r="J9" s="51">
        <f t="shared" ref="J9:J45" si="3">H9/F9</f>
        <v>0.99999998001349999</v>
      </c>
      <c r="K9" s="50">
        <f t="shared" si="1"/>
        <v>8333332.0000000298</v>
      </c>
      <c r="L9" s="51">
        <f t="shared" si="2"/>
        <v>3.9435605598779233E-2</v>
      </c>
      <c r="M9" s="51">
        <f t="shared" ref="M9:M45" si="4">H9/$P$3</f>
        <v>4.1486048566703992E-5</v>
      </c>
    </row>
    <row r="10" spans="2:16" x14ac:dyDescent="0.2">
      <c r="B10" s="65" t="s">
        <v>30</v>
      </c>
      <c r="C10" s="50">
        <v>429729454.76000005</v>
      </c>
      <c r="D10" s="50">
        <v>5182940712</v>
      </c>
      <c r="E10" s="50">
        <v>5182940712</v>
      </c>
      <c r="F10" s="50">
        <v>431911725.99000001</v>
      </c>
      <c r="G10" s="50">
        <v>431911719.17999995</v>
      </c>
      <c r="H10" s="50">
        <v>431911719.17999995</v>
      </c>
      <c r="I10" s="50">
        <v>431911719.17999995</v>
      </c>
      <c r="J10" s="51">
        <f t="shared" si="3"/>
        <v>0.99999998423288916</v>
      </c>
      <c r="K10" s="50">
        <f t="shared" si="1"/>
        <v>2182264.4199998975</v>
      </c>
      <c r="L10" s="51">
        <f t="shared" si="2"/>
        <v>5.0782286292632151E-3</v>
      </c>
      <c r="M10" s="51">
        <f t="shared" si="4"/>
        <v>8.1577294920247818E-5</v>
      </c>
    </row>
    <row r="11" spans="2:16" s="64" customFormat="1" ht="15" x14ac:dyDescent="0.25">
      <c r="B11" s="60" t="s">
        <v>31</v>
      </c>
      <c r="C11" s="61">
        <f t="shared" ref="C11:I11" si="5">SUM(C12:C33)</f>
        <v>44289728744.010002</v>
      </c>
      <c r="D11" s="61">
        <f t="shared" si="5"/>
        <v>603583899414</v>
      </c>
      <c r="E11" s="61">
        <f t="shared" si="5"/>
        <v>688355378384.38</v>
      </c>
      <c r="F11" s="61">
        <f t="shared" si="5"/>
        <v>57733471452.799988</v>
      </c>
      <c r="G11" s="61">
        <f t="shared" si="5"/>
        <v>43770507371.040001</v>
      </c>
      <c r="H11" s="61">
        <f t="shared" si="5"/>
        <v>50002572772.389977</v>
      </c>
      <c r="I11" s="61">
        <f t="shared" si="5"/>
        <v>47406252934.130005</v>
      </c>
      <c r="J11" s="62">
        <f t="shared" si="3"/>
        <v>0.8660932993310404</v>
      </c>
      <c r="K11" s="61">
        <f t="shared" si="1"/>
        <v>5712844028.3799744</v>
      </c>
      <c r="L11" s="62">
        <f t="shared" si="2"/>
        <v>0.12898801122489623</v>
      </c>
      <c r="M11" s="62">
        <f t="shared" si="4"/>
        <v>9.4442323388878677E-3</v>
      </c>
    </row>
    <row r="12" spans="2:16" x14ac:dyDescent="0.2">
      <c r="B12" s="65" t="s">
        <v>32</v>
      </c>
      <c r="C12" s="50">
        <v>6317565691.75</v>
      </c>
      <c r="D12" s="50">
        <v>67976353801</v>
      </c>
      <c r="E12" s="50">
        <v>92918780271</v>
      </c>
      <c r="F12" s="50">
        <v>10004674054.129997</v>
      </c>
      <c r="G12" s="50">
        <v>5660707207.3599997</v>
      </c>
      <c r="H12" s="50">
        <v>5339864422.2199974</v>
      </c>
      <c r="I12" s="50">
        <v>5476611013.9000015</v>
      </c>
      <c r="J12" s="51">
        <f t="shared" si="3"/>
        <v>0.53373697067278925</v>
      </c>
      <c r="K12" s="50">
        <f t="shared" si="1"/>
        <v>-977701269.53000259</v>
      </c>
      <c r="L12" s="51">
        <f t="shared" si="2"/>
        <v>-0.15475917738485345</v>
      </c>
      <c r="M12" s="51">
        <f t="shared" si="4"/>
        <v>1.0085665089907818E-3</v>
      </c>
    </row>
    <row r="13" spans="2:16" x14ac:dyDescent="0.2">
      <c r="B13" s="65" t="s">
        <v>33</v>
      </c>
      <c r="C13" s="50">
        <v>2900260386.6800003</v>
      </c>
      <c r="D13" s="50">
        <v>43276034668</v>
      </c>
      <c r="E13" s="50">
        <v>45367374879</v>
      </c>
      <c r="F13" s="50">
        <v>3648772400.5900002</v>
      </c>
      <c r="G13" s="50">
        <v>3403401772.2700005</v>
      </c>
      <c r="H13" s="50">
        <v>3378199035.4600005</v>
      </c>
      <c r="I13" s="50">
        <v>3259556897.4300003</v>
      </c>
      <c r="J13" s="51">
        <f t="shared" si="3"/>
        <v>0.9258453706001919</v>
      </c>
      <c r="K13" s="50">
        <f t="shared" si="1"/>
        <v>477938648.78000021</v>
      </c>
      <c r="L13" s="51">
        <f t="shared" si="2"/>
        <v>0.16479163421843945</v>
      </c>
      <c r="M13" s="51">
        <f t="shared" si="4"/>
        <v>6.3805710004401835E-4</v>
      </c>
    </row>
    <row r="14" spans="2:16" x14ac:dyDescent="0.2">
      <c r="B14" s="65" t="s">
        <v>34</v>
      </c>
      <c r="C14" s="50">
        <v>2362129072.6100006</v>
      </c>
      <c r="D14" s="50">
        <v>33199958317</v>
      </c>
      <c r="E14" s="50">
        <v>35341482117</v>
      </c>
      <c r="F14" s="50">
        <v>2732471423.6100001</v>
      </c>
      <c r="G14" s="50">
        <v>3087865222.1900005</v>
      </c>
      <c r="H14" s="50">
        <v>2684879501.0699992</v>
      </c>
      <c r="I14" s="50">
        <v>2793311833.8699999</v>
      </c>
      <c r="J14" s="51">
        <f t="shared" si="3"/>
        <v>0.98258282881614734</v>
      </c>
      <c r="K14" s="50">
        <f t="shared" si="1"/>
        <v>322750428.45999861</v>
      </c>
      <c r="L14" s="51">
        <f t="shared" si="2"/>
        <v>0.13663539058997309</v>
      </c>
      <c r="M14" s="51">
        <f t="shared" si="4"/>
        <v>5.0710642281238027E-4</v>
      </c>
    </row>
    <row r="15" spans="2:16" x14ac:dyDescent="0.2">
      <c r="B15" s="65" t="s">
        <v>35</v>
      </c>
      <c r="C15" s="50">
        <v>769275942.68999994</v>
      </c>
      <c r="D15" s="50">
        <v>10207451310</v>
      </c>
      <c r="E15" s="50">
        <v>9389461389</v>
      </c>
      <c r="F15" s="50">
        <v>461920963.57999998</v>
      </c>
      <c r="G15" s="50">
        <v>573927728.98000014</v>
      </c>
      <c r="H15" s="50">
        <v>582320730.18000007</v>
      </c>
      <c r="I15" s="50">
        <v>749411472.16000021</v>
      </c>
      <c r="J15" s="51">
        <f t="shared" si="3"/>
        <v>1.2606501460052226</v>
      </c>
      <c r="K15" s="50">
        <f t="shared" si="1"/>
        <v>-186955212.50999987</v>
      </c>
      <c r="L15" s="51">
        <f t="shared" si="2"/>
        <v>-0.24302750435202214</v>
      </c>
      <c r="M15" s="51">
        <f t="shared" si="4"/>
        <v>1.0998578606354157E-4</v>
      </c>
    </row>
    <row r="16" spans="2:16" x14ac:dyDescent="0.2">
      <c r="B16" s="65" t="s">
        <v>36</v>
      </c>
      <c r="C16" s="50">
        <v>1616999991.9899998</v>
      </c>
      <c r="D16" s="50">
        <v>21532543437</v>
      </c>
      <c r="E16" s="50">
        <v>21857141529</v>
      </c>
      <c r="F16" s="50">
        <v>1540068607.6499999</v>
      </c>
      <c r="G16" s="50">
        <v>1405704889.1200004</v>
      </c>
      <c r="H16" s="50">
        <v>1410774386.4400001</v>
      </c>
      <c r="I16" s="50">
        <v>1402968885.7200003</v>
      </c>
      <c r="J16" s="51">
        <f t="shared" si="3"/>
        <v>0.9160464536659243</v>
      </c>
      <c r="K16" s="50">
        <f t="shared" si="1"/>
        <v>-206225605.54999971</v>
      </c>
      <c r="L16" s="51">
        <f t="shared" si="2"/>
        <v>-0.12753593479997682</v>
      </c>
      <c r="M16" s="51">
        <f t="shared" si="4"/>
        <v>2.6645991085179322E-4</v>
      </c>
    </row>
    <row r="17" spans="2:14" x14ac:dyDescent="0.2">
      <c r="B17" s="65" t="s">
        <v>37</v>
      </c>
      <c r="C17" s="50">
        <v>12696536537.790001</v>
      </c>
      <c r="D17" s="50">
        <v>194510200000</v>
      </c>
      <c r="E17" s="50">
        <v>196159106465.70999</v>
      </c>
      <c r="F17" s="50">
        <v>15598140414.85</v>
      </c>
      <c r="G17" s="50">
        <v>6493028483.5100002</v>
      </c>
      <c r="H17" s="50">
        <v>14310832273.719995</v>
      </c>
      <c r="I17" s="50">
        <v>14376468105.33</v>
      </c>
      <c r="J17" s="51">
        <f t="shared" si="3"/>
        <v>0.91747040949160574</v>
      </c>
      <c r="K17" s="50">
        <f t="shared" si="1"/>
        <v>1614295735.9299946</v>
      </c>
      <c r="L17" s="51">
        <f t="shared" si="2"/>
        <v>0.12714457451645966</v>
      </c>
      <c r="M17" s="51">
        <f t="shared" si="4"/>
        <v>2.7029574172330443E-3</v>
      </c>
    </row>
    <row r="18" spans="2:14" x14ac:dyDescent="0.2">
      <c r="B18" s="66" t="s">
        <v>38</v>
      </c>
      <c r="C18" s="50">
        <v>8213418067.6499987</v>
      </c>
      <c r="D18" s="50">
        <v>107449061312</v>
      </c>
      <c r="E18" s="50">
        <v>148320173912.26001</v>
      </c>
      <c r="F18" s="50">
        <v>9343570247.7999992</v>
      </c>
      <c r="G18" s="50">
        <v>11367839420.869995</v>
      </c>
      <c r="H18" s="50">
        <v>11867770160.48</v>
      </c>
      <c r="I18" s="50">
        <v>10349202206.450003</v>
      </c>
      <c r="J18" s="51">
        <f t="shared" si="3"/>
        <v>1.2701536827717796</v>
      </c>
      <c r="K18" s="50">
        <f t="shared" si="1"/>
        <v>3654352092.8300009</v>
      </c>
      <c r="L18" s="51">
        <f t="shared" si="2"/>
        <v>0.44492464193723613</v>
      </c>
      <c r="M18" s="51">
        <f t="shared" si="4"/>
        <v>2.2415242361685478E-3</v>
      </c>
      <c r="N18" s="67"/>
    </row>
    <row r="19" spans="2:14" x14ac:dyDescent="0.2">
      <c r="B19" s="65" t="s">
        <v>39</v>
      </c>
      <c r="C19" s="50">
        <v>178836486.56999993</v>
      </c>
      <c r="D19" s="50">
        <v>2833726697</v>
      </c>
      <c r="E19" s="50">
        <v>3015092203.3499999</v>
      </c>
      <c r="F19" s="50">
        <v>209227162.32000002</v>
      </c>
      <c r="G19" s="50">
        <v>334739622.56999993</v>
      </c>
      <c r="H19" s="50">
        <v>347207482.26999998</v>
      </c>
      <c r="I19" s="50">
        <v>244039417.47000003</v>
      </c>
      <c r="J19" s="51">
        <f t="shared" si="3"/>
        <v>1.6594761331177812</v>
      </c>
      <c r="K19" s="50">
        <f t="shared" si="1"/>
        <v>168370995.70000005</v>
      </c>
      <c r="L19" s="51">
        <f t="shared" si="2"/>
        <v>0.94148011364614059</v>
      </c>
      <c r="M19" s="51">
        <f t="shared" si="4"/>
        <v>6.5578788261247252E-5</v>
      </c>
    </row>
    <row r="20" spans="2:14" x14ac:dyDescent="0.2">
      <c r="B20" s="66" t="s">
        <v>40</v>
      </c>
      <c r="C20" s="50">
        <v>175884925.73000002</v>
      </c>
      <c r="D20" s="50">
        <v>2031641613</v>
      </c>
      <c r="E20" s="50">
        <v>2073075622.78</v>
      </c>
      <c r="F20" s="50">
        <v>155029687.16</v>
      </c>
      <c r="G20" s="50">
        <v>125022625.67999999</v>
      </c>
      <c r="H20" s="50">
        <v>128667387.44999999</v>
      </c>
      <c r="I20" s="50">
        <v>202832675.63</v>
      </c>
      <c r="J20" s="51">
        <f t="shared" si="3"/>
        <v>0.82995321610374839</v>
      </c>
      <c r="K20" s="50">
        <f t="shared" si="1"/>
        <v>-47217538.280000031</v>
      </c>
      <c r="L20" s="51">
        <f t="shared" si="2"/>
        <v>-0.26845699302556159</v>
      </c>
      <c r="M20" s="51">
        <f t="shared" si="4"/>
        <v>2.4302043557776386E-5</v>
      </c>
    </row>
    <row r="21" spans="2:14" x14ac:dyDescent="0.2">
      <c r="B21" s="66" t="s">
        <v>41</v>
      </c>
      <c r="C21" s="50">
        <v>847348334.72000003</v>
      </c>
      <c r="D21" s="50">
        <v>13835081458</v>
      </c>
      <c r="E21" s="50">
        <v>13689835123</v>
      </c>
      <c r="F21" s="50">
        <v>1136519445.6399999</v>
      </c>
      <c r="G21" s="50">
        <v>1897152153.5999999</v>
      </c>
      <c r="H21" s="50">
        <v>1857598159.71</v>
      </c>
      <c r="I21" s="50">
        <v>1469652407.77</v>
      </c>
      <c r="J21" s="51">
        <f t="shared" si="3"/>
        <v>1.6344622758864846</v>
      </c>
      <c r="K21" s="50">
        <f t="shared" si="1"/>
        <v>1010249824.99</v>
      </c>
      <c r="L21" s="51">
        <f t="shared" si="2"/>
        <v>1.1922485518589347</v>
      </c>
      <c r="M21" s="51">
        <f t="shared" si="4"/>
        <v>3.5085371891661643E-4</v>
      </c>
    </row>
    <row r="22" spans="2:14" ht="25.5" x14ac:dyDescent="0.2">
      <c r="B22" s="66" t="s">
        <v>42</v>
      </c>
      <c r="C22" s="50">
        <v>3888131693.4100018</v>
      </c>
      <c r="D22" s="50">
        <v>48788599383</v>
      </c>
      <c r="E22" s="50">
        <v>49209997443</v>
      </c>
      <c r="F22" s="50">
        <v>5261390988.1800003</v>
      </c>
      <c r="G22" s="50">
        <v>4065413267.7999997</v>
      </c>
      <c r="H22" s="50">
        <v>2908982055.4799991</v>
      </c>
      <c r="I22" s="50">
        <v>2511772448</v>
      </c>
      <c r="J22" s="51">
        <f t="shared" si="3"/>
        <v>0.55289220322442956</v>
      </c>
      <c r="K22" s="50">
        <f t="shared" si="1"/>
        <v>-979149637.93000269</v>
      </c>
      <c r="L22" s="51">
        <f t="shared" si="2"/>
        <v>-0.25183036870627717</v>
      </c>
      <c r="M22" s="51">
        <f t="shared" si="4"/>
        <v>5.4943377667115935E-4</v>
      </c>
    </row>
    <row r="23" spans="2:14" ht="25.5" x14ac:dyDescent="0.2">
      <c r="B23" s="68" t="s">
        <v>43</v>
      </c>
      <c r="C23" s="50">
        <v>684690559.07000017</v>
      </c>
      <c r="D23" s="50">
        <v>7108358376</v>
      </c>
      <c r="E23" s="50">
        <v>13987866796</v>
      </c>
      <c r="F23" s="50">
        <v>1859743959.8500001</v>
      </c>
      <c r="G23" s="50">
        <v>1287138321.7499998</v>
      </c>
      <c r="H23" s="50">
        <v>1227801207.5599995</v>
      </c>
      <c r="I23" s="50">
        <v>369005762.14000005</v>
      </c>
      <c r="J23" s="51">
        <f t="shared" si="3"/>
        <v>0.66019905646529387</v>
      </c>
      <c r="K23" s="50">
        <f t="shared" si="1"/>
        <v>543110648.48999929</v>
      </c>
      <c r="L23" s="51">
        <f t="shared" si="2"/>
        <v>0.79322058891493152</v>
      </c>
      <c r="M23" s="51">
        <f t="shared" si="4"/>
        <v>2.3190086484042895E-4</v>
      </c>
    </row>
    <row r="24" spans="2:14" x14ac:dyDescent="0.2">
      <c r="B24" s="66" t="s">
        <v>44</v>
      </c>
      <c r="C24" s="50">
        <v>312626718.83999991</v>
      </c>
      <c r="D24" s="50">
        <v>5989263956</v>
      </c>
      <c r="E24" s="50">
        <v>6577911720</v>
      </c>
      <c r="F24" s="50">
        <v>274897454.63</v>
      </c>
      <c r="G24" s="50">
        <v>346774115.86000001</v>
      </c>
      <c r="H24" s="50">
        <v>347604028.61000001</v>
      </c>
      <c r="I24" s="50">
        <v>230700754.08999994</v>
      </c>
      <c r="J24" s="51">
        <f t="shared" si="3"/>
        <v>1.26448616658841</v>
      </c>
      <c r="K24" s="50">
        <f t="shared" si="1"/>
        <v>34977309.7700001</v>
      </c>
      <c r="L24" s="51">
        <f t="shared" si="2"/>
        <v>0.11188202307142281</v>
      </c>
      <c r="M24" s="51">
        <f t="shared" si="4"/>
        <v>6.565368592271647E-5</v>
      </c>
    </row>
    <row r="25" spans="2:14" x14ac:dyDescent="0.2">
      <c r="B25" s="66" t="s">
        <v>45</v>
      </c>
      <c r="C25" s="50">
        <v>485385979.49000001</v>
      </c>
      <c r="D25" s="50">
        <v>7005559301</v>
      </c>
      <c r="E25" s="50">
        <v>8912171241</v>
      </c>
      <c r="F25" s="50">
        <v>694986794.85000002</v>
      </c>
      <c r="G25" s="50">
        <v>1057376445.29</v>
      </c>
      <c r="H25" s="50">
        <v>1057376445.29</v>
      </c>
      <c r="I25" s="50">
        <v>1249494429.73</v>
      </c>
      <c r="J25" s="51">
        <f t="shared" si="3"/>
        <v>1.5214338648235972</v>
      </c>
      <c r="K25" s="50">
        <f t="shared" si="1"/>
        <v>571990465.79999995</v>
      </c>
      <c r="L25" s="51">
        <f t="shared" si="2"/>
        <v>1.1784239553045932</v>
      </c>
      <c r="M25" s="51">
        <f t="shared" si="4"/>
        <v>1.9971190011447101E-4</v>
      </c>
    </row>
    <row r="26" spans="2:14" x14ac:dyDescent="0.2">
      <c r="B26" s="66" t="s">
        <v>46</v>
      </c>
      <c r="C26" s="50">
        <v>62212803.530000009</v>
      </c>
      <c r="D26" s="50">
        <v>1090587821</v>
      </c>
      <c r="E26" s="50">
        <v>1166387821</v>
      </c>
      <c r="F26" s="50">
        <v>75761456</v>
      </c>
      <c r="G26" s="50">
        <v>75512593.870000005</v>
      </c>
      <c r="H26" s="50">
        <v>76322016.209999993</v>
      </c>
      <c r="I26" s="50">
        <v>75698856.110000014</v>
      </c>
      <c r="J26" s="51">
        <f t="shared" si="3"/>
        <v>1.0073990158003299</v>
      </c>
      <c r="K26" s="50">
        <f t="shared" si="1"/>
        <v>14109212.679999985</v>
      </c>
      <c r="L26" s="51">
        <f t="shared" si="2"/>
        <v>0.22678953333450558</v>
      </c>
      <c r="M26" s="51">
        <f t="shared" si="4"/>
        <v>1.4415315326686813E-5</v>
      </c>
    </row>
    <row r="27" spans="2:14" x14ac:dyDescent="0.2">
      <c r="B27" s="66" t="s">
        <v>47</v>
      </c>
      <c r="C27" s="50">
        <v>160175628.38999996</v>
      </c>
      <c r="D27" s="50">
        <v>2587888533</v>
      </c>
      <c r="E27" s="50">
        <v>2998793205.3400002</v>
      </c>
      <c r="F27" s="50">
        <v>193596148.16</v>
      </c>
      <c r="G27" s="50">
        <v>340941215.26999998</v>
      </c>
      <c r="H27" s="50">
        <v>206661864.82999998</v>
      </c>
      <c r="I27" s="50">
        <v>197571315.06999996</v>
      </c>
      <c r="J27" s="51">
        <f t="shared" si="3"/>
        <v>1.0674895487032194</v>
      </c>
      <c r="K27" s="50">
        <f t="shared" si="1"/>
        <v>46486236.440000027</v>
      </c>
      <c r="L27" s="51">
        <f t="shared" si="2"/>
        <v>0.29022040935474958</v>
      </c>
      <c r="M27" s="51">
        <f t="shared" si="4"/>
        <v>3.9033244867753438E-5</v>
      </c>
    </row>
    <row r="28" spans="2:14" x14ac:dyDescent="0.2">
      <c r="B28" s="66" t="s">
        <v>48</v>
      </c>
      <c r="C28" s="50">
        <v>112946545.40000001</v>
      </c>
      <c r="D28" s="50">
        <v>660711909</v>
      </c>
      <c r="E28" s="50">
        <v>684638478.67000008</v>
      </c>
      <c r="F28" s="50">
        <v>51258472.030000001</v>
      </c>
      <c r="G28" s="50">
        <v>15808875.979999997</v>
      </c>
      <c r="H28" s="50">
        <v>30983323.850000001</v>
      </c>
      <c r="I28" s="50">
        <v>36038318.25999999</v>
      </c>
      <c r="J28" s="51">
        <f t="shared" si="3"/>
        <v>0.60445273967328594</v>
      </c>
      <c r="K28" s="50">
        <f t="shared" si="1"/>
        <v>-81963221.550000012</v>
      </c>
      <c r="L28" s="51">
        <f t="shared" si="2"/>
        <v>-0.72568152713062084</v>
      </c>
      <c r="M28" s="51">
        <f t="shared" si="4"/>
        <v>5.851973065513518E-6</v>
      </c>
    </row>
    <row r="29" spans="2:14" ht="25.5" x14ac:dyDescent="0.2">
      <c r="B29" s="66" t="s">
        <v>49</v>
      </c>
      <c r="C29" s="50">
        <v>959717201.94999969</v>
      </c>
      <c r="D29" s="50">
        <v>12790477309</v>
      </c>
      <c r="E29" s="50">
        <v>14428729569</v>
      </c>
      <c r="F29" s="50">
        <v>2433991558.9200001</v>
      </c>
      <c r="G29" s="50">
        <v>712340299.41999996</v>
      </c>
      <c r="H29" s="50">
        <v>733270691.49000001</v>
      </c>
      <c r="I29" s="50">
        <v>846515836.9799999</v>
      </c>
      <c r="J29" s="51">
        <f t="shared" si="3"/>
        <v>0.30126262714541363</v>
      </c>
      <c r="K29" s="50">
        <f t="shared" si="1"/>
        <v>-226446510.45999968</v>
      </c>
      <c r="L29" s="51">
        <f t="shared" si="2"/>
        <v>-0.23595128856698067</v>
      </c>
      <c r="M29" s="51">
        <f t="shared" si="4"/>
        <v>1.3849644915776046E-4</v>
      </c>
    </row>
    <row r="30" spans="2:14" ht="25.5" x14ac:dyDescent="0.2">
      <c r="B30" s="66" t="s">
        <v>50</v>
      </c>
      <c r="C30" s="50">
        <v>1268423874.03</v>
      </c>
      <c r="D30" s="50">
        <v>15363014394</v>
      </c>
      <c r="E30" s="50">
        <v>15473898612.27</v>
      </c>
      <c r="F30" s="50">
        <v>1170416584.99</v>
      </c>
      <c r="G30" s="50">
        <v>1127254079.6599998</v>
      </c>
      <c r="H30" s="50">
        <v>1161306585.8599999</v>
      </c>
      <c r="I30" s="50">
        <v>1218297134.2099998</v>
      </c>
      <c r="J30" s="51">
        <f t="shared" si="3"/>
        <v>0.99221644733436687</v>
      </c>
      <c r="K30" s="50">
        <f t="shared" si="1"/>
        <v>-107117288.17000008</v>
      </c>
      <c r="L30" s="51">
        <f t="shared" si="2"/>
        <v>-8.4449126481410453E-2</v>
      </c>
      <c r="M30" s="51">
        <f t="shared" si="4"/>
        <v>2.1934169794556052E-4</v>
      </c>
    </row>
    <row r="31" spans="2:14" ht="25.5" x14ac:dyDescent="0.2">
      <c r="B31" s="66" t="s">
        <v>51</v>
      </c>
      <c r="C31" s="50">
        <v>130439068.84</v>
      </c>
      <c r="D31" s="50">
        <v>2970299999</v>
      </c>
      <c r="E31" s="50">
        <v>2832170645</v>
      </c>
      <c r="F31" s="50">
        <v>282377748.91999996</v>
      </c>
      <c r="G31" s="50">
        <v>144186689.03</v>
      </c>
      <c r="H31" s="50">
        <v>146183517.57999998</v>
      </c>
      <c r="I31" s="50">
        <v>154206274.84999999</v>
      </c>
      <c r="J31" s="51">
        <f t="shared" si="3"/>
        <v>0.51768780698586503</v>
      </c>
      <c r="K31" s="50">
        <f t="shared" si="1"/>
        <v>15744448.73999998</v>
      </c>
      <c r="L31" s="51">
        <f t="shared" si="2"/>
        <v>0.12070347389026925</v>
      </c>
      <c r="M31" s="51">
        <f t="shared" si="4"/>
        <v>2.7610401377261585E-5</v>
      </c>
    </row>
    <row r="32" spans="2:14" x14ac:dyDescent="0.2">
      <c r="B32" s="66" t="s">
        <v>52</v>
      </c>
      <c r="C32" s="50">
        <v>46158216.44000002</v>
      </c>
      <c r="D32" s="50">
        <v>1014051490</v>
      </c>
      <c r="E32" s="50">
        <v>1058116804</v>
      </c>
      <c r="F32" s="50">
        <v>50223371.030000001</v>
      </c>
      <c r="G32" s="50">
        <v>88098550.200000003</v>
      </c>
      <c r="H32" s="50">
        <v>87242593.290000007</v>
      </c>
      <c r="I32" s="50">
        <v>82032507.519999981</v>
      </c>
      <c r="J32" s="51">
        <f t="shared" si="3"/>
        <v>1.7370915472377841</v>
      </c>
      <c r="K32" s="50">
        <f t="shared" si="1"/>
        <v>41084376.849999987</v>
      </c>
      <c r="L32" s="51">
        <f t="shared" si="2"/>
        <v>0.89007721742031776</v>
      </c>
      <c r="M32" s="51">
        <f t="shared" si="4"/>
        <v>1.6477938537850916E-5</v>
      </c>
    </row>
    <row r="33" spans="2:13" x14ac:dyDescent="0.2">
      <c r="B33" s="66" t="s">
        <v>53</v>
      </c>
      <c r="C33" s="50">
        <v>100565016.43999998</v>
      </c>
      <c r="D33" s="50">
        <v>1363034330</v>
      </c>
      <c r="E33" s="50">
        <v>2893172537</v>
      </c>
      <c r="F33" s="50">
        <v>554432507.90999997</v>
      </c>
      <c r="G33" s="50">
        <v>160273790.75999999</v>
      </c>
      <c r="H33" s="50">
        <v>110724903.34</v>
      </c>
      <c r="I33" s="50">
        <v>110864381.43999997</v>
      </c>
      <c r="J33" s="51">
        <f t="shared" si="3"/>
        <v>0.19970853396997021</v>
      </c>
      <c r="K33" s="50">
        <f t="shared" si="1"/>
        <v>10159886.900000021</v>
      </c>
      <c r="L33" s="51">
        <f t="shared" si="2"/>
        <v>0.10102804394271336</v>
      </c>
      <c r="M33" s="51">
        <f t="shared" si="4"/>
        <v>2.091315816095915E-5</v>
      </c>
    </row>
    <row r="34" spans="2:13" s="64" customFormat="1" ht="15" x14ac:dyDescent="0.25">
      <c r="B34" s="60" t="s">
        <v>4</v>
      </c>
      <c r="C34" s="61">
        <f t="shared" ref="C34:I34" si="6">C35</f>
        <v>718271942.74999905</v>
      </c>
      <c r="D34" s="61">
        <f t="shared" si="6"/>
        <v>8737865213</v>
      </c>
      <c r="E34" s="61">
        <f t="shared" si="6"/>
        <v>8768985415</v>
      </c>
      <c r="F34" s="61">
        <f t="shared" si="6"/>
        <v>728155434.37</v>
      </c>
      <c r="G34" s="61">
        <f t="shared" si="6"/>
        <v>726855278.74000001</v>
      </c>
      <c r="H34" s="61">
        <f t="shared" si="6"/>
        <v>726855278.74000001</v>
      </c>
      <c r="I34" s="61">
        <f t="shared" si="6"/>
        <v>726855278.74000025</v>
      </c>
      <c r="J34" s="62">
        <f t="shared" si="3"/>
        <v>0.99821445316668567</v>
      </c>
      <c r="K34" s="61">
        <f t="shared" si="1"/>
        <v>8583335.9900009632</v>
      </c>
      <c r="L34" s="62">
        <f t="shared" si="2"/>
        <v>1.194998089043886E-2</v>
      </c>
      <c r="M34" s="62">
        <f t="shared" si="4"/>
        <v>1.3728473853565586E-4</v>
      </c>
    </row>
    <row r="35" spans="2:13" x14ac:dyDescent="0.2">
      <c r="B35" s="66" t="s">
        <v>54</v>
      </c>
      <c r="C35" s="50">
        <v>718271942.74999905</v>
      </c>
      <c r="D35" s="50">
        <v>8737865213</v>
      </c>
      <c r="E35" s="50">
        <v>8768985415</v>
      </c>
      <c r="F35" s="50">
        <v>728155434.37</v>
      </c>
      <c r="G35" s="50">
        <v>726855278.74000001</v>
      </c>
      <c r="H35" s="50">
        <v>726855278.74000001</v>
      </c>
      <c r="I35" s="50">
        <v>726855278.74000025</v>
      </c>
      <c r="J35" s="51">
        <f t="shared" si="3"/>
        <v>0.99821445316668567</v>
      </c>
      <c r="K35" s="50">
        <f t="shared" si="1"/>
        <v>8583335.9900009632</v>
      </c>
      <c r="L35" s="51">
        <f t="shared" si="2"/>
        <v>1.194998089043886E-2</v>
      </c>
      <c r="M35" s="51">
        <f t="shared" si="4"/>
        <v>1.3728473853565586E-4</v>
      </c>
    </row>
    <row r="36" spans="2:13" s="64" customFormat="1" ht="15" x14ac:dyDescent="0.25">
      <c r="B36" s="60" t="s">
        <v>55</v>
      </c>
      <c r="C36" s="61">
        <f t="shared" ref="C36:I36" si="7">SUM(C37:C41)</f>
        <v>522285425.35000014</v>
      </c>
      <c r="D36" s="61">
        <f t="shared" si="7"/>
        <v>7427621816</v>
      </c>
      <c r="E36" s="61">
        <f t="shared" si="7"/>
        <v>7427621816</v>
      </c>
      <c r="F36" s="61">
        <f t="shared" si="7"/>
        <v>669729641.31000018</v>
      </c>
      <c r="G36" s="61">
        <f t="shared" si="7"/>
        <v>512367848.17000026</v>
      </c>
      <c r="H36" s="61">
        <f t="shared" si="7"/>
        <v>512367848.17000026</v>
      </c>
      <c r="I36" s="61">
        <f t="shared" si="7"/>
        <v>512367848.17000008</v>
      </c>
      <c r="J36" s="62">
        <f t="shared" si="3"/>
        <v>0.76503683959366331</v>
      </c>
      <c r="K36" s="61">
        <f t="shared" si="1"/>
        <v>-9917577.1799998879</v>
      </c>
      <c r="L36" s="62">
        <f t="shared" si="2"/>
        <v>-1.8988807074893588E-2</v>
      </c>
      <c r="M36" s="62">
        <f t="shared" si="4"/>
        <v>9.6773440501154016E-5</v>
      </c>
    </row>
    <row r="37" spans="2:13" x14ac:dyDescent="0.2">
      <c r="B37" s="66" t="s">
        <v>56</v>
      </c>
      <c r="C37" s="50">
        <v>279240995.12000006</v>
      </c>
      <c r="D37" s="50">
        <v>4511291957</v>
      </c>
      <c r="E37" s="50">
        <v>4511291957</v>
      </c>
      <c r="F37" s="50">
        <v>428457663.08000004</v>
      </c>
      <c r="G37" s="50">
        <v>270907662.39000022</v>
      </c>
      <c r="H37" s="50">
        <v>270907662.39000022</v>
      </c>
      <c r="I37" s="50">
        <v>270907662.39000005</v>
      </c>
      <c r="J37" s="51">
        <f t="shared" si="3"/>
        <v>0.6322857209334527</v>
      </c>
      <c r="K37" s="50">
        <f t="shared" si="1"/>
        <v>-8333332.7299998403</v>
      </c>
      <c r="L37" s="51">
        <f t="shared" si="2"/>
        <v>-2.9842798427282102E-2</v>
      </c>
      <c r="M37" s="51">
        <f t="shared" si="4"/>
        <v>5.1167665264794072E-5</v>
      </c>
    </row>
    <row r="38" spans="2:13" x14ac:dyDescent="0.2">
      <c r="B38" s="65" t="s">
        <v>57</v>
      </c>
      <c r="C38" s="50">
        <v>81181639.220000029</v>
      </c>
      <c r="D38" s="50">
        <v>974248087</v>
      </c>
      <c r="E38" s="50">
        <v>974248087</v>
      </c>
      <c r="F38" s="50">
        <v>81187340.579999998</v>
      </c>
      <c r="G38" s="50">
        <v>81692212.710000053</v>
      </c>
      <c r="H38" s="50">
        <v>81692212.710000053</v>
      </c>
      <c r="I38" s="50">
        <v>81692212.710000053</v>
      </c>
      <c r="J38" s="51">
        <f t="shared" si="3"/>
        <v>1.0062186065757699</v>
      </c>
      <c r="K38" s="50">
        <f t="shared" si="1"/>
        <v>510573.49000002444</v>
      </c>
      <c r="L38" s="51">
        <f t="shared" si="2"/>
        <v>6.2892729797729974E-3</v>
      </c>
      <c r="M38" s="51">
        <f t="shared" si="4"/>
        <v>1.5429610804688452E-5</v>
      </c>
    </row>
    <row r="39" spans="2:13" x14ac:dyDescent="0.2">
      <c r="B39" s="66" t="s">
        <v>58</v>
      </c>
      <c r="C39" s="50">
        <v>97947653.01000002</v>
      </c>
      <c r="D39" s="50">
        <v>1175371875</v>
      </c>
      <c r="E39" s="50">
        <v>1175371875</v>
      </c>
      <c r="F39" s="50">
        <v>97947656.24000001</v>
      </c>
      <c r="G39" s="50">
        <v>97947639</v>
      </c>
      <c r="H39" s="50">
        <v>97947639</v>
      </c>
      <c r="I39" s="50">
        <v>97947639</v>
      </c>
      <c r="J39" s="51">
        <f t="shared" si="3"/>
        <v>0.99999982398762077</v>
      </c>
      <c r="K39" s="50">
        <f t="shared" si="1"/>
        <v>-14.010000020265579</v>
      </c>
      <c r="L39" s="51">
        <f t="shared" si="2"/>
        <v>-1.4303558670825112E-7</v>
      </c>
      <c r="M39" s="51">
        <f t="shared" si="4"/>
        <v>1.8499853276995695E-5</v>
      </c>
    </row>
    <row r="40" spans="2:13" x14ac:dyDescent="0.2">
      <c r="B40" s="66" t="s">
        <v>59</v>
      </c>
      <c r="C40" s="50">
        <v>13800000</v>
      </c>
      <c r="D40" s="50">
        <v>165328228</v>
      </c>
      <c r="E40" s="50">
        <v>165328228</v>
      </c>
      <c r="F40" s="50">
        <v>12021842.33</v>
      </c>
      <c r="G40" s="50">
        <v>11705195</v>
      </c>
      <c r="H40" s="50">
        <v>11705195</v>
      </c>
      <c r="I40" s="50">
        <v>11705195</v>
      </c>
      <c r="J40" s="51">
        <f t="shared" si="3"/>
        <v>0.97366066520355032</v>
      </c>
      <c r="K40" s="50">
        <f t="shared" si="1"/>
        <v>-2094805</v>
      </c>
      <c r="L40" s="51">
        <v>0</v>
      </c>
      <c r="M40" s="51">
        <f t="shared" si="4"/>
        <v>2.2108178644165544E-6</v>
      </c>
    </row>
    <row r="41" spans="2:13" x14ac:dyDescent="0.2">
      <c r="B41" s="66" t="s">
        <v>60</v>
      </c>
      <c r="C41" s="50">
        <v>50115138.000000007</v>
      </c>
      <c r="D41" s="50">
        <v>601381669</v>
      </c>
      <c r="E41" s="50">
        <v>601381669</v>
      </c>
      <c r="F41" s="50">
        <v>50115139.079999998</v>
      </c>
      <c r="G41" s="50">
        <v>50115139.070000015</v>
      </c>
      <c r="H41" s="50">
        <v>50115139.070000015</v>
      </c>
      <c r="I41" s="50">
        <v>50115139.07</v>
      </c>
      <c r="J41" s="51">
        <f t="shared" si="3"/>
        <v>0.99999999980045984</v>
      </c>
      <c r="K41" s="50">
        <f t="shared" si="1"/>
        <v>1.0700000077486038</v>
      </c>
      <c r="L41" s="51">
        <f>H41/C41-1</f>
        <v>2.1350834211730785E-8</v>
      </c>
      <c r="M41" s="51">
        <f t="shared" si="4"/>
        <v>9.4654932902592449E-6</v>
      </c>
    </row>
    <row r="42" spans="2:13" s="64" customFormat="1" ht="15" x14ac:dyDescent="0.25">
      <c r="B42" s="60" t="s">
        <v>61</v>
      </c>
      <c r="C42" s="61">
        <f t="shared" ref="C42:I42" si="8">SUM(C43:C44)</f>
        <v>16637875338.209999</v>
      </c>
      <c r="D42" s="61">
        <f t="shared" si="8"/>
        <v>263810694626</v>
      </c>
      <c r="E42" s="61">
        <f t="shared" si="8"/>
        <v>264219576737</v>
      </c>
      <c r="F42" s="61">
        <f t="shared" si="8"/>
        <v>16531659060.530001</v>
      </c>
      <c r="G42" s="61">
        <f t="shared" si="8"/>
        <v>7915171847.5300016</v>
      </c>
      <c r="H42" s="61">
        <f t="shared" si="8"/>
        <v>16344492876.970001</v>
      </c>
      <c r="I42" s="61">
        <f t="shared" si="8"/>
        <v>18737290354.439999</v>
      </c>
      <c r="J42" s="62">
        <f t="shared" si="3"/>
        <v>0.98867831819693974</v>
      </c>
      <c r="K42" s="61">
        <f t="shared" si="1"/>
        <v>-293382461.23999786</v>
      </c>
      <c r="L42" s="62">
        <f>H42/C42-1</f>
        <v>-1.7633409030672675E-2</v>
      </c>
      <c r="M42" s="62">
        <f t="shared" si="4"/>
        <v>3.0870649175203323E-3</v>
      </c>
    </row>
    <row r="43" spans="2:13" ht="25.5" x14ac:dyDescent="0.2">
      <c r="B43" s="66" t="s">
        <v>62</v>
      </c>
      <c r="C43" s="50">
        <v>11318992302.41</v>
      </c>
      <c r="D43" s="50">
        <v>184836130000</v>
      </c>
      <c r="E43" s="50">
        <v>157865454286</v>
      </c>
      <c r="F43" s="50">
        <v>11327098134.690001</v>
      </c>
      <c r="G43" s="50">
        <v>8699194470.3900013</v>
      </c>
      <c r="H43" s="50">
        <v>8699193786.4200001</v>
      </c>
      <c r="I43" s="50">
        <v>11049002621.969999</v>
      </c>
      <c r="J43" s="51">
        <f t="shared" si="3"/>
        <v>0.76799844787943816</v>
      </c>
      <c r="K43" s="50">
        <f t="shared" si="1"/>
        <v>-2619798515.9899998</v>
      </c>
      <c r="L43" s="51">
        <f>H43/C43-1</f>
        <v>-0.23145156794851796</v>
      </c>
      <c r="M43" s="51">
        <f t="shared" si="4"/>
        <v>1.6430596012316605E-3</v>
      </c>
    </row>
    <row r="44" spans="2:13" ht="26.25" thickBot="1" x14ac:dyDescent="0.25">
      <c r="B44" s="68" t="s">
        <v>63</v>
      </c>
      <c r="C44" s="50">
        <v>5318883035.8000002</v>
      </c>
      <c r="D44" s="50">
        <v>78974564626</v>
      </c>
      <c r="E44" s="50">
        <v>106354122451</v>
      </c>
      <c r="F44" s="50">
        <v>5204560925.8400002</v>
      </c>
      <c r="G44" s="50">
        <v>-784022622.85999966</v>
      </c>
      <c r="H44" s="50">
        <v>7645299090.5500002</v>
      </c>
      <c r="I44" s="50">
        <v>7688287732.4699993</v>
      </c>
      <c r="J44" s="51">
        <f t="shared" si="3"/>
        <v>1.4689613974143405</v>
      </c>
      <c r="K44" s="50">
        <f t="shared" si="1"/>
        <v>2326416054.75</v>
      </c>
      <c r="L44" s="51">
        <f>H44/C44-1</f>
        <v>0.43738808300380105</v>
      </c>
      <c r="M44" s="51">
        <f t="shared" si="4"/>
        <v>1.4440053162886716E-3</v>
      </c>
    </row>
    <row r="45" spans="2:13" s="64" customFormat="1" ht="15.75" thickBot="1" x14ac:dyDescent="0.3">
      <c r="B45" s="69" t="s">
        <v>24</v>
      </c>
      <c r="C45" s="12">
        <f t="shared" ref="C45:I45" si="9">C8+C11+C34+C36+C42</f>
        <v>62809205829.080002</v>
      </c>
      <c r="D45" s="12">
        <f t="shared" si="9"/>
        <v>891378800905</v>
      </c>
      <c r="E45" s="12">
        <f>E8+E11+E34+E36+E42</f>
        <v>976590282188.38</v>
      </c>
      <c r="F45" s="12">
        <f>F8+F11+F34+F36+F42</f>
        <v>76314575575.389984</v>
      </c>
      <c r="G45" s="12">
        <f t="shared" si="9"/>
        <v>53576462320.659996</v>
      </c>
      <c r="H45" s="12">
        <f t="shared" si="9"/>
        <v>68237848751.449974</v>
      </c>
      <c r="I45" s="12">
        <f t="shared" si="9"/>
        <v>68034326390.660004</v>
      </c>
      <c r="J45" s="13">
        <f t="shared" si="3"/>
        <v>0.89416534439137207</v>
      </c>
      <c r="K45" s="12">
        <f t="shared" si="1"/>
        <v>5428642922.3699722</v>
      </c>
      <c r="L45" s="13">
        <f>H45/C45-1</f>
        <v>8.6430688793338817E-2</v>
      </c>
      <c r="M45" s="13">
        <f t="shared" si="4"/>
        <v>1.2888418778931959E-2</v>
      </c>
    </row>
    <row r="46" spans="2:13" ht="15" x14ac:dyDescent="0.2">
      <c r="B46" s="70" t="s">
        <v>25</v>
      </c>
    </row>
    <row r="47" spans="2:13" ht="15" x14ac:dyDescent="0.2">
      <c r="B47" s="70" t="s">
        <v>26</v>
      </c>
    </row>
    <row r="48" spans="2:13" ht="15" x14ac:dyDescent="0.2">
      <c r="B48" s="70" t="s">
        <v>457</v>
      </c>
    </row>
    <row r="49" spans="2:2" ht="15" x14ac:dyDescent="0.2">
      <c r="B49" s="70" t="s">
        <v>27</v>
      </c>
    </row>
  </sheetData>
  <mergeCells count="9">
    <mergeCell ref="B2:L2"/>
    <mergeCell ref="B3:L3"/>
    <mergeCell ref="B4:B7"/>
    <mergeCell ref="M4:M6"/>
    <mergeCell ref="D4:J4"/>
    <mergeCell ref="K4:L5"/>
    <mergeCell ref="C5:C6"/>
    <mergeCell ref="D5:D6"/>
    <mergeCell ref="E5:J5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M39"/>
  <sheetViews>
    <sheetView showGridLines="0" workbookViewId="0">
      <selection activeCell="E10" sqref="E10"/>
    </sheetView>
  </sheetViews>
  <sheetFormatPr baseColWidth="10" defaultColWidth="11.42578125" defaultRowHeight="12.75" x14ac:dyDescent="0.2"/>
  <cols>
    <col min="1" max="2" width="11.42578125" style="3" customWidth="1"/>
    <col min="3" max="3" width="61.28515625" style="3" bestFit="1" customWidth="1"/>
    <col min="4" max="4" width="14.7109375" style="3" customWidth="1"/>
    <col min="5" max="5" width="14.5703125" style="3" customWidth="1"/>
    <col min="6" max="6" width="17.140625" style="3" customWidth="1"/>
    <col min="7" max="8" width="14.5703125" style="3" customWidth="1"/>
    <col min="9" max="9" width="11.42578125" style="3" customWidth="1"/>
    <col min="10" max="10" width="14.85546875" style="3" customWidth="1"/>
    <col min="11" max="11" width="19.7109375" style="3" customWidth="1"/>
    <col min="12" max="12" width="43.28515625" style="3" customWidth="1"/>
    <col min="13" max="16384" width="11.42578125" style="3"/>
  </cols>
  <sheetData>
    <row r="2" spans="3:13" ht="15.75" x14ac:dyDescent="0.25">
      <c r="C2" s="139" t="s">
        <v>460</v>
      </c>
      <c r="D2" s="139"/>
      <c r="E2" s="139"/>
      <c r="F2" s="139"/>
      <c r="G2" s="139"/>
      <c r="H2" s="139"/>
    </row>
    <row r="3" spans="3:13" ht="15.75" thickBot="1" x14ac:dyDescent="0.25">
      <c r="C3" s="140" t="s">
        <v>18</v>
      </c>
      <c r="D3" s="140"/>
      <c r="E3" s="140"/>
      <c r="F3" s="140"/>
      <c r="G3" s="140"/>
      <c r="H3" s="140"/>
    </row>
    <row r="4" spans="3:13" ht="14.45" customHeight="1" thickBot="1" x14ac:dyDescent="0.25">
      <c r="C4" s="104" t="s">
        <v>19</v>
      </c>
      <c r="D4" s="71">
        <v>2020</v>
      </c>
      <c r="E4" s="137">
        <v>2021</v>
      </c>
      <c r="F4" s="138"/>
      <c r="G4" s="124" t="s">
        <v>114</v>
      </c>
      <c r="H4" s="125"/>
      <c r="I4" s="72"/>
    </row>
    <row r="5" spans="3:13" ht="14.45" customHeight="1" thickBot="1" x14ac:dyDescent="0.25">
      <c r="C5" s="105"/>
      <c r="D5" s="99" t="s">
        <v>459</v>
      </c>
      <c r="E5" s="137" t="s">
        <v>455</v>
      </c>
      <c r="F5" s="138"/>
      <c r="G5" s="128"/>
      <c r="H5" s="129"/>
      <c r="I5" s="72"/>
    </row>
    <row r="6" spans="3:13" ht="15.75" thickBot="1" x14ac:dyDescent="0.3">
      <c r="C6" s="141"/>
      <c r="D6" s="142"/>
      <c r="E6" s="43" t="s">
        <v>112</v>
      </c>
      <c r="F6" s="43" t="s">
        <v>113</v>
      </c>
      <c r="G6" s="46" t="s">
        <v>115</v>
      </c>
      <c r="H6" s="56" t="s">
        <v>116</v>
      </c>
      <c r="L6" s="73" t="s">
        <v>1</v>
      </c>
      <c r="M6" s="74">
        <v>0.1671601270496913</v>
      </c>
    </row>
    <row r="7" spans="3:13" s="64" customFormat="1" ht="15" x14ac:dyDescent="0.25">
      <c r="C7" s="73" t="s">
        <v>64</v>
      </c>
      <c r="D7" s="75">
        <v>11456660864.84</v>
      </c>
      <c r="E7" s="75">
        <v>11406647466.890001</v>
      </c>
      <c r="F7" s="74">
        <f>E7/$E$33</f>
        <v>0.1671601270496913</v>
      </c>
      <c r="G7" s="75">
        <f t="shared" ref="G7:G33" si="0">E7-D7</f>
        <v>-50013397.949998856</v>
      </c>
      <c r="H7" s="74">
        <f t="shared" ref="H7:H33" si="1">E7/D7-1</f>
        <v>-4.3654428231778564E-3</v>
      </c>
      <c r="L7" s="73" t="s">
        <v>2</v>
      </c>
      <c r="M7" s="74">
        <v>0.16818305291674565</v>
      </c>
    </row>
    <row r="8" spans="3:13" ht="15" x14ac:dyDescent="0.25">
      <c r="C8" s="76" t="s">
        <v>65</v>
      </c>
      <c r="D8" s="77">
        <v>6110505574.8099995</v>
      </c>
      <c r="E8" s="77">
        <v>5270091118.3000011</v>
      </c>
      <c r="F8" s="78">
        <f>E8/$E$33</f>
        <v>7.7231202547076425E-2</v>
      </c>
      <c r="G8" s="77">
        <f t="shared" si="0"/>
        <v>-840414456.50999832</v>
      </c>
      <c r="H8" s="78">
        <f t="shared" si="1"/>
        <v>-0.13753599374404146</v>
      </c>
      <c r="L8" s="73" t="s">
        <v>3</v>
      </c>
      <c r="M8" s="74">
        <v>8.725445724098212E-3</v>
      </c>
    </row>
    <row r="9" spans="3:13" ht="15" x14ac:dyDescent="0.25">
      <c r="C9" s="76" t="s">
        <v>68</v>
      </c>
      <c r="D9" s="77">
        <v>767068142.6900003</v>
      </c>
      <c r="E9" s="77">
        <v>580600887.62000012</v>
      </c>
      <c r="F9" s="78">
        <f t="shared" ref="F9:F33" si="2">E9/$E$33</f>
        <v>8.5084875658197352E-3</v>
      </c>
      <c r="G9" s="77">
        <f t="shared" si="0"/>
        <v>-186467255.07000017</v>
      </c>
      <c r="H9" s="78">
        <f t="shared" si="1"/>
        <v>-0.24309086076249453</v>
      </c>
      <c r="L9" s="73" t="s">
        <v>0</v>
      </c>
      <c r="M9" s="74">
        <v>0.52844796230880209</v>
      </c>
    </row>
    <row r="10" spans="3:13" ht="15" x14ac:dyDescent="0.25">
      <c r="C10" s="76" t="s">
        <v>67</v>
      </c>
      <c r="D10" s="77">
        <v>1920327656.1400003</v>
      </c>
      <c r="E10" s="77">
        <v>2206577391.3099999</v>
      </c>
      <c r="F10" s="78">
        <f t="shared" si="2"/>
        <v>3.2336561478472921E-2</v>
      </c>
      <c r="G10" s="77">
        <f t="shared" si="0"/>
        <v>286249735.1699996</v>
      </c>
      <c r="H10" s="78">
        <f t="shared" si="1"/>
        <v>0.1490629655073461</v>
      </c>
      <c r="L10" s="73" t="s">
        <v>5</v>
      </c>
      <c r="M10" s="74">
        <v>0.1274834120006626</v>
      </c>
    </row>
    <row r="11" spans="3:13" x14ac:dyDescent="0.2">
      <c r="C11" s="76" t="s">
        <v>66</v>
      </c>
      <c r="D11" s="77">
        <v>2658759491.2000003</v>
      </c>
      <c r="E11" s="77">
        <v>3349378069.6600003</v>
      </c>
      <c r="F11" s="78">
        <f t="shared" si="2"/>
        <v>4.9083875458322219E-2</v>
      </c>
      <c r="G11" s="77">
        <f t="shared" si="0"/>
        <v>690618578.46000004</v>
      </c>
      <c r="H11" s="78">
        <f t="shared" si="1"/>
        <v>0.25975218170196257</v>
      </c>
    </row>
    <row r="12" spans="3:13" s="64" customFormat="1" ht="15" x14ac:dyDescent="0.25">
      <c r="C12" s="73" t="s">
        <v>69</v>
      </c>
      <c r="D12" s="75">
        <v>9770843784.1399994</v>
      </c>
      <c r="E12" s="75">
        <v>11476449727.490002</v>
      </c>
      <c r="F12" s="74">
        <f t="shared" si="2"/>
        <v>0.16818305291674565</v>
      </c>
      <c r="G12" s="75">
        <f t="shared" si="0"/>
        <v>1705605943.3500023</v>
      </c>
      <c r="H12" s="74">
        <f t="shared" si="1"/>
        <v>0.17456076271719101</v>
      </c>
    </row>
    <row r="13" spans="3:13" x14ac:dyDescent="0.2">
      <c r="C13" s="76" t="s">
        <v>72</v>
      </c>
      <c r="D13" s="77">
        <v>742087652.97000039</v>
      </c>
      <c r="E13" s="77">
        <v>1920628981.0000005</v>
      </c>
      <c r="F13" s="78">
        <f t="shared" si="2"/>
        <v>2.8146095109119168E-2</v>
      </c>
      <c r="G13" s="77">
        <f t="shared" si="0"/>
        <v>1178541328.0300002</v>
      </c>
      <c r="H13" s="78">
        <f t="shared" si="1"/>
        <v>1.5881430223413835</v>
      </c>
    </row>
    <row r="14" spans="3:13" x14ac:dyDescent="0.2">
      <c r="C14" s="76" t="s">
        <v>70</v>
      </c>
      <c r="D14" s="77">
        <v>852364229.52000034</v>
      </c>
      <c r="E14" s="77">
        <v>1847993319.3</v>
      </c>
      <c r="F14" s="78">
        <f t="shared" si="2"/>
        <v>2.7081646814968378E-2</v>
      </c>
      <c r="G14" s="77">
        <f t="shared" si="0"/>
        <v>995629089.77999961</v>
      </c>
      <c r="H14" s="78">
        <f t="shared" si="1"/>
        <v>1.1680793905918332</v>
      </c>
    </row>
    <row r="15" spans="3:13" x14ac:dyDescent="0.2">
      <c r="C15" s="76" t="s">
        <v>73</v>
      </c>
      <c r="D15" s="77">
        <v>791035306.09000003</v>
      </c>
      <c r="E15" s="77">
        <v>290173248.07999998</v>
      </c>
      <c r="F15" s="78">
        <f t="shared" si="2"/>
        <v>4.2523797773421747E-3</v>
      </c>
      <c r="G15" s="77">
        <f t="shared" si="0"/>
        <v>-500862058.01000005</v>
      </c>
      <c r="H15" s="78">
        <f t="shared" si="1"/>
        <v>-0.63317282320267831</v>
      </c>
    </row>
    <row r="16" spans="3:13" x14ac:dyDescent="0.2">
      <c r="C16" s="76" t="s">
        <v>76</v>
      </c>
      <c r="D16" s="77">
        <v>3442244307.9400005</v>
      </c>
      <c r="E16" s="77">
        <v>4559063646.4300003</v>
      </c>
      <c r="F16" s="78">
        <f t="shared" si="2"/>
        <v>6.6811362460091089E-2</v>
      </c>
      <c r="G16" s="77">
        <f t="shared" si="0"/>
        <v>1116819338.4899998</v>
      </c>
      <c r="H16" s="78">
        <f t="shared" si="1"/>
        <v>0.32444511155524469</v>
      </c>
    </row>
    <row r="17" spans="3:8" x14ac:dyDescent="0.2">
      <c r="C17" s="76" t="s">
        <v>78</v>
      </c>
      <c r="D17" s="77">
        <v>11676428.069999998</v>
      </c>
      <c r="E17" s="77">
        <v>23597030.449999999</v>
      </c>
      <c r="F17" s="78">
        <f t="shared" si="2"/>
        <v>3.458056032210215E-4</v>
      </c>
      <c r="G17" s="77">
        <f t="shared" si="0"/>
        <v>11920602.380000001</v>
      </c>
      <c r="H17" s="78">
        <f t="shared" si="1"/>
        <v>1.0209117299002899</v>
      </c>
    </row>
    <row r="18" spans="3:8" x14ac:dyDescent="0.2">
      <c r="C18" s="76" t="s">
        <v>71</v>
      </c>
      <c r="D18" s="77">
        <v>3531000270.5999994</v>
      </c>
      <c r="E18" s="77">
        <v>2364081815.7200003</v>
      </c>
      <c r="F18" s="78">
        <f t="shared" si="2"/>
        <v>3.4644729559557885E-2</v>
      </c>
      <c r="G18" s="77">
        <f t="shared" si="0"/>
        <v>-1166918454.8799992</v>
      </c>
      <c r="H18" s="78">
        <f t="shared" si="1"/>
        <v>-0.33047815504180422</v>
      </c>
    </row>
    <row r="19" spans="3:8" x14ac:dyDescent="0.2">
      <c r="C19" s="76" t="s">
        <v>75</v>
      </c>
      <c r="D19" s="77">
        <v>63374766.439999998</v>
      </c>
      <c r="E19" s="77">
        <v>83337033.370000005</v>
      </c>
      <c r="F19" s="78">
        <f t="shared" si="2"/>
        <v>1.2212728697463394E-3</v>
      </c>
      <c r="G19" s="77">
        <f t="shared" si="0"/>
        <v>19962266.930000007</v>
      </c>
      <c r="H19" s="78">
        <f t="shared" si="1"/>
        <v>0.31498762127824587</v>
      </c>
    </row>
    <row r="20" spans="3:8" x14ac:dyDescent="0.2">
      <c r="C20" s="76" t="s">
        <v>77</v>
      </c>
      <c r="D20" s="77">
        <v>24434103.670000002</v>
      </c>
      <c r="E20" s="77">
        <v>15009103.67</v>
      </c>
      <c r="F20" s="78">
        <f t="shared" si="2"/>
        <v>2.1995276733692556E-4</v>
      </c>
      <c r="G20" s="77">
        <f t="shared" si="0"/>
        <v>-9425000.0000000019</v>
      </c>
      <c r="H20" s="78">
        <f t="shared" si="1"/>
        <v>-0.38573135840345729</v>
      </c>
    </row>
    <row r="21" spans="3:8" x14ac:dyDescent="0.2">
      <c r="C21" s="76" t="s">
        <v>74</v>
      </c>
      <c r="D21" s="77">
        <v>312626718.83999997</v>
      </c>
      <c r="E21" s="77">
        <v>372565549.46999997</v>
      </c>
      <c r="F21" s="78">
        <f t="shared" si="2"/>
        <v>5.4598079553626498E-3</v>
      </c>
      <c r="G21" s="77">
        <f t="shared" si="0"/>
        <v>59938830.629999995</v>
      </c>
      <c r="H21" s="78">
        <f t="shared" si="1"/>
        <v>0.19172651285981801</v>
      </c>
    </row>
    <row r="22" spans="3:8" s="64" customFormat="1" ht="15" x14ac:dyDescent="0.25">
      <c r="C22" s="73" t="s">
        <v>79</v>
      </c>
      <c r="D22" s="75">
        <v>210687206.39000008</v>
      </c>
      <c r="E22" s="75">
        <v>595405645.61000001</v>
      </c>
      <c r="F22" s="74">
        <f t="shared" si="2"/>
        <v>8.725445724098212E-3</v>
      </c>
      <c r="G22" s="75">
        <f t="shared" si="0"/>
        <v>384718439.21999991</v>
      </c>
      <c r="H22" s="74">
        <f t="shared" si="1"/>
        <v>1.8260170886116982</v>
      </c>
    </row>
    <row r="23" spans="3:8" x14ac:dyDescent="0.2">
      <c r="C23" s="76" t="s">
        <v>81</v>
      </c>
      <c r="D23" s="77">
        <v>50124019.419999979</v>
      </c>
      <c r="E23" s="77">
        <v>166560937.58999997</v>
      </c>
      <c r="F23" s="78">
        <f t="shared" si="2"/>
        <v>2.4408878743625499E-3</v>
      </c>
      <c r="G23" s="77">
        <f t="shared" si="0"/>
        <v>116436918.16999999</v>
      </c>
      <c r="H23" s="78">
        <f t="shared" si="1"/>
        <v>2.3229764794868091</v>
      </c>
    </row>
    <row r="24" spans="3:8" x14ac:dyDescent="0.2">
      <c r="C24" s="76" t="s">
        <v>80</v>
      </c>
      <c r="D24" s="77">
        <v>160563186.97000009</v>
      </c>
      <c r="E24" s="77">
        <v>428844708.02000004</v>
      </c>
      <c r="F24" s="78">
        <f t="shared" si="2"/>
        <v>6.2845578497356634E-3</v>
      </c>
      <c r="G24" s="77">
        <f t="shared" si="0"/>
        <v>268281521.04999995</v>
      </c>
      <c r="H24" s="78">
        <f t="shared" si="1"/>
        <v>1.670878151541213</v>
      </c>
    </row>
    <row r="25" spans="3:8" s="64" customFormat="1" ht="15" x14ac:dyDescent="0.25">
      <c r="C25" s="73" t="s">
        <v>82</v>
      </c>
      <c r="D25" s="75">
        <v>30052021671.300003</v>
      </c>
      <c r="E25" s="75">
        <v>36060152125.039993</v>
      </c>
      <c r="F25" s="74">
        <f t="shared" si="2"/>
        <v>0.52844796230880209</v>
      </c>
      <c r="G25" s="75">
        <f t="shared" si="0"/>
        <v>6008130453.7399902</v>
      </c>
      <c r="H25" s="74">
        <f t="shared" si="1"/>
        <v>0.19992433518966268</v>
      </c>
    </row>
    <row r="26" spans="3:8" x14ac:dyDescent="0.2">
      <c r="C26" s="76" t="s">
        <v>87</v>
      </c>
      <c r="D26" s="77">
        <v>1121139217.74</v>
      </c>
      <c r="E26" s="77">
        <v>1629325308.6099999</v>
      </c>
      <c r="F26" s="78">
        <f t="shared" si="2"/>
        <v>2.3877149388818884E-2</v>
      </c>
      <c r="G26" s="77">
        <f t="shared" si="0"/>
        <v>508186090.86999989</v>
      </c>
      <c r="H26" s="78">
        <f t="shared" si="1"/>
        <v>0.45327652697263132</v>
      </c>
    </row>
    <row r="27" spans="3:8" x14ac:dyDescent="0.2">
      <c r="C27" s="76" t="s">
        <v>85</v>
      </c>
      <c r="D27" s="77">
        <v>8780420518.9300003</v>
      </c>
      <c r="E27" s="77">
        <v>10406161464.949997</v>
      </c>
      <c r="F27" s="78">
        <f t="shared" si="2"/>
        <v>0.15249838110889852</v>
      </c>
      <c r="G27" s="77">
        <f t="shared" si="0"/>
        <v>1625740946.0199966</v>
      </c>
      <c r="H27" s="78">
        <f t="shared" si="1"/>
        <v>0.18515524883062362</v>
      </c>
    </row>
    <row r="28" spans="3:8" x14ac:dyDescent="0.2">
      <c r="C28" s="76" t="s">
        <v>86</v>
      </c>
      <c r="D28" s="77">
        <v>454466450.48000014</v>
      </c>
      <c r="E28" s="77">
        <v>653119179.25999999</v>
      </c>
      <c r="F28" s="78">
        <f t="shared" si="2"/>
        <v>9.5712158458999153E-3</v>
      </c>
      <c r="G28" s="77">
        <f t="shared" si="0"/>
        <v>198652728.77999985</v>
      </c>
      <c r="H28" s="78">
        <f t="shared" si="1"/>
        <v>0.43711197728718165</v>
      </c>
    </row>
    <row r="29" spans="3:8" x14ac:dyDescent="0.2">
      <c r="C29" s="76" t="s">
        <v>83</v>
      </c>
      <c r="D29" s="77">
        <v>13238141608.360001</v>
      </c>
      <c r="E29" s="77">
        <v>14675074688.310001</v>
      </c>
      <c r="F29" s="78">
        <f t="shared" si="2"/>
        <v>0.21505769828358146</v>
      </c>
      <c r="G29" s="77">
        <f t="shared" si="0"/>
        <v>1436933079.9500008</v>
      </c>
      <c r="H29" s="78">
        <f t="shared" si="1"/>
        <v>0.10854492439048724</v>
      </c>
    </row>
    <row r="30" spans="3:8" x14ac:dyDescent="0.2">
      <c r="C30" s="76" t="s">
        <v>84</v>
      </c>
      <c r="D30" s="77">
        <v>6457853875.79</v>
      </c>
      <c r="E30" s="77">
        <v>8696471483.909996</v>
      </c>
      <c r="F30" s="78">
        <f t="shared" si="2"/>
        <v>0.12744351768160339</v>
      </c>
      <c r="G30" s="77">
        <f t="shared" si="0"/>
        <v>2238617608.1199961</v>
      </c>
      <c r="H30" s="78">
        <f t="shared" si="1"/>
        <v>0.34665039673821085</v>
      </c>
    </row>
    <row r="31" spans="3:8" s="64" customFormat="1" ht="15" x14ac:dyDescent="0.25">
      <c r="C31" s="73" t="s">
        <v>88</v>
      </c>
      <c r="D31" s="75">
        <v>11318992302.410004</v>
      </c>
      <c r="E31" s="75">
        <v>8699193786.4200001</v>
      </c>
      <c r="F31" s="74">
        <f t="shared" si="2"/>
        <v>0.1274834120006626</v>
      </c>
      <c r="G31" s="75">
        <f t="shared" si="0"/>
        <v>-2619798515.9900036</v>
      </c>
      <c r="H31" s="74">
        <f t="shared" si="1"/>
        <v>-0.23145156794851818</v>
      </c>
    </row>
    <row r="32" spans="3:8" ht="13.5" thickBot="1" x14ac:dyDescent="0.25">
      <c r="C32" s="79" t="s">
        <v>89</v>
      </c>
      <c r="D32" s="77">
        <v>11318992302.410004</v>
      </c>
      <c r="E32" s="77">
        <v>8699193786.4200001</v>
      </c>
      <c r="F32" s="78">
        <f t="shared" si="2"/>
        <v>0.1274834120006626</v>
      </c>
      <c r="G32" s="77">
        <f t="shared" si="0"/>
        <v>-2619798515.9900036</v>
      </c>
      <c r="H32" s="78">
        <f t="shared" si="1"/>
        <v>-0.23145156794851818</v>
      </c>
    </row>
    <row r="33" spans="3:8" ht="15.75" thickBot="1" x14ac:dyDescent="0.3">
      <c r="C33" s="80" t="s">
        <v>24</v>
      </c>
      <c r="D33" s="81">
        <v>62809205829.079987</v>
      </c>
      <c r="E33" s="81">
        <v>68237848751.450005</v>
      </c>
      <c r="F33" s="82">
        <f t="shared" si="2"/>
        <v>1</v>
      </c>
      <c r="G33" s="81">
        <f t="shared" si="0"/>
        <v>5428642922.370018</v>
      </c>
      <c r="H33" s="82">
        <f t="shared" si="1"/>
        <v>8.6430688793339483E-2</v>
      </c>
    </row>
    <row r="34" spans="3:8" ht="15" x14ac:dyDescent="0.2">
      <c r="C34" s="70" t="s">
        <v>25</v>
      </c>
      <c r="D34" s="70"/>
    </row>
    <row r="35" spans="3:8" ht="15" x14ac:dyDescent="0.2">
      <c r="C35" s="70" t="s">
        <v>26</v>
      </c>
      <c r="D35" s="70"/>
    </row>
    <row r="36" spans="3:8" ht="15" x14ac:dyDescent="0.2">
      <c r="C36" s="70" t="s">
        <v>457</v>
      </c>
      <c r="D36" s="70"/>
    </row>
    <row r="37" spans="3:8" ht="15" x14ac:dyDescent="0.2">
      <c r="C37" s="70" t="s">
        <v>27</v>
      </c>
      <c r="D37" s="70"/>
    </row>
    <row r="39" spans="3:8" x14ac:dyDescent="0.2">
      <c r="C39" s="27"/>
    </row>
  </sheetData>
  <mergeCells count="7">
    <mergeCell ref="E4:F4"/>
    <mergeCell ref="E5:F5"/>
    <mergeCell ref="G4:H5"/>
    <mergeCell ref="C2:H2"/>
    <mergeCell ref="C3:H3"/>
    <mergeCell ref="C4:C6"/>
    <mergeCell ref="D5:D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45"/>
  <sheetViews>
    <sheetView showGridLines="0" zoomScale="85" zoomScaleNormal="85" workbookViewId="0">
      <selection activeCell="D46" sqref="D46"/>
    </sheetView>
  </sheetViews>
  <sheetFormatPr baseColWidth="10" defaultColWidth="11.42578125" defaultRowHeight="12.75" x14ac:dyDescent="0.2"/>
  <cols>
    <col min="1" max="1" width="11.42578125" customWidth="1"/>
    <col min="2" max="2" width="31.85546875" customWidth="1"/>
    <col min="3" max="3" width="19.85546875" customWidth="1"/>
  </cols>
  <sheetData>
    <row r="3" spans="1:13" x14ac:dyDescent="0.2">
      <c r="B3" s="143" t="s">
        <v>461</v>
      </c>
      <c r="C3" s="143"/>
    </row>
    <row r="4" spans="1:13" x14ac:dyDescent="0.2">
      <c r="B4" s="143"/>
      <c r="C4" s="143"/>
    </row>
    <row r="5" spans="1:13" x14ac:dyDescent="0.2">
      <c r="A5" s="33"/>
      <c r="B5" s="143"/>
      <c r="C5" s="143"/>
      <c r="D5" s="33"/>
      <c r="G5" s="144" t="s">
        <v>462</v>
      </c>
      <c r="H5" s="144"/>
      <c r="I5" s="144"/>
      <c r="J5" s="144"/>
      <c r="K5" s="144"/>
      <c r="L5" s="144"/>
      <c r="M5" s="144"/>
    </row>
    <row r="6" spans="1:13" ht="15" x14ac:dyDescent="0.25">
      <c r="A6" s="33"/>
      <c r="B6" s="35" t="s">
        <v>118</v>
      </c>
      <c r="C6" s="35" t="s">
        <v>155</v>
      </c>
      <c r="D6" s="33"/>
      <c r="G6" s="144"/>
      <c r="H6" s="144"/>
      <c r="I6" s="144"/>
      <c r="J6" s="144"/>
      <c r="K6" s="144"/>
      <c r="L6" s="144"/>
      <c r="M6" s="144"/>
    </row>
    <row r="7" spans="1:13" ht="15" x14ac:dyDescent="0.25">
      <c r="A7" s="33"/>
      <c r="B7" s="34" t="s">
        <v>119</v>
      </c>
      <c r="C7" s="37">
        <v>159220849.53999999</v>
      </c>
      <c r="D7" s="33"/>
      <c r="G7" s="144"/>
      <c r="H7" s="144"/>
      <c r="I7" s="144"/>
      <c r="J7" s="144"/>
      <c r="K7" s="144"/>
      <c r="L7" s="144"/>
      <c r="M7" s="144"/>
    </row>
    <row r="8" spans="1:13" ht="15" x14ac:dyDescent="0.25">
      <c r="A8" s="33"/>
      <c r="B8" s="34" t="s">
        <v>120</v>
      </c>
      <c r="C8" s="37">
        <v>138534732.18000001</v>
      </c>
      <c r="D8" s="33"/>
    </row>
    <row r="9" spans="1:13" ht="15" x14ac:dyDescent="0.25">
      <c r="A9" s="33"/>
      <c r="B9" s="34" t="s">
        <v>121</v>
      </c>
      <c r="C9" s="37">
        <v>28200373.670000002</v>
      </c>
      <c r="D9" s="33"/>
    </row>
    <row r="10" spans="1:13" ht="15" x14ac:dyDescent="0.25">
      <c r="A10" s="33"/>
      <c r="B10" s="34" t="s">
        <v>122</v>
      </c>
      <c r="C10" s="37">
        <v>35500818.990000002</v>
      </c>
      <c r="D10" s="33"/>
    </row>
    <row r="11" spans="1:13" ht="15" x14ac:dyDescent="0.25">
      <c r="A11" s="33"/>
      <c r="B11" s="34" t="s">
        <v>123</v>
      </c>
      <c r="C11" s="37">
        <v>35321076.420000002</v>
      </c>
      <c r="D11" s="33"/>
    </row>
    <row r="12" spans="1:13" ht="15" x14ac:dyDescent="0.25">
      <c r="A12" s="33"/>
      <c r="B12" s="34" t="s">
        <v>124</v>
      </c>
      <c r="C12" s="37">
        <v>106109077.78</v>
      </c>
      <c r="D12" s="33"/>
    </row>
    <row r="13" spans="1:13" ht="15" x14ac:dyDescent="0.25">
      <c r="A13" s="33"/>
      <c r="B13" s="34" t="s">
        <v>125</v>
      </c>
      <c r="C13" s="37">
        <v>19845165.259999998</v>
      </c>
      <c r="D13" s="33"/>
    </row>
    <row r="14" spans="1:13" ht="15" x14ac:dyDescent="0.25">
      <c r="A14" s="33"/>
      <c r="B14" s="34" t="s">
        <v>126</v>
      </c>
      <c r="C14" s="37">
        <v>2768716.4</v>
      </c>
      <c r="D14" s="33"/>
    </row>
    <row r="15" spans="1:13" ht="15" x14ac:dyDescent="0.25">
      <c r="A15" s="33"/>
      <c r="B15" s="34" t="s">
        <v>127</v>
      </c>
      <c r="C15" s="37">
        <v>24101997.93</v>
      </c>
      <c r="D15" s="33"/>
    </row>
    <row r="16" spans="1:13" ht="15" x14ac:dyDescent="0.25">
      <c r="A16" s="33"/>
      <c r="B16" s="34" t="s">
        <v>128</v>
      </c>
      <c r="C16" s="37">
        <v>34222832.649999999</v>
      </c>
      <c r="D16" s="33"/>
    </row>
    <row r="17" spans="1:4" ht="15" x14ac:dyDescent="0.25">
      <c r="A17" s="33"/>
      <c r="B17" s="34" t="s">
        <v>129</v>
      </c>
      <c r="C17" s="37">
        <v>74437667.060000002</v>
      </c>
      <c r="D17" s="33"/>
    </row>
    <row r="18" spans="1:4" ht="15" x14ac:dyDescent="0.25">
      <c r="A18" s="33"/>
      <c r="B18" s="34" t="s">
        <v>130</v>
      </c>
      <c r="C18" s="37">
        <v>0</v>
      </c>
      <c r="D18" s="33"/>
    </row>
    <row r="19" spans="1:4" ht="15" x14ac:dyDescent="0.25">
      <c r="A19" s="33"/>
      <c r="B19" s="34" t="s">
        <v>131</v>
      </c>
      <c r="C19" s="37">
        <v>53828996.310000002</v>
      </c>
      <c r="D19" s="33"/>
    </row>
    <row r="20" spans="1:4" ht="15" x14ac:dyDescent="0.25">
      <c r="A20" s="33"/>
      <c r="B20" s="34" t="s">
        <v>132</v>
      </c>
      <c r="C20" s="37">
        <v>5149328.2300000004</v>
      </c>
      <c r="D20" s="33"/>
    </row>
    <row r="21" spans="1:4" ht="15" x14ac:dyDescent="0.25">
      <c r="A21" s="33"/>
      <c r="B21" s="34" t="s">
        <v>133</v>
      </c>
      <c r="C21" s="37">
        <v>29364130.009999998</v>
      </c>
      <c r="D21" s="33"/>
    </row>
    <row r="22" spans="1:4" ht="15" x14ac:dyDescent="0.25">
      <c r="A22" s="33"/>
      <c r="B22" s="34" t="s">
        <v>134</v>
      </c>
      <c r="C22" s="37">
        <v>0</v>
      </c>
      <c r="D22" s="33"/>
    </row>
    <row r="23" spans="1:4" ht="15" x14ac:dyDescent="0.25">
      <c r="A23" s="33"/>
      <c r="B23" s="34" t="s">
        <v>135</v>
      </c>
      <c r="C23" s="37">
        <v>11650591.58</v>
      </c>
      <c r="D23" s="33"/>
    </row>
    <row r="24" spans="1:4" ht="15" x14ac:dyDescent="0.25">
      <c r="A24" s="33"/>
      <c r="B24" s="34" t="s">
        <v>136</v>
      </c>
      <c r="C24" s="37">
        <v>68945958.679999992</v>
      </c>
      <c r="D24" s="33"/>
    </row>
    <row r="25" spans="1:4" ht="15" x14ac:dyDescent="0.25">
      <c r="A25" s="33"/>
      <c r="B25" s="34" t="s">
        <v>137</v>
      </c>
      <c r="C25" s="37">
        <v>58791385.210000001</v>
      </c>
      <c r="D25" s="33"/>
    </row>
    <row r="26" spans="1:4" ht="15" x14ac:dyDescent="0.25">
      <c r="A26" s="33"/>
      <c r="B26" s="34" t="s">
        <v>138</v>
      </c>
      <c r="C26" s="37">
        <v>81569423.079999998</v>
      </c>
      <c r="D26" s="33"/>
    </row>
    <row r="27" spans="1:4" ht="15" x14ac:dyDescent="0.25">
      <c r="A27" s="33"/>
      <c r="B27" s="34" t="s">
        <v>139</v>
      </c>
      <c r="C27" s="37">
        <v>10330282.08</v>
      </c>
      <c r="D27" s="33"/>
    </row>
    <row r="28" spans="1:4" ht="15" x14ac:dyDescent="0.25">
      <c r="A28" s="33"/>
      <c r="B28" s="34" t="s">
        <v>140</v>
      </c>
      <c r="C28" s="37">
        <v>51390687.329999998</v>
      </c>
      <c r="D28" s="33"/>
    </row>
    <row r="29" spans="1:4" ht="15" x14ac:dyDescent="0.25">
      <c r="A29" s="33"/>
      <c r="B29" s="34" t="s">
        <v>141</v>
      </c>
      <c r="C29" s="37">
        <v>22168204.309999999</v>
      </c>
      <c r="D29" s="33"/>
    </row>
    <row r="30" spans="1:4" ht="15" x14ac:dyDescent="0.25">
      <c r="A30" s="33"/>
      <c r="B30" s="34" t="s">
        <v>142</v>
      </c>
      <c r="C30" s="37">
        <v>9206440.9199999999</v>
      </c>
      <c r="D30" s="33"/>
    </row>
    <row r="31" spans="1:4" ht="15" x14ac:dyDescent="0.25">
      <c r="A31" s="33"/>
      <c r="B31" s="34" t="s">
        <v>143</v>
      </c>
      <c r="C31" s="37">
        <v>118794241.57000001</v>
      </c>
      <c r="D31" s="33"/>
    </row>
    <row r="32" spans="1:4" ht="15" x14ac:dyDescent="0.25">
      <c r="A32" s="33"/>
      <c r="B32" s="34" t="s">
        <v>144</v>
      </c>
      <c r="C32" s="37">
        <v>5010817.5199999996</v>
      </c>
      <c r="D32" s="33"/>
    </row>
    <row r="33" spans="1:4" ht="15" x14ac:dyDescent="0.25">
      <c r="A33" s="33"/>
      <c r="B33" s="34" t="s">
        <v>145</v>
      </c>
      <c r="C33" s="37">
        <v>8260695.0599999996</v>
      </c>
      <c r="D33" s="33"/>
    </row>
    <row r="34" spans="1:4" ht="15" x14ac:dyDescent="0.25">
      <c r="A34" s="33"/>
      <c r="B34" s="34" t="s">
        <v>146</v>
      </c>
      <c r="C34" s="37">
        <v>38637465.640000001</v>
      </c>
      <c r="D34" s="33"/>
    </row>
    <row r="35" spans="1:4" ht="15" x14ac:dyDescent="0.25">
      <c r="A35" s="33"/>
      <c r="B35" s="34" t="s">
        <v>147</v>
      </c>
      <c r="C35" s="37">
        <v>5144286.91</v>
      </c>
      <c r="D35" s="33"/>
    </row>
    <row r="36" spans="1:4" ht="15" x14ac:dyDescent="0.25">
      <c r="A36" s="33"/>
      <c r="B36" s="87" t="s">
        <v>487</v>
      </c>
      <c r="C36" s="37">
        <v>64096157.600000001</v>
      </c>
      <c r="D36" s="33"/>
    </row>
    <row r="37" spans="1:4" ht="15" x14ac:dyDescent="0.25">
      <c r="A37" s="33"/>
      <c r="B37" s="34" t="s">
        <v>148</v>
      </c>
      <c r="C37" s="37">
        <v>17170410</v>
      </c>
      <c r="D37" s="33"/>
    </row>
    <row r="38" spans="1:4" ht="15" x14ac:dyDescent="0.25">
      <c r="A38" s="33"/>
      <c r="B38" s="34" t="s">
        <v>149</v>
      </c>
      <c r="C38" s="37">
        <v>301528018.05000001</v>
      </c>
      <c r="D38" s="33"/>
    </row>
    <row r="39" spans="1:4" ht="15" x14ac:dyDescent="0.25">
      <c r="A39" s="33"/>
      <c r="B39" s="34" t="s">
        <v>172</v>
      </c>
      <c r="C39" s="37">
        <v>243445191.30000001</v>
      </c>
      <c r="D39" s="33"/>
    </row>
    <row r="40" spans="1:4" ht="15" x14ac:dyDescent="0.25">
      <c r="A40" s="33"/>
      <c r="B40" s="36" t="s">
        <v>90</v>
      </c>
      <c r="C40" s="38">
        <v>1862746019.2700007</v>
      </c>
      <c r="D40" s="33"/>
    </row>
    <row r="41" spans="1:4" x14ac:dyDescent="0.2">
      <c r="A41" s="33"/>
      <c r="C41" s="33"/>
      <c r="D41" s="33"/>
    </row>
    <row r="42" spans="1:4" ht="15" x14ac:dyDescent="0.2">
      <c r="B42" s="1" t="s">
        <v>25</v>
      </c>
    </row>
    <row r="43" spans="1:4" ht="15" x14ac:dyDescent="0.2">
      <c r="B43" s="1" t="s">
        <v>26</v>
      </c>
    </row>
    <row r="44" spans="1:4" ht="15" x14ac:dyDescent="0.2">
      <c r="B44" s="1" t="s">
        <v>457</v>
      </c>
    </row>
    <row r="45" spans="1:4" ht="15" x14ac:dyDescent="0.2">
      <c r="B45" s="1" t="s">
        <v>27</v>
      </c>
    </row>
  </sheetData>
  <mergeCells count="2">
    <mergeCell ref="B3:C5"/>
    <mergeCell ref="G5:M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3:E563"/>
  <sheetViews>
    <sheetView showGridLines="0" topLeftCell="B1" workbookViewId="0">
      <selection activeCell="C13" sqref="C13"/>
    </sheetView>
  </sheetViews>
  <sheetFormatPr baseColWidth="10" defaultColWidth="9.140625" defaultRowHeight="12.75" x14ac:dyDescent="0.2"/>
  <cols>
    <col min="3" max="3" width="121.28515625" bestFit="1" customWidth="1"/>
    <col min="4" max="4" width="24.5703125" bestFit="1" customWidth="1"/>
    <col min="5" max="5" width="10.85546875" bestFit="1" customWidth="1"/>
  </cols>
  <sheetData>
    <row r="3" spans="3:5" ht="15.75" x14ac:dyDescent="0.2">
      <c r="C3" s="145" t="s">
        <v>463</v>
      </c>
      <c r="D3" s="145"/>
      <c r="E3" s="145"/>
    </row>
    <row r="4" spans="3:5" ht="16.5" thickBot="1" x14ac:dyDescent="0.25">
      <c r="C4" s="146" t="s">
        <v>117</v>
      </c>
      <c r="D4" s="146"/>
      <c r="E4" s="146"/>
    </row>
    <row r="5" spans="3:5" ht="15" customHeight="1" x14ac:dyDescent="0.2">
      <c r="C5" s="147" t="s">
        <v>19</v>
      </c>
      <c r="D5" s="149" t="s">
        <v>602</v>
      </c>
      <c r="E5" s="149" t="s">
        <v>603</v>
      </c>
    </row>
    <row r="6" spans="3:5" x14ac:dyDescent="0.2">
      <c r="C6" s="148"/>
      <c r="D6" s="150"/>
      <c r="E6" s="150"/>
    </row>
    <row r="7" spans="3:5" ht="15.75" thickBot="1" x14ac:dyDescent="0.25">
      <c r="C7" s="84" t="s">
        <v>173</v>
      </c>
      <c r="D7" s="151"/>
      <c r="E7" s="151"/>
    </row>
    <row r="8" spans="3:5" ht="15" x14ac:dyDescent="0.25">
      <c r="C8" s="88" t="s">
        <v>488</v>
      </c>
      <c r="D8" s="93">
        <v>2635779124</v>
      </c>
      <c r="E8" s="93">
        <v>219648256.00000003</v>
      </c>
    </row>
    <row r="9" spans="3:5" ht="15" x14ac:dyDescent="0.25">
      <c r="C9" s="89" t="s">
        <v>174</v>
      </c>
      <c r="D9" s="94">
        <v>2635779124</v>
      </c>
      <c r="E9" s="94">
        <v>219648256.00000003</v>
      </c>
    </row>
    <row r="10" spans="3:5" x14ac:dyDescent="0.2">
      <c r="C10" s="90" t="s">
        <v>489</v>
      </c>
      <c r="D10" s="95">
        <v>2635779124</v>
      </c>
      <c r="E10" s="95">
        <v>219648256</v>
      </c>
    </row>
    <row r="11" spans="3:5" x14ac:dyDescent="0.2">
      <c r="C11" s="91" t="s">
        <v>175</v>
      </c>
      <c r="D11" s="95">
        <v>2174775633</v>
      </c>
      <c r="E11" s="95">
        <v>181231300</v>
      </c>
    </row>
    <row r="12" spans="3:5" x14ac:dyDescent="0.2">
      <c r="C12" s="91" t="s">
        <v>176</v>
      </c>
      <c r="D12" s="95">
        <v>461003491</v>
      </c>
      <c r="E12" s="95">
        <v>38416956</v>
      </c>
    </row>
    <row r="13" spans="3:5" ht="15" x14ac:dyDescent="0.25">
      <c r="C13" s="88" t="s">
        <v>490</v>
      </c>
      <c r="D13" s="93">
        <v>5182940712</v>
      </c>
      <c r="E13" s="93">
        <v>431911719.17999995</v>
      </c>
    </row>
    <row r="14" spans="3:5" ht="15" x14ac:dyDescent="0.25">
      <c r="C14" s="89" t="s">
        <v>491</v>
      </c>
      <c r="D14" s="94">
        <v>5182940712</v>
      </c>
      <c r="E14" s="94">
        <v>431911719.17999995</v>
      </c>
    </row>
    <row r="15" spans="3:5" x14ac:dyDescent="0.2">
      <c r="C15" s="90" t="s">
        <v>492</v>
      </c>
      <c r="D15" s="95">
        <v>5182940712</v>
      </c>
      <c r="E15" s="95">
        <v>431911719.17999995</v>
      </c>
    </row>
    <row r="16" spans="3:5" x14ac:dyDescent="0.2">
      <c r="C16" s="91" t="s">
        <v>175</v>
      </c>
      <c r="D16" s="95">
        <v>4952327923</v>
      </c>
      <c r="E16" s="95">
        <v>412693986.76999992</v>
      </c>
    </row>
    <row r="17" spans="3:5" x14ac:dyDescent="0.2">
      <c r="C17" s="91" t="s">
        <v>176</v>
      </c>
      <c r="D17" s="95">
        <v>230612789</v>
      </c>
      <c r="E17" s="95">
        <v>19217732.409999996</v>
      </c>
    </row>
    <row r="18" spans="3:5" ht="15" x14ac:dyDescent="0.25">
      <c r="C18" s="88" t="s">
        <v>493</v>
      </c>
      <c r="D18" s="93">
        <v>92918780271</v>
      </c>
      <c r="E18" s="93">
        <v>5339864422.2199965</v>
      </c>
    </row>
    <row r="19" spans="3:5" ht="15" x14ac:dyDescent="0.25">
      <c r="C19" s="89" t="s">
        <v>177</v>
      </c>
      <c r="D19" s="94">
        <v>15536028024</v>
      </c>
      <c r="E19" s="94">
        <v>788574876.96000016</v>
      </c>
    </row>
    <row r="20" spans="3:5" x14ac:dyDescent="0.2">
      <c r="C20" s="90" t="s">
        <v>180</v>
      </c>
      <c r="D20" s="95">
        <v>12039848438</v>
      </c>
      <c r="E20" s="95">
        <v>453201990.38</v>
      </c>
    </row>
    <row r="21" spans="3:5" x14ac:dyDescent="0.2">
      <c r="C21" s="91" t="s">
        <v>494</v>
      </c>
      <c r="D21" s="95">
        <v>2792145665</v>
      </c>
      <c r="E21" s="95">
        <v>130222253.79000001</v>
      </c>
    </row>
    <row r="22" spans="3:5" x14ac:dyDescent="0.2">
      <c r="C22" s="91" t="s">
        <v>181</v>
      </c>
      <c r="D22" s="95">
        <v>5242781293</v>
      </c>
      <c r="E22" s="95">
        <v>240739310.18000001</v>
      </c>
    </row>
    <row r="23" spans="3:5" x14ac:dyDescent="0.2">
      <c r="C23" s="91" t="s">
        <v>176</v>
      </c>
      <c r="D23" s="95">
        <v>3792167384</v>
      </c>
      <c r="E23" s="95">
        <v>77980530.239999995</v>
      </c>
    </row>
    <row r="24" spans="3:5" x14ac:dyDescent="0.2">
      <c r="C24" s="91" t="s">
        <v>182</v>
      </c>
      <c r="D24" s="95">
        <v>212754096</v>
      </c>
      <c r="E24" s="95">
        <v>4259896.17</v>
      </c>
    </row>
    <row r="25" spans="3:5" x14ac:dyDescent="0.2">
      <c r="C25" s="90" t="s">
        <v>183</v>
      </c>
      <c r="D25" s="95">
        <v>78499128</v>
      </c>
      <c r="E25" s="95">
        <v>6839540.9099999992</v>
      </c>
    </row>
    <row r="26" spans="3:5" x14ac:dyDescent="0.2">
      <c r="C26" s="91" t="s">
        <v>494</v>
      </c>
      <c r="D26" s="95">
        <v>78499128</v>
      </c>
      <c r="E26" s="95">
        <v>6839540.9099999992</v>
      </c>
    </row>
    <row r="27" spans="3:5" x14ac:dyDescent="0.2">
      <c r="C27" s="90" t="s">
        <v>598</v>
      </c>
      <c r="D27" s="95">
        <v>9379801</v>
      </c>
      <c r="E27" s="95">
        <v>0</v>
      </c>
    </row>
    <row r="28" spans="3:5" x14ac:dyDescent="0.2">
      <c r="C28" s="91" t="s">
        <v>179</v>
      </c>
      <c r="D28" s="95">
        <v>9379801</v>
      </c>
      <c r="E28" s="95">
        <v>0</v>
      </c>
    </row>
    <row r="29" spans="3:5" x14ac:dyDescent="0.2">
      <c r="C29" s="90" t="s">
        <v>495</v>
      </c>
      <c r="D29" s="95">
        <v>2006191807</v>
      </c>
      <c r="E29" s="95">
        <v>85859104.830000013</v>
      </c>
    </row>
    <row r="30" spans="3:5" x14ac:dyDescent="0.2">
      <c r="C30" s="91" t="s">
        <v>496</v>
      </c>
      <c r="D30" s="95">
        <v>2006191807</v>
      </c>
      <c r="E30" s="95">
        <v>85859104.830000013</v>
      </c>
    </row>
    <row r="31" spans="3:5" x14ac:dyDescent="0.2">
      <c r="C31" s="90" t="s">
        <v>184</v>
      </c>
      <c r="D31" s="95">
        <v>70269788</v>
      </c>
      <c r="E31" s="95">
        <v>10447804.950000001</v>
      </c>
    </row>
    <row r="32" spans="3:5" x14ac:dyDescent="0.2">
      <c r="C32" s="91" t="s">
        <v>185</v>
      </c>
      <c r="D32" s="95">
        <v>70269788</v>
      </c>
      <c r="E32" s="95">
        <v>10447804.950000001</v>
      </c>
    </row>
    <row r="33" spans="3:5" x14ac:dyDescent="0.2">
      <c r="C33" s="90" t="s">
        <v>186</v>
      </c>
      <c r="D33" s="95">
        <v>782894810</v>
      </c>
      <c r="E33" s="95">
        <v>193888701.38999999</v>
      </c>
    </row>
    <row r="34" spans="3:5" x14ac:dyDescent="0.2">
      <c r="C34" s="91" t="s">
        <v>187</v>
      </c>
      <c r="D34" s="95">
        <v>782894810</v>
      </c>
      <c r="E34" s="95">
        <v>193888701.38999999</v>
      </c>
    </row>
    <row r="35" spans="3:5" x14ac:dyDescent="0.2">
      <c r="C35" s="90" t="s">
        <v>188</v>
      </c>
      <c r="D35" s="95">
        <v>175343147</v>
      </c>
      <c r="E35" s="95">
        <v>16656087.609999999</v>
      </c>
    </row>
    <row r="36" spans="3:5" x14ac:dyDescent="0.2">
      <c r="C36" s="91" t="s">
        <v>189</v>
      </c>
      <c r="D36" s="95">
        <v>175343147</v>
      </c>
      <c r="E36" s="95">
        <v>16656087.609999999</v>
      </c>
    </row>
    <row r="37" spans="3:5" x14ac:dyDescent="0.2">
      <c r="C37" s="90" t="s">
        <v>190</v>
      </c>
      <c r="D37" s="95">
        <v>94739958</v>
      </c>
      <c r="E37" s="95">
        <v>5861784.3300000001</v>
      </c>
    </row>
    <row r="38" spans="3:5" x14ac:dyDescent="0.2">
      <c r="C38" s="91" t="s">
        <v>189</v>
      </c>
      <c r="D38" s="95">
        <v>94739958</v>
      </c>
      <c r="E38" s="95">
        <v>5861784.3300000001</v>
      </c>
    </row>
    <row r="39" spans="3:5" x14ac:dyDescent="0.2">
      <c r="C39" s="90" t="s">
        <v>497</v>
      </c>
      <c r="D39" s="95">
        <v>64060200</v>
      </c>
      <c r="E39" s="95">
        <v>3625894.1599999997</v>
      </c>
    </row>
    <row r="40" spans="3:5" x14ac:dyDescent="0.2">
      <c r="C40" s="91" t="s">
        <v>498</v>
      </c>
      <c r="D40" s="95">
        <v>64060200</v>
      </c>
      <c r="E40" s="95">
        <v>3625894.1599999997</v>
      </c>
    </row>
    <row r="41" spans="3:5" x14ac:dyDescent="0.2">
      <c r="C41" s="90" t="s">
        <v>499</v>
      </c>
      <c r="D41" s="95">
        <v>81627547</v>
      </c>
      <c r="E41" s="95">
        <v>4735850.5999999996</v>
      </c>
    </row>
    <row r="42" spans="3:5" x14ac:dyDescent="0.2">
      <c r="C42" s="91" t="s">
        <v>191</v>
      </c>
      <c r="D42" s="95">
        <v>81627547</v>
      </c>
      <c r="E42" s="95">
        <v>4735850.5999999996</v>
      </c>
    </row>
    <row r="43" spans="3:5" x14ac:dyDescent="0.2">
      <c r="C43" s="90" t="s">
        <v>500</v>
      </c>
      <c r="D43" s="95">
        <v>133173400</v>
      </c>
      <c r="E43" s="95">
        <v>7458117.7999999998</v>
      </c>
    </row>
    <row r="44" spans="3:5" x14ac:dyDescent="0.2">
      <c r="C44" s="91" t="s">
        <v>494</v>
      </c>
      <c r="D44" s="95">
        <v>133173400</v>
      </c>
      <c r="E44" s="95">
        <v>7458117.7999999998</v>
      </c>
    </row>
    <row r="45" spans="3:5" ht="15" x14ac:dyDescent="0.25">
      <c r="C45" s="89" t="s">
        <v>501</v>
      </c>
      <c r="D45" s="94">
        <v>52984573044</v>
      </c>
      <c r="E45" s="94">
        <v>3698147619.1499991</v>
      </c>
    </row>
    <row r="46" spans="3:5" x14ac:dyDescent="0.2">
      <c r="C46" s="90" t="s">
        <v>192</v>
      </c>
      <c r="D46" s="95">
        <v>45268616370</v>
      </c>
      <c r="E46" s="95">
        <v>3133653957.3499999</v>
      </c>
    </row>
    <row r="47" spans="3:5" x14ac:dyDescent="0.2">
      <c r="C47" s="91" t="s">
        <v>494</v>
      </c>
      <c r="D47" s="95">
        <v>374230024</v>
      </c>
      <c r="E47" s="95">
        <v>35402388.359999999</v>
      </c>
    </row>
    <row r="48" spans="3:5" x14ac:dyDescent="0.2">
      <c r="C48" s="91" t="s">
        <v>193</v>
      </c>
      <c r="D48" s="95">
        <v>43323227874</v>
      </c>
      <c r="E48" s="95">
        <v>2971676506.9899998</v>
      </c>
    </row>
    <row r="49" spans="3:5" x14ac:dyDescent="0.2">
      <c r="C49" s="91" t="s">
        <v>182</v>
      </c>
      <c r="D49" s="95">
        <v>1571158472</v>
      </c>
      <c r="E49" s="95">
        <v>126575062</v>
      </c>
    </row>
    <row r="50" spans="3:5" x14ac:dyDescent="0.2">
      <c r="C50" s="90" t="s">
        <v>195</v>
      </c>
      <c r="D50" s="95">
        <v>118465055</v>
      </c>
      <c r="E50" s="95">
        <v>9917262.3700000029</v>
      </c>
    </row>
    <row r="51" spans="3:5" x14ac:dyDescent="0.2">
      <c r="C51" s="91" t="s">
        <v>196</v>
      </c>
      <c r="D51" s="95">
        <v>118465055</v>
      </c>
      <c r="E51" s="95">
        <v>9917262.3700000029</v>
      </c>
    </row>
    <row r="52" spans="3:5" x14ac:dyDescent="0.2">
      <c r="C52" s="90" t="s">
        <v>198</v>
      </c>
      <c r="D52" s="95">
        <v>2220858808</v>
      </c>
      <c r="E52" s="95">
        <v>177771200.44</v>
      </c>
    </row>
    <row r="53" spans="3:5" x14ac:dyDescent="0.2">
      <c r="C53" s="91" t="s">
        <v>197</v>
      </c>
      <c r="D53" s="95">
        <v>2220858808</v>
      </c>
      <c r="E53" s="95">
        <v>177771200.44</v>
      </c>
    </row>
    <row r="54" spans="3:5" x14ac:dyDescent="0.2">
      <c r="C54" s="90" t="s">
        <v>199</v>
      </c>
      <c r="D54" s="95">
        <v>744132193</v>
      </c>
      <c r="E54" s="95">
        <v>33960021</v>
      </c>
    </row>
    <row r="55" spans="3:5" x14ac:dyDescent="0.2">
      <c r="C55" s="91" t="s">
        <v>196</v>
      </c>
      <c r="D55" s="95">
        <v>744132193</v>
      </c>
      <c r="E55" s="95">
        <v>33960021</v>
      </c>
    </row>
    <row r="56" spans="3:5" x14ac:dyDescent="0.2">
      <c r="C56" s="90" t="s">
        <v>201</v>
      </c>
      <c r="D56" s="95">
        <v>661881106</v>
      </c>
      <c r="E56" s="95">
        <v>56305127.300000012</v>
      </c>
    </row>
    <row r="57" spans="3:5" x14ac:dyDescent="0.2">
      <c r="C57" s="91" t="s">
        <v>193</v>
      </c>
      <c r="D57" s="95">
        <v>661881106</v>
      </c>
      <c r="E57" s="95">
        <v>56305127.300000012</v>
      </c>
    </row>
    <row r="58" spans="3:5" x14ac:dyDescent="0.2">
      <c r="C58" s="90" t="s">
        <v>502</v>
      </c>
      <c r="D58" s="95">
        <v>505355362</v>
      </c>
      <c r="E58" s="95">
        <v>17011876.609999999</v>
      </c>
    </row>
    <row r="59" spans="3:5" x14ac:dyDescent="0.2">
      <c r="C59" s="91" t="s">
        <v>193</v>
      </c>
      <c r="D59" s="95">
        <v>505355362</v>
      </c>
      <c r="E59" s="95">
        <v>17011876.609999999</v>
      </c>
    </row>
    <row r="60" spans="3:5" x14ac:dyDescent="0.2">
      <c r="C60" s="90" t="s">
        <v>503</v>
      </c>
      <c r="D60" s="95">
        <v>302146893</v>
      </c>
      <c r="E60" s="95">
        <v>33658342.909999996</v>
      </c>
    </row>
    <row r="61" spans="3:5" x14ac:dyDescent="0.2">
      <c r="C61" s="91" t="s">
        <v>193</v>
      </c>
      <c r="D61" s="95">
        <v>302146893</v>
      </c>
      <c r="E61" s="95">
        <v>33658342.909999996</v>
      </c>
    </row>
    <row r="62" spans="3:5" x14ac:dyDescent="0.2">
      <c r="C62" s="90" t="s">
        <v>202</v>
      </c>
      <c r="D62" s="95">
        <v>750878375</v>
      </c>
      <c r="E62" s="95">
        <v>46288029.960000001</v>
      </c>
    </row>
    <row r="63" spans="3:5" x14ac:dyDescent="0.2">
      <c r="C63" s="91" t="s">
        <v>203</v>
      </c>
      <c r="D63" s="95">
        <v>750878375</v>
      </c>
      <c r="E63" s="95">
        <v>46288029.960000001</v>
      </c>
    </row>
    <row r="64" spans="3:5" x14ac:dyDescent="0.2">
      <c r="C64" s="90" t="s">
        <v>504</v>
      </c>
      <c r="D64" s="95">
        <v>114904076</v>
      </c>
      <c r="E64" s="95">
        <v>2288794.21</v>
      </c>
    </row>
    <row r="65" spans="3:5" x14ac:dyDescent="0.2">
      <c r="C65" s="91" t="s">
        <v>196</v>
      </c>
      <c r="D65" s="95">
        <v>114904076</v>
      </c>
      <c r="E65" s="95">
        <v>2288794.21</v>
      </c>
    </row>
    <row r="66" spans="3:5" x14ac:dyDescent="0.2">
      <c r="C66" s="90" t="s">
        <v>505</v>
      </c>
      <c r="D66" s="95">
        <v>1815776368</v>
      </c>
      <c r="E66" s="95">
        <v>154847610.66999999</v>
      </c>
    </row>
    <row r="67" spans="3:5" x14ac:dyDescent="0.2">
      <c r="C67" s="91" t="s">
        <v>197</v>
      </c>
      <c r="D67" s="95">
        <v>1815776368</v>
      </c>
      <c r="E67" s="95">
        <v>154847610.66999999</v>
      </c>
    </row>
    <row r="68" spans="3:5" x14ac:dyDescent="0.2">
      <c r="C68" s="90" t="s">
        <v>204</v>
      </c>
      <c r="D68" s="95">
        <v>232348586</v>
      </c>
      <c r="E68" s="95">
        <v>15895211.789999999</v>
      </c>
    </row>
    <row r="69" spans="3:5" x14ac:dyDescent="0.2">
      <c r="C69" s="91" t="s">
        <v>196</v>
      </c>
      <c r="D69" s="95">
        <v>232348586</v>
      </c>
      <c r="E69" s="95">
        <v>15895211.789999999</v>
      </c>
    </row>
    <row r="70" spans="3:5" x14ac:dyDescent="0.2">
      <c r="C70" s="90" t="s">
        <v>506</v>
      </c>
      <c r="D70" s="95">
        <v>249209852</v>
      </c>
      <c r="E70" s="95">
        <v>16550184.539999999</v>
      </c>
    </row>
    <row r="71" spans="3:5" x14ac:dyDescent="0.2">
      <c r="C71" s="91" t="s">
        <v>196</v>
      </c>
      <c r="D71" s="95">
        <v>249209852</v>
      </c>
      <c r="E71" s="95">
        <v>16550184.539999999</v>
      </c>
    </row>
    <row r="72" spans="3:5" ht="15" x14ac:dyDescent="0.25">
      <c r="C72" s="89" t="s">
        <v>205</v>
      </c>
      <c r="D72" s="94">
        <v>2380485288</v>
      </c>
      <c r="E72" s="94">
        <v>124639286.14</v>
      </c>
    </row>
    <row r="73" spans="3:5" x14ac:dyDescent="0.2">
      <c r="C73" s="90" t="s">
        <v>178</v>
      </c>
      <c r="D73" s="95">
        <v>2380485288</v>
      </c>
      <c r="E73" s="95">
        <v>124639286.14</v>
      </c>
    </row>
    <row r="74" spans="3:5" x14ac:dyDescent="0.2">
      <c r="C74" s="91" t="s">
        <v>507</v>
      </c>
      <c r="D74" s="95">
        <v>2369998488</v>
      </c>
      <c r="E74" s="95">
        <v>124639286.14</v>
      </c>
    </row>
    <row r="75" spans="3:5" x14ac:dyDescent="0.2">
      <c r="C75" s="91" t="s">
        <v>597</v>
      </c>
      <c r="D75" s="95">
        <v>10486800</v>
      </c>
      <c r="E75" s="95">
        <v>0</v>
      </c>
    </row>
    <row r="76" spans="3:5" ht="15" x14ac:dyDescent="0.25">
      <c r="C76" s="89" t="s">
        <v>206</v>
      </c>
      <c r="D76" s="94">
        <v>6765028926</v>
      </c>
      <c r="E76" s="94">
        <v>193869416.67000002</v>
      </c>
    </row>
    <row r="77" spans="3:5" x14ac:dyDescent="0.2">
      <c r="C77" s="90" t="s">
        <v>194</v>
      </c>
      <c r="D77" s="95">
        <v>6765028926</v>
      </c>
      <c r="E77" s="95">
        <v>193869416.66999999</v>
      </c>
    </row>
    <row r="78" spans="3:5" x14ac:dyDescent="0.2">
      <c r="C78" s="91" t="s">
        <v>494</v>
      </c>
      <c r="D78" s="95">
        <v>1656028926</v>
      </c>
      <c r="E78" s="95">
        <v>66789059.719999999</v>
      </c>
    </row>
    <row r="79" spans="3:5" x14ac:dyDescent="0.2">
      <c r="C79" s="91" t="s">
        <v>207</v>
      </c>
      <c r="D79" s="95">
        <v>0</v>
      </c>
      <c r="E79" s="95">
        <v>0</v>
      </c>
    </row>
    <row r="80" spans="3:5" x14ac:dyDescent="0.2">
      <c r="C80" s="91" t="s">
        <v>508</v>
      </c>
      <c r="D80" s="95">
        <v>0</v>
      </c>
      <c r="E80" s="95">
        <v>0</v>
      </c>
    </row>
    <row r="81" spans="3:5" x14ac:dyDescent="0.2">
      <c r="C81" s="91" t="s">
        <v>208</v>
      </c>
      <c r="D81" s="95">
        <v>5109000000</v>
      </c>
      <c r="E81" s="95">
        <v>81253641.099999994</v>
      </c>
    </row>
    <row r="82" spans="3:5" x14ac:dyDescent="0.2">
      <c r="C82" s="91" t="s">
        <v>509</v>
      </c>
      <c r="D82" s="95"/>
      <c r="E82" s="95">
        <v>40939565.32</v>
      </c>
    </row>
    <row r="83" spans="3:5" x14ac:dyDescent="0.2">
      <c r="C83" s="91" t="s">
        <v>510</v>
      </c>
      <c r="D83" s="95">
        <v>0</v>
      </c>
      <c r="E83" s="95">
        <v>4887150.53</v>
      </c>
    </row>
    <row r="84" spans="3:5" x14ac:dyDescent="0.2">
      <c r="C84" s="91" t="s">
        <v>209</v>
      </c>
      <c r="D84" s="95">
        <v>0</v>
      </c>
      <c r="E84" s="95">
        <v>0</v>
      </c>
    </row>
    <row r="85" spans="3:5" ht="15" x14ac:dyDescent="0.25">
      <c r="C85" s="89" t="s">
        <v>210</v>
      </c>
      <c r="D85" s="94">
        <v>15252664989</v>
      </c>
      <c r="E85" s="94">
        <v>534633223.29999995</v>
      </c>
    </row>
    <row r="86" spans="3:5" x14ac:dyDescent="0.2">
      <c r="C86" s="90" t="s">
        <v>211</v>
      </c>
      <c r="D86" s="95">
        <v>5052877241</v>
      </c>
      <c r="E86" s="95">
        <v>120691631.52999999</v>
      </c>
    </row>
    <row r="87" spans="3:5" x14ac:dyDescent="0.2">
      <c r="C87" s="91" t="s">
        <v>494</v>
      </c>
      <c r="D87" s="95">
        <v>4249568397</v>
      </c>
      <c r="E87" s="95">
        <v>44237575.960000001</v>
      </c>
    </row>
    <row r="88" spans="3:5" x14ac:dyDescent="0.2">
      <c r="C88" s="91" t="s">
        <v>212</v>
      </c>
      <c r="D88" s="95">
        <v>16000000</v>
      </c>
      <c r="E88" s="95">
        <v>1109159.1000000001</v>
      </c>
    </row>
    <row r="89" spans="3:5" x14ac:dyDescent="0.2">
      <c r="C89" s="91" t="s">
        <v>511</v>
      </c>
      <c r="D89" s="95">
        <v>429114966</v>
      </c>
      <c r="E89" s="95">
        <v>24169762.140000001</v>
      </c>
    </row>
    <row r="90" spans="3:5" x14ac:dyDescent="0.2">
      <c r="C90" s="91" t="s">
        <v>176</v>
      </c>
      <c r="D90" s="95">
        <v>0</v>
      </c>
      <c r="E90" s="95">
        <v>21588666.670000002</v>
      </c>
    </row>
    <row r="91" spans="3:5" x14ac:dyDescent="0.2">
      <c r="C91" s="91" t="s">
        <v>512</v>
      </c>
      <c r="D91" s="95">
        <v>358193878</v>
      </c>
      <c r="E91" s="95">
        <v>29586467.66</v>
      </c>
    </row>
    <row r="92" spans="3:5" x14ac:dyDescent="0.2">
      <c r="C92" s="90" t="s">
        <v>599</v>
      </c>
      <c r="D92" s="95">
        <v>481386537</v>
      </c>
      <c r="E92" s="95">
        <v>0</v>
      </c>
    </row>
    <row r="93" spans="3:5" x14ac:dyDescent="0.2">
      <c r="C93" s="91" t="s">
        <v>213</v>
      </c>
      <c r="D93" s="95">
        <v>481386537</v>
      </c>
      <c r="E93" s="95">
        <v>0</v>
      </c>
    </row>
    <row r="94" spans="3:5" x14ac:dyDescent="0.2">
      <c r="C94" s="90" t="s">
        <v>513</v>
      </c>
      <c r="D94" s="95">
        <v>147476316</v>
      </c>
      <c r="E94" s="95">
        <v>9343676.4300000016</v>
      </c>
    </row>
    <row r="95" spans="3:5" x14ac:dyDescent="0.2">
      <c r="C95" s="91" t="s">
        <v>213</v>
      </c>
      <c r="D95" s="95">
        <v>147476316</v>
      </c>
      <c r="E95" s="95">
        <v>9343676.4300000016</v>
      </c>
    </row>
    <row r="96" spans="3:5" x14ac:dyDescent="0.2">
      <c r="C96" s="90" t="s">
        <v>200</v>
      </c>
      <c r="D96" s="95">
        <v>4500000000</v>
      </c>
      <c r="E96" s="95">
        <v>118090308.88999999</v>
      </c>
    </row>
    <row r="97" spans="3:5" x14ac:dyDescent="0.2">
      <c r="C97" s="91" t="s">
        <v>514</v>
      </c>
      <c r="D97" s="95">
        <v>4500000000</v>
      </c>
      <c r="E97" s="95">
        <v>118090308.88999999</v>
      </c>
    </row>
    <row r="98" spans="3:5" x14ac:dyDescent="0.2">
      <c r="C98" s="90" t="s">
        <v>214</v>
      </c>
      <c r="D98" s="95">
        <v>3182678886</v>
      </c>
      <c r="E98" s="95">
        <v>136287999.58000001</v>
      </c>
    </row>
    <row r="99" spans="3:5" x14ac:dyDescent="0.2">
      <c r="C99" s="91" t="s">
        <v>215</v>
      </c>
      <c r="D99" s="95">
        <v>3182678886</v>
      </c>
      <c r="E99" s="95">
        <v>136287999.58000001</v>
      </c>
    </row>
    <row r="100" spans="3:5" x14ac:dyDescent="0.2">
      <c r="C100" s="90" t="s">
        <v>216</v>
      </c>
      <c r="D100" s="95">
        <v>123438883</v>
      </c>
      <c r="E100" s="95">
        <v>12125907.359999999</v>
      </c>
    </row>
    <row r="101" spans="3:5" x14ac:dyDescent="0.2">
      <c r="C101" s="91" t="s">
        <v>212</v>
      </c>
      <c r="D101" s="95">
        <v>123438883</v>
      </c>
      <c r="E101" s="95">
        <v>12125907.359999999</v>
      </c>
    </row>
    <row r="102" spans="3:5" x14ac:dyDescent="0.2">
      <c r="C102" s="90" t="s">
        <v>515</v>
      </c>
      <c r="D102" s="95">
        <v>620794047</v>
      </c>
      <c r="E102" s="95">
        <v>27888963.359999999</v>
      </c>
    </row>
    <row r="103" spans="3:5" x14ac:dyDescent="0.2">
      <c r="C103" s="91" t="s">
        <v>217</v>
      </c>
      <c r="D103" s="95">
        <v>620794047</v>
      </c>
      <c r="E103" s="95">
        <v>27888963.359999999</v>
      </c>
    </row>
    <row r="104" spans="3:5" x14ac:dyDescent="0.2">
      <c r="C104" s="90" t="s">
        <v>516</v>
      </c>
      <c r="D104" s="95">
        <v>263456265</v>
      </c>
      <c r="E104" s="95">
        <v>14047217.970000001</v>
      </c>
    </row>
    <row r="105" spans="3:5" x14ac:dyDescent="0.2">
      <c r="C105" s="91" t="s">
        <v>218</v>
      </c>
      <c r="D105" s="95">
        <v>263456265</v>
      </c>
      <c r="E105" s="95">
        <v>14047217.970000001</v>
      </c>
    </row>
    <row r="106" spans="3:5" x14ac:dyDescent="0.2">
      <c r="C106" s="90" t="s">
        <v>517</v>
      </c>
      <c r="D106" s="95">
        <v>880556814</v>
      </c>
      <c r="E106" s="95">
        <v>96157518.180000007</v>
      </c>
    </row>
    <row r="107" spans="3:5" x14ac:dyDescent="0.2">
      <c r="C107" s="91" t="s">
        <v>219</v>
      </c>
      <c r="D107" s="95">
        <v>880556814</v>
      </c>
      <c r="E107" s="95">
        <v>96157518.180000007</v>
      </c>
    </row>
    <row r="108" spans="3:5" ht="15" x14ac:dyDescent="0.25">
      <c r="C108" s="88" t="s">
        <v>518</v>
      </c>
      <c r="D108" s="93">
        <v>45367374879</v>
      </c>
      <c r="E108" s="93">
        <v>3378199035.46</v>
      </c>
    </row>
    <row r="109" spans="3:5" ht="15" x14ac:dyDescent="0.25">
      <c r="C109" s="89" t="s">
        <v>220</v>
      </c>
      <c r="D109" s="94">
        <v>25468688281</v>
      </c>
      <c r="E109" s="94">
        <v>1979049989.0900002</v>
      </c>
    </row>
    <row r="110" spans="3:5" x14ac:dyDescent="0.2">
      <c r="C110" s="90" t="s">
        <v>519</v>
      </c>
      <c r="D110" s="95">
        <v>23656039173</v>
      </c>
      <c r="E110" s="95">
        <v>1837385772.9400001</v>
      </c>
    </row>
    <row r="111" spans="3:5" x14ac:dyDescent="0.2">
      <c r="C111" s="91" t="s">
        <v>520</v>
      </c>
      <c r="D111" s="95">
        <v>1266137461</v>
      </c>
      <c r="E111" s="95">
        <v>67661589.699999988</v>
      </c>
    </row>
    <row r="112" spans="3:5" x14ac:dyDescent="0.2">
      <c r="C112" s="91" t="s">
        <v>221</v>
      </c>
      <c r="D112" s="95">
        <v>497978194</v>
      </c>
      <c r="E112" s="95">
        <v>49930647.07</v>
      </c>
    </row>
    <row r="113" spans="3:5" x14ac:dyDescent="0.2">
      <c r="C113" s="91" t="s">
        <v>222</v>
      </c>
      <c r="D113" s="95">
        <v>88199673</v>
      </c>
      <c r="E113" s="95">
        <v>3963431.67</v>
      </c>
    </row>
    <row r="114" spans="3:5" x14ac:dyDescent="0.2">
      <c r="C114" s="91" t="s">
        <v>223</v>
      </c>
      <c r="D114" s="95">
        <v>60800757</v>
      </c>
      <c r="E114" s="95">
        <v>2699012.5</v>
      </c>
    </row>
    <row r="115" spans="3:5" x14ac:dyDescent="0.2">
      <c r="C115" s="91" t="s">
        <v>176</v>
      </c>
      <c r="D115" s="95">
        <v>455036918</v>
      </c>
      <c r="E115" s="95">
        <v>10402214.42</v>
      </c>
    </row>
    <row r="116" spans="3:5" x14ac:dyDescent="0.2">
      <c r="C116" s="91" t="s">
        <v>182</v>
      </c>
      <c r="D116" s="95">
        <v>21287886170</v>
      </c>
      <c r="E116" s="95">
        <v>1702728877.5799999</v>
      </c>
    </row>
    <row r="117" spans="3:5" x14ac:dyDescent="0.2">
      <c r="C117" s="90" t="s">
        <v>224</v>
      </c>
      <c r="D117" s="95">
        <v>1441656934</v>
      </c>
      <c r="E117" s="95">
        <v>115508011.72</v>
      </c>
    </row>
    <row r="118" spans="3:5" x14ac:dyDescent="0.2">
      <c r="C118" s="91" t="s">
        <v>222</v>
      </c>
      <c r="D118" s="95">
        <v>1441656934</v>
      </c>
      <c r="E118" s="95">
        <v>115508011.72</v>
      </c>
    </row>
    <row r="119" spans="3:5" x14ac:dyDescent="0.2">
      <c r="C119" s="90" t="s">
        <v>225</v>
      </c>
      <c r="D119" s="95">
        <v>110495399</v>
      </c>
      <c r="E119" s="95">
        <v>8306406.4499999993</v>
      </c>
    </row>
    <row r="120" spans="3:5" x14ac:dyDescent="0.2">
      <c r="C120" s="91" t="s">
        <v>223</v>
      </c>
      <c r="D120" s="95">
        <v>110495399</v>
      </c>
      <c r="E120" s="95">
        <v>8306406.4499999993</v>
      </c>
    </row>
    <row r="121" spans="3:5" x14ac:dyDescent="0.2">
      <c r="C121" s="90" t="s">
        <v>226</v>
      </c>
      <c r="D121" s="95">
        <v>93039899</v>
      </c>
      <c r="E121" s="95">
        <v>6534520.8100000005</v>
      </c>
    </row>
    <row r="122" spans="3:5" x14ac:dyDescent="0.2">
      <c r="C122" s="91" t="s">
        <v>521</v>
      </c>
      <c r="D122" s="95">
        <v>93039899</v>
      </c>
      <c r="E122" s="95">
        <v>6534520.8100000005</v>
      </c>
    </row>
    <row r="123" spans="3:5" x14ac:dyDescent="0.2">
      <c r="C123" s="90" t="s">
        <v>227</v>
      </c>
      <c r="D123" s="95">
        <v>26570552</v>
      </c>
      <c r="E123" s="95">
        <v>1113493.1700000002</v>
      </c>
    </row>
    <row r="124" spans="3:5" x14ac:dyDescent="0.2">
      <c r="C124" s="91" t="s">
        <v>521</v>
      </c>
      <c r="D124" s="95">
        <v>26570552</v>
      </c>
      <c r="E124" s="95">
        <v>1113493.1700000002</v>
      </c>
    </row>
    <row r="125" spans="3:5" x14ac:dyDescent="0.2">
      <c r="C125" s="90" t="s">
        <v>228</v>
      </c>
      <c r="D125" s="95">
        <v>50404258</v>
      </c>
      <c r="E125" s="95">
        <v>3722060.04</v>
      </c>
    </row>
    <row r="126" spans="3:5" x14ac:dyDescent="0.2">
      <c r="C126" s="91" t="s">
        <v>521</v>
      </c>
      <c r="D126" s="95">
        <v>50404258</v>
      </c>
      <c r="E126" s="95">
        <v>3722060.04</v>
      </c>
    </row>
    <row r="127" spans="3:5" x14ac:dyDescent="0.2">
      <c r="C127" s="90" t="s">
        <v>229</v>
      </c>
      <c r="D127" s="95">
        <v>23720353</v>
      </c>
      <c r="E127" s="95">
        <v>1636380.6099999999</v>
      </c>
    </row>
    <row r="128" spans="3:5" x14ac:dyDescent="0.2">
      <c r="C128" s="91" t="s">
        <v>521</v>
      </c>
      <c r="D128" s="95">
        <v>23720353</v>
      </c>
      <c r="E128" s="95">
        <v>1636380.6099999999</v>
      </c>
    </row>
    <row r="129" spans="3:5" x14ac:dyDescent="0.2">
      <c r="C129" s="90" t="s">
        <v>230</v>
      </c>
      <c r="D129" s="95">
        <v>20621767</v>
      </c>
      <c r="E129" s="95">
        <v>2340202.9499999997</v>
      </c>
    </row>
    <row r="130" spans="3:5" x14ac:dyDescent="0.2">
      <c r="C130" s="91" t="s">
        <v>521</v>
      </c>
      <c r="D130" s="95">
        <v>20621767</v>
      </c>
      <c r="E130" s="95">
        <v>2340202.9499999997</v>
      </c>
    </row>
    <row r="131" spans="3:5" x14ac:dyDescent="0.2">
      <c r="C131" s="90" t="s">
        <v>231</v>
      </c>
      <c r="D131" s="95">
        <v>18931906</v>
      </c>
      <c r="E131" s="95">
        <v>1175914.51</v>
      </c>
    </row>
    <row r="132" spans="3:5" x14ac:dyDescent="0.2">
      <c r="C132" s="91" t="s">
        <v>521</v>
      </c>
      <c r="D132" s="95">
        <v>18931906</v>
      </c>
      <c r="E132" s="95">
        <v>1175914.51</v>
      </c>
    </row>
    <row r="133" spans="3:5" x14ac:dyDescent="0.2">
      <c r="C133" s="90" t="s">
        <v>232</v>
      </c>
      <c r="D133" s="95">
        <v>27208040</v>
      </c>
      <c r="E133" s="95">
        <v>1327225.8899999999</v>
      </c>
    </row>
    <row r="134" spans="3:5" x14ac:dyDescent="0.2">
      <c r="C134" s="91" t="s">
        <v>521</v>
      </c>
      <c r="D134" s="95">
        <v>27208040</v>
      </c>
      <c r="E134" s="95">
        <v>1327225.8899999999</v>
      </c>
    </row>
    <row r="135" spans="3:5" ht="15" x14ac:dyDescent="0.25">
      <c r="C135" s="89" t="s">
        <v>233</v>
      </c>
      <c r="D135" s="94">
        <v>19898686598</v>
      </c>
      <c r="E135" s="94">
        <v>1399149046.3699999</v>
      </c>
    </row>
    <row r="136" spans="3:5" x14ac:dyDescent="0.2">
      <c r="C136" s="90" t="s">
        <v>234</v>
      </c>
      <c r="D136" s="95">
        <v>17627691155</v>
      </c>
      <c r="E136" s="95">
        <v>1235724664.2</v>
      </c>
    </row>
    <row r="137" spans="3:5" x14ac:dyDescent="0.2">
      <c r="C137" s="91" t="s">
        <v>522</v>
      </c>
      <c r="D137" s="95">
        <v>17533191155</v>
      </c>
      <c r="E137" s="95">
        <v>1229519336.8300002</v>
      </c>
    </row>
    <row r="138" spans="3:5" x14ac:dyDescent="0.2">
      <c r="C138" s="91" t="s">
        <v>235</v>
      </c>
      <c r="D138" s="95">
        <v>94500000</v>
      </c>
      <c r="E138" s="95">
        <v>6205327.3700000001</v>
      </c>
    </row>
    <row r="139" spans="3:5" x14ac:dyDescent="0.2">
      <c r="C139" s="90" t="s">
        <v>237</v>
      </c>
      <c r="D139" s="95">
        <v>155781640</v>
      </c>
      <c r="E139" s="95">
        <v>10534613.299999999</v>
      </c>
    </row>
    <row r="140" spans="3:5" x14ac:dyDescent="0.2">
      <c r="C140" s="91" t="s">
        <v>236</v>
      </c>
      <c r="D140" s="95">
        <v>155781640</v>
      </c>
      <c r="E140" s="95">
        <v>10534613.299999999</v>
      </c>
    </row>
    <row r="141" spans="3:5" x14ac:dyDescent="0.2">
      <c r="C141" s="90" t="s">
        <v>523</v>
      </c>
      <c r="D141" s="95">
        <v>511730765</v>
      </c>
      <c r="E141" s="95">
        <v>34340746.710000001</v>
      </c>
    </row>
    <row r="142" spans="3:5" x14ac:dyDescent="0.2">
      <c r="C142" s="91" t="s">
        <v>522</v>
      </c>
      <c r="D142" s="95">
        <v>511730765</v>
      </c>
      <c r="E142" s="95">
        <v>34340746.710000001</v>
      </c>
    </row>
    <row r="143" spans="3:5" x14ac:dyDescent="0.2">
      <c r="C143" s="90" t="s">
        <v>524</v>
      </c>
      <c r="D143" s="95">
        <v>1236014221</v>
      </c>
      <c r="E143" s="95">
        <v>83462235.180000007</v>
      </c>
    </row>
    <row r="144" spans="3:5" x14ac:dyDescent="0.2">
      <c r="C144" s="91" t="s">
        <v>238</v>
      </c>
      <c r="D144" s="95">
        <v>1236014221</v>
      </c>
      <c r="E144" s="95">
        <v>83462235.180000007</v>
      </c>
    </row>
    <row r="145" spans="3:5" x14ac:dyDescent="0.2">
      <c r="C145" s="90" t="s">
        <v>525</v>
      </c>
      <c r="D145" s="95">
        <v>66082470</v>
      </c>
      <c r="E145" s="95">
        <v>5817794.6699999999</v>
      </c>
    </row>
    <row r="146" spans="3:5" x14ac:dyDescent="0.2">
      <c r="C146" s="91" t="s">
        <v>239</v>
      </c>
      <c r="D146" s="95">
        <v>66082470</v>
      </c>
      <c r="E146" s="95">
        <v>5817794.6699999999</v>
      </c>
    </row>
    <row r="147" spans="3:5" x14ac:dyDescent="0.2">
      <c r="C147" s="90" t="s">
        <v>240</v>
      </c>
      <c r="D147" s="95">
        <v>242619379</v>
      </c>
      <c r="E147" s="95">
        <v>21966914.830000006</v>
      </c>
    </row>
    <row r="148" spans="3:5" x14ac:dyDescent="0.2">
      <c r="C148" s="91" t="s">
        <v>239</v>
      </c>
      <c r="D148" s="95">
        <v>242619379</v>
      </c>
      <c r="E148" s="95">
        <v>21966914.830000006</v>
      </c>
    </row>
    <row r="149" spans="3:5" x14ac:dyDescent="0.2">
      <c r="C149" s="90" t="s">
        <v>526</v>
      </c>
      <c r="D149" s="95">
        <v>58766968</v>
      </c>
      <c r="E149" s="95">
        <v>7302077.4799999995</v>
      </c>
    </row>
    <row r="150" spans="3:5" x14ac:dyDescent="0.2">
      <c r="C150" s="91" t="s">
        <v>239</v>
      </c>
      <c r="D150" s="95">
        <v>58766968</v>
      </c>
      <c r="E150" s="95">
        <v>7302077.4799999995</v>
      </c>
    </row>
    <row r="151" spans="3:5" ht="15" x14ac:dyDescent="0.25">
      <c r="C151" s="88" t="s">
        <v>34</v>
      </c>
      <c r="D151" s="93">
        <v>35341482117</v>
      </c>
      <c r="E151" s="93">
        <v>2684879501.0700002</v>
      </c>
    </row>
    <row r="152" spans="3:5" ht="15" x14ac:dyDescent="0.25">
      <c r="C152" s="89" t="s">
        <v>241</v>
      </c>
      <c r="D152" s="94">
        <v>14646224616</v>
      </c>
      <c r="E152" s="94">
        <v>908279803.32000005</v>
      </c>
    </row>
    <row r="153" spans="3:5" x14ac:dyDescent="0.2">
      <c r="C153" s="90" t="s">
        <v>242</v>
      </c>
      <c r="D153" s="95">
        <v>10797178877</v>
      </c>
      <c r="E153" s="95">
        <v>648181087.52999997</v>
      </c>
    </row>
    <row r="154" spans="3:5" x14ac:dyDescent="0.2">
      <c r="C154" s="91" t="s">
        <v>527</v>
      </c>
      <c r="D154" s="95">
        <v>4330250329</v>
      </c>
      <c r="E154" s="95">
        <v>161008062.66</v>
      </c>
    </row>
    <row r="155" spans="3:5" x14ac:dyDescent="0.2">
      <c r="C155" s="91" t="s">
        <v>176</v>
      </c>
      <c r="D155" s="95">
        <v>6466928548</v>
      </c>
      <c r="E155" s="95">
        <v>487173024.87</v>
      </c>
    </row>
    <row r="156" spans="3:5" x14ac:dyDescent="0.2">
      <c r="C156" s="90" t="s">
        <v>243</v>
      </c>
      <c r="D156" s="95">
        <v>739537415</v>
      </c>
      <c r="E156" s="95">
        <v>45074596.75</v>
      </c>
    </row>
    <row r="157" spans="3:5" x14ac:dyDescent="0.2">
      <c r="C157" s="91" t="s">
        <v>528</v>
      </c>
      <c r="D157" s="95">
        <v>739537415</v>
      </c>
      <c r="E157" s="95">
        <v>45074596.75</v>
      </c>
    </row>
    <row r="158" spans="3:5" x14ac:dyDescent="0.2">
      <c r="C158" s="90" t="s">
        <v>244</v>
      </c>
      <c r="D158" s="95">
        <v>31985687</v>
      </c>
      <c r="E158" s="95">
        <v>2585375.77</v>
      </c>
    </row>
    <row r="159" spans="3:5" x14ac:dyDescent="0.2">
      <c r="C159" s="91" t="s">
        <v>245</v>
      </c>
      <c r="D159" s="95">
        <v>31985687</v>
      </c>
      <c r="E159" s="95">
        <v>2585375.77</v>
      </c>
    </row>
    <row r="160" spans="3:5" x14ac:dyDescent="0.2">
      <c r="C160" s="90" t="s">
        <v>247</v>
      </c>
      <c r="D160" s="95">
        <v>92375608</v>
      </c>
      <c r="E160" s="95">
        <v>6856122.5899999999</v>
      </c>
    </row>
    <row r="161" spans="3:5" x14ac:dyDescent="0.2">
      <c r="C161" s="91" t="s">
        <v>245</v>
      </c>
      <c r="D161" s="95">
        <v>92375608</v>
      </c>
      <c r="E161" s="95">
        <v>6856122.5899999999</v>
      </c>
    </row>
    <row r="162" spans="3:5" x14ac:dyDescent="0.2">
      <c r="C162" s="90" t="s">
        <v>248</v>
      </c>
      <c r="D162" s="95">
        <v>488993566</v>
      </c>
      <c r="E162" s="95">
        <v>26000626.57</v>
      </c>
    </row>
    <row r="163" spans="3:5" x14ac:dyDescent="0.2">
      <c r="C163" s="91" t="s">
        <v>245</v>
      </c>
      <c r="D163" s="95">
        <v>488993566</v>
      </c>
      <c r="E163" s="95">
        <v>26000626.57</v>
      </c>
    </row>
    <row r="164" spans="3:5" x14ac:dyDescent="0.2">
      <c r="C164" s="90" t="s">
        <v>249</v>
      </c>
      <c r="D164" s="95">
        <v>40015102</v>
      </c>
      <c r="E164" s="95">
        <v>3371497.6199999996</v>
      </c>
    </row>
    <row r="165" spans="3:5" x14ac:dyDescent="0.2">
      <c r="C165" s="91" t="s">
        <v>529</v>
      </c>
      <c r="D165" s="95">
        <v>40015102</v>
      </c>
      <c r="E165" s="95">
        <v>3371497.6199999996</v>
      </c>
    </row>
    <row r="166" spans="3:5" x14ac:dyDescent="0.2">
      <c r="C166" s="90" t="s">
        <v>250</v>
      </c>
      <c r="D166" s="95">
        <v>46837945</v>
      </c>
      <c r="E166" s="95">
        <v>3096567.91</v>
      </c>
    </row>
    <row r="167" spans="3:5" x14ac:dyDescent="0.2">
      <c r="C167" s="91" t="s">
        <v>528</v>
      </c>
      <c r="D167" s="95">
        <v>46837945</v>
      </c>
      <c r="E167" s="95">
        <v>3096567.91</v>
      </c>
    </row>
    <row r="168" spans="3:5" x14ac:dyDescent="0.2">
      <c r="C168" s="90" t="s">
        <v>530</v>
      </c>
      <c r="D168" s="95">
        <v>21482784</v>
      </c>
      <c r="E168" s="95">
        <v>1274172.26</v>
      </c>
    </row>
    <row r="169" spans="3:5" x14ac:dyDescent="0.2">
      <c r="C169" s="91" t="s">
        <v>528</v>
      </c>
      <c r="D169" s="95">
        <v>21482784</v>
      </c>
      <c r="E169" s="95">
        <v>1274172.26</v>
      </c>
    </row>
    <row r="170" spans="3:5" x14ac:dyDescent="0.2">
      <c r="C170" s="90" t="s">
        <v>251</v>
      </c>
      <c r="D170" s="95">
        <v>25207328</v>
      </c>
      <c r="E170" s="95">
        <v>2123188.29</v>
      </c>
    </row>
    <row r="171" spans="3:5" x14ac:dyDescent="0.2">
      <c r="C171" s="91" t="s">
        <v>528</v>
      </c>
      <c r="D171" s="95">
        <v>25207328</v>
      </c>
      <c r="E171" s="95">
        <v>2123188.29</v>
      </c>
    </row>
    <row r="172" spans="3:5" x14ac:dyDescent="0.2">
      <c r="C172" s="90" t="s">
        <v>531</v>
      </c>
      <c r="D172" s="95">
        <v>34526503</v>
      </c>
      <c r="E172" s="95">
        <v>3261135.7800000003</v>
      </c>
    </row>
    <row r="173" spans="3:5" x14ac:dyDescent="0.2">
      <c r="C173" s="91" t="s">
        <v>528</v>
      </c>
      <c r="D173" s="95">
        <v>34526503</v>
      </c>
      <c r="E173" s="95">
        <v>3261135.7800000003</v>
      </c>
    </row>
    <row r="174" spans="3:5" x14ac:dyDescent="0.2">
      <c r="C174" s="90" t="s">
        <v>532</v>
      </c>
      <c r="D174" s="95">
        <v>21499103</v>
      </c>
      <c r="E174" s="95">
        <v>1786540.64</v>
      </c>
    </row>
    <row r="175" spans="3:5" x14ac:dyDescent="0.2">
      <c r="C175" s="91" t="s">
        <v>527</v>
      </c>
      <c r="D175" s="95">
        <v>21499103</v>
      </c>
      <c r="E175" s="95">
        <v>1786540.64</v>
      </c>
    </row>
    <row r="176" spans="3:5" x14ac:dyDescent="0.2">
      <c r="C176" s="90" t="s">
        <v>252</v>
      </c>
      <c r="D176" s="95">
        <v>302971722</v>
      </c>
      <c r="E176" s="95">
        <v>19717682.98</v>
      </c>
    </row>
    <row r="177" spans="3:5" x14ac:dyDescent="0.2">
      <c r="C177" s="91" t="s">
        <v>529</v>
      </c>
      <c r="D177" s="95">
        <v>302971722</v>
      </c>
      <c r="E177" s="95">
        <v>19717682.98</v>
      </c>
    </row>
    <row r="178" spans="3:5" x14ac:dyDescent="0.2">
      <c r="C178" s="90" t="s">
        <v>533</v>
      </c>
      <c r="D178" s="95">
        <v>53789029</v>
      </c>
      <c r="E178" s="95">
        <v>4272043.7799999993</v>
      </c>
    </row>
    <row r="179" spans="3:5" x14ac:dyDescent="0.2">
      <c r="C179" s="91" t="s">
        <v>529</v>
      </c>
      <c r="D179" s="95">
        <v>53789029</v>
      </c>
      <c r="E179" s="95">
        <v>4272043.7799999993</v>
      </c>
    </row>
    <row r="180" spans="3:5" x14ac:dyDescent="0.2">
      <c r="C180" s="90" t="s">
        <v>253</v>
      </c>
      <c r="D180" s="95">
        <v>105825008</v>
      </c>
      <c r="E180" s="95">
        <v>7271132.8499999996</v>
      </c>
    </row>
    <row r="181" spans="3:5" x14ac:dyDescent="0.2">
      <c r="C181" s="91" t="s">
        <v>529</v>
      </c>
      <c r="D181" s="95">
        <v>105825008</v>
      </c>
      <c r="E181" s="95">
        <v>7271132.8499999996</v>
      </c>
    </row>
    <row r="182" spans="3:5" x14ac:dyDescent="0.2">
      <c r="C182" s="90" t="s">
        <v>254</v>
      </c>
      <c r="D182" s="95">
        <v>54386605</v>
      </c>
      <c r="E182" s="95">
        <v>4522542.51</v>
      </c>
    </row>
    <row r="183" spans="3:5" x14ac:dyDescent="0.2">
      <c r="C183" s="91" t="s">
        <v>528</v>
      </c>
      <c r="D183" s="95">
        <v>54386605</v>
      </c>
      <c r="E183" s="95">
        <v>4522542.51</v>
      </c>
    </row>
    <row r="184" spans="3:5" x14ac:dyDescent="0.2">
      <c r="C184" s="90" t="s">
        <v>255</v>
      </c>
      <c r="D184" s="95">
        <v>65703751</v>
      </c>
      <c r="E184" s="95">
        <v>5846102.0899999989</v>
      </c>
    </row>
    <row r="185" spans="3:5" x14ac:dyDescent="0.2">
      <c r="C185" s="91" t="s">
        <v>529</v>
      </c>
      <c r="D185" s="95">
        <v>65703751</v>
      </c>
      <c r="E185" s="95">
        <v>5846102.0899999989</v>
      </c>
    </row>
    <row r="186" spans="3:5" x14ac:dyDescent="0.2">
      <c r="C186" s="90" t="s">
        <v>256</v>
      </c>
      <c r="D186" s="95">
        <v>282981191</v>
      </c>
      <c r="E186" s="95">
        <v>25330577.329999998</v>
      </c>
    </row>
    <row r="187" spans="3:5" x14ac:dyDescent="0.2">
      <c r="C187" s="91" t="s">
        <v>529</v>
      </c>
      <c r="D187" s="95">
        <v>282981191</v>
      </c>
      <c r="E187" s="95">
        <v>25330577.329999998</v>
      </c>
    </row>
    <row r="188" spans="3:5" x14ac:dyDescent="0.2">
      <c r="C188" s="90" t="s">
        <v>257</v>
      </c>
      <c r="D188" s="95">
        <v>1160768311</v>
      </c>
      <c r="E188" s="95">
        <v>74844999.210000008</v>
      </c>
    </row>
    <row r="189" spans="3:5" x14ac:dyDescent="0.2">
      <c r="C189" s="91" t="s">
        <v>529</v>
      </c>
      <c r="D189" s="95">
        <v>1160768311</v>
      </c>
      <c r="E189" s="95">
        <v>74844999.210000008</v>
      </c>
    </row>
    <row r="190" spans="3:5" x14ac:dyDescent="0.2">
      <c r="C190" s="90" t="s">
        <v>258</v>
      </c>
      <c r="D190" s="95">
        <v>46863360</v>
      </c>
      <c r="E190" s="95">
        <v>4062443.18</v>
      </c>
    </row>
    <row r="191" spans="3:5" x14ac:dyDescent="0.2">
      <c r="C191" s="91" t="s">
        <v>527</v>
      </c>
      <c r="D191" s="95">
        <v>46863360</v>
      </c>
      <c r="E191" s="95">
        <v>4062443.18</v>
      </c>
    </row>
    <row r="192" spans="3:5" x14ac:dyDescent="0.2">
      <c r="C192" s="90" t="s">
        <v>259</v>
      </c>
      <c r="D192" s="95">
        <v>70575164</v>
      </c>
      <c r="E192" s="95">
        <v>4112254.26</v>
      </c>
    </row>
    <row r="193" spans="3:5" x14ac:dyDescent="0.2">
      <c r="C193" s="91" t="s">
        <v>528</v>
      </c>
      <c r="D193" s="95">
        <v>70575164</v>
      </c>
      <c r="E193" s="95">
        <v>4112254.26</v>
      </c>
    </row>
    <row r="194" spans="3:5" x14ac:dyDescent="0.2">
      <c r="C194" s="90" t="s">
        <v>534</v>
      </c>
      <c r="D194" s="95">
        <v>116947738</v>
      </c>
      <c r="E194" s="95">
        <v>10734240.529999999</v>
      </c>
    </row>
    <row r="195" spans="3:5" x14ac:dyDescent="0.2">
      <c r="C195" s="91" t="s">
        <v>529</v>
      </c>
      <c r="D195" s="95">
        <v>116947738</v>
      </c>
      <c r="E195" s="95">
        <v>10734240.529999999</v>
      </c>
    </row>
    <row r="196" spans="3:5" x14ac:dyDescent="0.2">
      <c r="C196" s="90" t="s">
        <v>260</v>
      </c>
      <c r="D196" s="95">
        <v>45772819</v>
      </c>
      <c r="E196" s="95">
        <v>3954872.89</v>
      </c>
    </row>
    <row r="197" spans="3:5" x14ac:dyDescent="0.2">
      <c r="C197" s="91" t="s">
        <v>528</v>
      </c>
      <c r="D197" s="95">
        <v>45772819</v>
      </c>
      <c r="E197" s="95">
        <v>3954872.89</v>
      </c>
    </row>
    <row r="198" spans="3:5" ht="15" x14ac:dyDescent="0.25">
      <c r="C198" s="89" t="s">
        <v>535</v>
      </c>
      <c r="D198" s="94">
        <v>9078062614</v>
      </c>
      <c r="E198" s="94">
        <v>844879071.17999971</v>
      </c>
    </row>
    <row r="199" spans="3:5" x14ac:dyDescent="0.2">
      <c r="C199" s="90" t="s">
        <v>536</v>
      </c>
      <c r="D199" s="95">
        <v>8960906274</v>
      </c>
      <c r="E199" s="95">
        <v>837000887.69999969</v>
      </c>
    </row>
    <row r="200" spans="3:5" x14ac:dyDescent="0.2">
      <c r="C200" s="91" t="s">
        <v>537</v>
      </c>
      <c r="D200" s="95">
        <v>8960906274</v>
      </c>
      <c r="E200" s="95">
        <v>837000887.69999969</v>
      </c>
    </row>
    <row r="201" spans="3:5" x14ac:dyDescent="0.2">
      <c r="C201" s="90" t="s">
        <v>261</v>
      </c>
      <c r="D201" s="95">
        <v>65971084</v>
      </c>
      <c r="E201" s="95">
        <v>4292984.5100000007</v>
      </c>
    </row>
    <row r="202" spans="3:5" x14ac:dyDescent="0.2">
      <c r="C202" s="91" t="s">
        <v>262</v>
      </c>
      <c r="D202" s="95">
        <v>65971084</v>
      </c>
      <c r="E202" s="95">
        <v>4292984.5100000007</v>
      </c>
    </row>
    <row r="203" spans="3:5" x14ac:dyDescent="0.2">
      <c r="C203" s="90" t="s">
        <v>263</v>
      </c>
      <c r="D203" s="95">
        <v>51185256</v>
      </c>
      <c r="E203" s="95">
        <v>3585198.9699999997</v>
      </c>
    </row>
    <row r="204" spans="3:5" x14ac:dyDescent="0.2">
      <c r="C204" s="91" t="s">
        <v>262</v>
      </c>
      <c r="D204" s="95">
        <v>51185256</v>
      </c>
      <c r="E204" s="95">
        <v>3585198.9699999997</v>
      </c>
    </row>
    <row r="205" spans="3:5" ht="15" x14ac:dyDescent="0.25">
      <c r="C205" s="89" t="s">
        <v>264</v>
      </c>
      <c r="D205" s="94">
        <v>4054453105</v>
      </c>
      <c r="E205" s="94">
        <v>405197708.06000006</v>
      </c>
    </row>
    <row r="206" spans="3:5" x14ac:dyDescent="0.2">
      <c r="C206" s="90" t="s">
        <v>538</v>
      </c>
      <c r="D206" s="95">
        <v>3920113813</v>
      </c>
      <c r="E206" s="95">
        <v>393985359.41000009</v>
      </c>
    </row>
    <row r="207" spans="3:5" x14ac:dyDescent="0.2">
      <c r="C207" s="91" t="s">
        <v>539</v>
      </c>
      <c r="D207" s="95">
        <v>3605598902</v>
      </c>
      <c r="E207" s="95">
        <v>359504990.94000012</v>
      </c>
    </row>
    <row r="208" spans="3:5" x14ac:dyDescent="0.2">
      <c r="C208" s="91" t="s">
        <v>265</v>
      </c>
      <c r="D208" s="95">
        <v>174820798</v>
      </c>
      <c r="E208" s="95">
        <v>18304507.719999999</v>
      </c>
    </row>
    <row r="209" spans="3:5" x14ac:dyDescent="0.2">
      <c r="C209" s="91" t="s">
        <v>540</v>
      </c>
      <c r="D209" s="95">
        <v>139694113</v>
      </c>
      <c r="E209" s="95">
        <v>16175860.75</v>
      </c>
    </row>
    <row r="210" spans="3:5" x14ac:dyDescent="0.2">
      <c r="C210" s="90" t="s">
        <v>541</v>
      </c>
      <c r="D210" s="95">
        <v>91922057</v>
      </c>
      <c r="E210" s="95">
        <v>7316694.5999999996</v>
      </c>
    </row>
    <row r="211" spans="3:5" x14ac:dyDescent="0.2">
      <c r="C211" s="91" t="s">
        <v>539</v>
      </c>
      <c r="D211" s="95">
        <v>91922057</v>
      </c>
      <c r="E211" s="95">
        <v>7316694.5999999996</v>
      </c>
    </row>
    <row r="212" spans="3:5" x14ac:dyDescent="0.2">
      <c r="C212" s="90" t="s">
        <v>246</v>
      </c>
      <c r="D212" s="95">
        <v>42417235</v>
      </c>
      <c r="E212" s="95">
        <v>3895654.05</v>
      </c>
    </row>
    <row r="213" spans="3:5" x14ac:dyDescent="0.2">
      <c r="C213" s="91" t="s">
        <v>539</v>
      </c>
      <c r="D213" s="95">
        <v>42417235</v>
      </c>
      <c r="E213" s="95">
        <v>3895654.05</v>
      </c>
    </row>
    <row r="214" spans="3:5" ht="15" x14ac:dyDescent="0.25">
      <c r="C214" s="89" t="s">
        <v>542</v>
      </c>
      <c r="D214" s="94">
        <v>7562741782</v>
      </c>
      <c r="E214" s="94">
        <v>526522918.50999999</v>
      </c>
    </row>
    <row r="215" spans="3:5" x14ac:dyDescent="0.2">
      <c r="C215" s="90" t="s">
        <v>543</v>
      </c>
      <c r="D215" s="95">
        <v>7014936071</v>
      </c>
      <c r="E215" s="95">
        <v>483942276.62</v>
      </c>
    </row>
    <row r="216" spans="3:5" x14ac:dyDescent="0.2">
      <c r="C216" s="91" t="s">
        <v>544</v>
      </c>
      <c r="D216" s="95">
        <v>7014936071</v>
      </c>
      <c r="E216" s="95">
        <v>483942276.62</v>
      </c>
    </row>
    <row r="217" spans="3:5" x14ac:dyDescent="0.2">
      <c r="C217" s="90" t="s">
        <v>545</v>
      </c>
      <c r="D217" s="95">
        <v>444761952</v>
      </c>
      <c r="E217" s="95">
        <v>34043553.689999998</v>
      </c>
    </row>
    <row r="218" spans="3:5" x14ac:dyDescent="0.2">
      <c r="C218" s="91" t="s">
        <v>266</v>
      </c>
      <c r="D218" s="95">
        <v>444761952</v>
      </c>
      <c r="E218" s="95">
        <v>34043553.689999998</v>
      </c>
    </row>
    <row r="219" spans="3:5" x14ac:dyDescent="0.2">
      <c r="C219" s="90" t="s">
        <v>546</v>
      </c>
      <c r="D219" s="95">
        <v>103043759</v>
      </c>
      <c r="E219" s="95">
        <v>8537088.2000000011</v>
      </c>
    </row>
    <row r="220" spans="3:5" x14ac:dyDescent="0.2">
      <c r="C220" s="91" t="s">
        <v>547</v>
      </c>
      <c r="D220" s="95">
        <v>103043759</v>
      </c>
      <c r="E220" s="95">
        <v>8537088.2000000011</v>
      </c>
    </row>
    <row r="221" spans="3:5" ht="15" x14ac:dyDescent="0.25">
      <c r="C221" s="88" t="s">
        <v>35</v>
      </c>
      <c r="D221" s="93">
        <v>9389461389</v>
      </c>
      <c r="E221" s="93">
        <v>582320730.18000007</v>
      </c>
    </row>
    <row r="222" spans="3:5" ht="15" x14ac:dyDescent="0.25">
      <c r="C222" s="89" t="s">
        <v>267</v>
      </c>
      <c r="D222" s="94">
        <v>9389461389</v>
      </c>
      <c r="E222" s="94">
        <v>582320730.18000007</v>
      </c>
    </row>
    <row r="223" spans="3:5" x14ac:dyDescent="0.2">
      <c r="C223" s="90" t="s">
        <v>268</v>
      </c>
      <c r="D223" s="95">
        <v>8229243318</v>
      </c>
      <c r="E223" s="95">
        <v>526653954.84999996</v>
      </c>
    </row>
    <row r="224" spans="3:5" x14ac:dyDescent="0.2">
      <c r="C224" s="91" t="s">
        <v>527</v>
      </c>
      <c r="D224" s="95">
        <v>2493215064</v>
      </c>
      <c r="E224" s="95">
        <v>93558760.089999989</v>
      </c>
    </row>
    <row r="225" spans="3:5" x14ac:dyDescent="0.2">
      <c r="C225" s="91" t="s">
        <v>269</v>
      </c>
      <c r="D225" s="95">
        <v>5311783254</v>
      </c>
      <c r="E225" s="95">
        <v>432609301.75999999</v>
      </c>
    </row>
    <row r="226" spans="3:5" x14ac:dyDescent="0.2">
      <c r="C226" s="91" t="s">
        <v>176</v>
      </c>
      <c r="D226" s="95">
        <v>424245000</v>
      </c>
      <c r="E226" s="95">
        <v>485893</v>
      </c>
    </row>
    <row r="227" spans="3:5" x14ac:dyDescent="0.2">
      <c r="C227" s="90" t="s">
        <v>270</v>
      </c>
      <c r="D227" s="95">
        <v>913909142</v>
      </c>
      <c r="E227" s="95">
        <v>38771456.359999999</v>
      </c>
    </row>
    <row r="228" spans="3:5" x14ac:dyDescent="0.2">
      <c r="C228" s="91" t="s">
        <v>271</v>
      </c>
      <c r="D228" s="95">
        <v>913909142</v>
      </c>
      <c r="E228" s="95">
        <v>38771456.359999999</v>
      </c>
    </row>
    <row r="229" spans="3:5" x14ac:dyDescent="0.2">
      <c r="C229" s="90" t="s">
        <v>272</v>
      </c>
      <c r="D229" s="95">
        <v>159657426</v>
      </c>
      <c r="E229" s="95">
        <v>10308594.559999999</v>
      </c>
    </row>
    <row r="230" spans="3:5" x14ac:dyDescent="0.2">
      <c r="C230" s="91" t="s">
        <v>273</v>
      </c>
      <c r="D230" s="95">
        <v>159657426</v>
      </c>
      <c r="E230" s="95">
        <v>10308594.559999999</v>
      </c>
    </row>
    <row r="231" spans="3:5" x14ac:dyDescent="0.2">
      <c r="C231" s="90" t="s">
        <v>274</v>
      </c>
      <c r="D231" s="95">
        <v>43590459</v>
      </c>
      <c r="E231" s="95">
        <v>3296649.71</v>
      </c>
    </row>
    <row r="232" spans="3:5" x14ac:dyDescent="0.2">
      <c r="C232" s="91" t="s">
        <v>275</v>
      </c>
      <c r="D232" s="95">
        <v>43590459</v>
      </c>
      <c r="E232" s="95">
        <v>3296649.71</v>
      </c>
    </row>
    <row r="233" spans="3:5" x14ac:dyDescent="0.2">
      <c r="C233" s="90" t="s">
        <v>276</v>
      </c>
      <c r="D233" s="95">
        <v>43061044</v>
      </c>
      <c r="E233" s="95">
        <v>3290074.7</v>
      </c>
    </row>
    <row r="234" spans="3:5" x14ac:dyDescent="0.2">
      <c r="C234" s="91" t="s">
        <v>269</v>
      </c>
      <c r="D234" s="95">
        <v>43061044</v>
      </c>
      <c r="E234" s="95">
        <v>3290074.7</v>
      </c>
    </row>
    <row r="235" spans="3:5" ht="15" x14ac:dyDescent="0.25">
      <c r="C235" s="88" t="s">
        <v>36</v>
      </c>
      <c r="D235" s="93">
        <v>21857141529</v>
      </c>
      <c r="E235" s="93">
        <v>1410774386.4399998</v>
      </c>
    </row>
    <row r="236" spans="3:5" ht="15" x14ac:dyDescent="0.25">
      <c r="C236" s="89" t="s">
        <v>277</v>
      </c>
      <c r="D236" s="94">
        <v>21857141529</v>
      </c>
      <c r="E236" s="94">
        <v>1410774386.4399996</v>
      </c>
    </row>
    <row r="237" spans="3:5" x14ac:dyDescent="0.2">
      <c r="C237" s="90" t="s">
        <v>278</v>
      </c>
      <c r="D237" s="95">
        <v>16586297498</v>
      </c>
      <c r="E237" s="95">
        <v>1145967225.1399999</v>
      </c>
    </row>
    <row r="238" spans="3:5" x14ac:dyDescent="0.2">
      <c r="C238" s="91" t="s">
        <v>527</v>
      </c>
      <c r="D238" s="95">
        <v>2289282775</v>
      </c>
      <c r="E238" s="95">
        <v>83114035.499999985</v>
      </c>
    </row>
    <row r="239" spans="3:5" x14ac:dyDescent="0.2">
      <c r="C239" s="91" t="s">
        <v>176</v>
      </c>
      <c r="D239" s="95">
        <v>341514200</v>
      </c>
      <c r="E239" s="95">
        <v>544626.28</v>
      </c>
    </row>
    <row r="240" spans="3:5" x14ac:dyDescent="0.2">
      <c r="C240" s="91" t="s">
        <v>182</v>
      </c>
      <c r="D240" s="95">
        <v>13955500523</v>
      </c>
      <c r="E240" s="95">
        <v>1062308563.3599999</v>
      </c>
    </row>
    <row r="241" spans="3:5" x14ac:dyDescent="0.2">
      <c r="C241" s="90" t="s">
        <v>279</v>
      </c>
      <c r="D241" s="95">
        <v>299695677</v>
      </c>
      <c r="E241" s="95">
        <v>21410061.190000001</v>
      </c>
    </row>
    <row r="242" spans="3:5" x14ac:dyDescent="0.2">
      <c r="C242" s="91" t="s">
        <v>280</v>
      </c>
      <c r="D242" s="95">
        <v>299695677</v>
      </c>
      <c r="E242" s="95">
        <v>21410061.190000001</v>
      </c>
    </row>
    <row r="243" spans="3:5" x14ac:dyDescent="0.2">
      <c r="C243" s="90" t="s">
        <v>548</v>
      </c>
      <c r="D243" s="95">
        <v>780000000</v>
      </c>
      <c r="E243" s="95">
        <v>41642633.540000007</v>
      </c>
    </row>
    <row r="244" spans="3:5" x14ac:dyDescent="0.2">
      <c r="C244" s="91" t="s">
        <v>281</v>
      </c>
      <c r="D244" s="95">
        <v>780000000</v>
      </c>
      <c r="E244" s="95">
        <v>41642633.540000007</v>
      </c>
    </row>
    <row r="245" spans="3:5" x14ac:dyDescent="0.2">
      <c r="C245" s="90" t="s">
        <v>282</v>
      </c>
      <c r="D245" s="95">
        <v>480967816</v>
      </c>
      <c r="E245" s="95">
        <v>28668776.219999995</v>
      </c>
    </row>
    <row r="246" spans="3:5" x14ac:dyDescent="0.2">
      <c r="C246" s="91" t="s">
        <v>283</v>
      </c>
      <c r="D246" s="95">
        <v>480967816</v>
      </c>
      <c r="E246" s="95">
        <v>28668776.219999995</v>
      </c>
    </row>
    <row r="247" spans="3:5" x14ac:dyDescent="0.2">
      <c r="C247" s="90" t="s">
        <v>549</v>
      </c>
      <c r="D247" s="95">
        <v>129610339</v>
      </c>
      <c r="E247" s="95">
        <v>6093074</v>
      </c>
    </row>
    <row r="248" spans="3:5" x14ac:dyDescent="0.2">
      <c r="C248" s="91" t="s">
        <v>284</v>
      </c>
      <c r="D248" s="95">
        <v>129610339</v>
      </c>
      <c r="E248" s="95">
        <v>6093074</v>
      </c>
    </row>
    <row r="249" spans="3:5" x14ac:dyDescent="0.2">
      <c r="C249" s="90" t="s">
        <v>550</v>
      </c>
      <c r="D249" s="95">
        <v>222287434</v>
      </c>
      <c r="E249" s="95">
        <v>13773486.199999999</v>
      </c>
    </row>
    <row r="250" spans="3:5" x14ac:dyDescent="0.2">
      <c r="C250" s="91" t="s">
        <v>285</v>
      </c>
      <c r="D250" s="95">
        <v>222287434</v>
      </c>
      <c r="E250" s="95">
        <v>13773486.199999999</v>
      </c>
    </row>
    <row r="251" spans="3:5" x14ac:dyDescent="0.2">
      <c r="C251" s="90" t="s">
        <v>551</v>
      </c>
      <c r="D251" s="95">
        <v>1078790735</v>
      </c>
      <c r="E251" s="95">
        <v>28848790.349999998</v>
      </c>
    </row>
    <row r="252" spans="3:5" x14ac:dyDescent="0.2">
      <c r="C252" s="91" t="s">
        <v>552</v>
      </c>
      <c r="D252" s="95">
        <v>1078790735</v>
      </c>
      <c r="E252" s="95">
        <v>28848790.349999998</v>
      </c>
    </row>
    <row r="253" spans="3:5" x14ac:dyDescent="0.2">
      <c r="C253" s="90" t="s">
        <v>286</v>
      </c>
      <c r="D253" s="95">
        <v>478918346</v>
      </c>
      <c r="E253" s="95">
        <v>28266006.770000003</v>
      </c>
    </row>
    <row r="254" spans="3:5" x14ac:dyDescent="0.2">
      <c r="C254" s="91" t="s">
        <v>287</v>
      </c>
      <c r="D254" s="95">
        <v>478918346</v>
      </c>
      <c r="E254" s="95">
        <v>28266006.770000003</v>
      </c>
    </row>
    <row r="255" spans="3:5" x14ac:dyDescent="0.2">
      <c r="C255" s="90" t="s">
        <v>288</v>
      </c>
      <c r="D255" s="95">
        <v>478893141</v>
      </c>
      <c r="E255" s="95">
        <v>28384594.57</v>
      </c>
    </row>
    <row r="256" spans="3:5" x14ac:dyDescent="0.2">
      <c r="C256" s="91" t="s">
        <v>289</v>
      </c>
      <c r="D256" s="95">
        <v>478893141</v>
      </c>
      <c r="E256" s="95">
        <v>28384594.57</v>
      </c>
    </row>
    <row r="257" spans="3:5" x14ac:dyDescent="0.2">
      <c r="C257" s="90" t="s">
        <v>553</v>
      </c>
      <c r="D257" s="95">
        <v>679497122</v>
      </c>
      <c r="E257" s="95">
        <v>31069010.079999998</v>
      </c>
    </row>
    <row r="258" spans="3:5" x14ac:dyDescent="0.2">
      <c r="C258" s="91" t="s">
        <v>554</v>
      </c>
      <c r="D258" s="95">
        <v>679497122</v>
      </c>
      <c r="E258" s="95">
        <v>31069010.079999998</v>
      </c>
    </row>
    <row r="259" spans="3:5" x14ac:dyDescent="0.2">
      <c r="C259" s="90" t="s">
        <v>555</v>
      </c>
      <c r="D259" s="95">
        <v>187442687</v>
      </c>
      <c r="E259" s="95">
        <v>4884456.5699999994</v>
      </c>
    </row>
    <row r="260" spans="3:5" x14ac:dyDescent="0.2">
      <c r="C260" s="91" t="s">
        <v>290</v>
      </c>
      <c r="D260" s="95">
        <v>187442687</v>
      </c>
      <c r="E260" s="95">
        <v>4884456.5699999994</v>
      </c>
    </row>
    <row r="261" spans="3:5" x14ac:dyDescent="0.2">
      <c r="C261" s="90" t="s">
        <v>291</v>
      </c>
      <c r="D261" s="95">
        <v>454740734</v>
      </c>
      <c r="E261" s="95">
        <v>31766271.809999999</v>
      </c>
    </row>
    <row r="262" spans="3:5" x14ac:dyDescent="0.2">
      <c r="C262" s="91" t="s">
        <v>556</v>
      </c>
      <c r="D262" s="95">
        <v>454740734</v>
      </c>
      <c r="E262" s="95">
        <v>31766271.809999999</v>
      </c>
    </row>
    <row r="263" spans="3:5" ht="15" x14ac:dyDescent="0.25">
      <c r="C263" s="88" t="s">
        <v>37</v>
      </c>
      <c r="D263" s="93">
        <v>196159106465.70999</v>
      </c>
      <c r="E263" s="93">
        <v>14310832273.719997</v>
      </c>
    </row>
    <row r="264" spans="3:5" ht="15" x14ac:dyDescent="0.25">
      <c r="C264" s="89" t="s">
        <v>292</v>
      </c>
      <c r="D264" s="94">
        <v>196159106465.70999</v>
      </c>
      <c r="E264" s="94">
        <v>14310832273.719997</v>
      </c>
    </row>
    <row r="265" spans="3:5" x14ac:dyDescent="0.2">
      <c r="C265" s="90" t="s">
        <v>557</v>
      </c>
      <c r="D265" s="95">
        <v>142750329062</v>
      </c>
      <c r="E265" s="95">
        <v>10053898791.400002</v>
      </c>
    </row>
    <row r="266" spans="3:5" x14ac:dyDescent="0.2">
      <c r="C266" s="91" t="s">
        <v>527</v>
      </c>
      <c r="D266" s="95">
        <v>9033274910</v>
      </c>
      <c r="E266" s="95">
        <v>717163407.28000009</v>
      </c>
    </row>
    <row r="267" spans="3:5" x14ac:dyDescent="0.2">
      <c r="C267" s="91" t="s">
        <v>558</v>
      </c>
      <c r="D267" s="95">
        <v>12890370382</v>
      </c>
      <c r="E267" s="95">
        <v>860198372.1099999</v>
      </c>
    </row>
    <row r="268" spans="3:5" x14ac:dyDescent="0.2">
      <c r="C268" s="91" t="s">
        <v>293</v>
      </c>
      <c r="D268" s="95">
        <v>65476580027</v>
      </c>
      <c r="E268" s="95">
        <v>5410220737.75</v>
      </c>
    </row>
    <row r="269" spans="3:5" x14ac:dyDescent="0.2">
      <c r="C269" s="91" t="s">
        <v>294</v>
      </c>
      <c r="D269" s="95">
        <v>35370783610</v>
      </c>
      <c r="E269" s="95">
        <v>2394524362.5300002</v>
      </c>
    </row>
    <row r="270" spans="3:5" x14ac:dyDescent="0.2">
      <c r="C270" s="91" t="s">
        <v>295</v>
      </c>
      <c r="D270" s="95">
        <v>6914924681</v>
      </c>
      <c r="E270" s="95">
        <v>316263730.24000001</v>
      </c>
    </row>
    <row r="271" spans="3:5" x14ac:dyDescent="0.2">
      <c r="C271" s="91" t="s">
        <v>296</v>
      </c>
      <c r="D271" s="95">
        <v>8024479241</v>
      </c>
      <c r="E271" s="95">
        <v>59055403.460000001</v>
      </c>
    </row>
    <row r="272" spans="3:5" x14ac:dyDescent="0.2">
      <c r="C272" s="91" t="s">
        <v>297</v>
      </c>
      <c r="D272" s="95">
        <v>172399136</v>
      </c>
      <c r="E272" s="95">
        <v>10685464.09</v>
      </c>
    </row>
    <row r="273" spans="3:5" x14ac:dyDescent="0.2">
      <c r="C273" s="91" t="s">
        <v>298</v>
      </c>
      <c r="D273" s="95">
        <v>842154429</v>
      </c>
      <c r="E273" s="95">
        <v>48639218.780000009</v>
      </c>
    </row>
    <row r="274" spans="3:5" x14ac:dyDescent="0.2">
      <c r="C274" s="91" t="s">
        <v>299</v>
      </c>
      <c r="D274" s="95">
        <v>2580798574</v>
      </c>
      <c r="E274" s="95">
        <v>150655522.45000002</v>
      </c>
    </row>
    <row r="275" spans="3:5" x14ac:dyDescent="0.2">
      <c r="C275" s="91" t="s">
        <v>176</v>
      </c>
      <c r="D275" s="95">
        <v>1444564072</v>
      </c>
      <c r="E275" s="95">
        <v>86492572.710000008</v>
      </c>
    </row>
    <row r="276" spans="3:5" x14ac:dyDescent="0.2">
      <c r="C276" s="90" t="s">
        <v>300</v>
      </c>
      <c r="D276" s="95">
        <v>385320084</v>
      </c>
      <c r="E276" s="95">
        <v>1428507.89</v>
      </c>
    </row>
    <row r="277" spans="3:5" x14ac:dyDescent="0.2">
      <c r="C277" s="91" t="s">
        <v>294</v>
      </c>
      <c r="D277" s="95">
        <v>0</v>
      </c>
      <c r="E277" s="95">
        <v>0</v>
      </c>
    </row>
    <row r="278" spans="3:5" x14ac:dyDescent="0.2">
      <c r="C278" s="91" t="s">
        <v>301</v>
      </c>
      <c r="D278" s="95">
        <v>385320084</v>
      </c>
      <c r="E278" s="95">
        <v>1428507.89</v>
      </c>
    </row>
    <row r="279" spans="3:5" x14ac:dyDescent="0.2">
      <c r="C279" s="90" t="s">
        <v>302</v>
      </c>
      <c r="D279" s="95">
        <v>408501104</v>
      </c>
      <c r="E279" s="95">
        <v>27040480.780000005</v>
      </c>
    </row>
    <row r="280" spans="3:5" x14ac:dyDescent="0.2">
      <c r="C280" s="91" t="s">
        <v>558</v>
      </c>
      <c r="D280" s="95">
        <v>408501104</v>
      </c>
      <c r="E280" s="95">
        <v>27040480.780000005</v>
      </c>
    </row>
    <row r="281" spans="3:5" x14ac:dyDescent="0.2">
      <c r="C281" s="90" t="s">
        <v>303</v>
      </c>
      <c r="D281" s="95">
        <v>13113236248</v>
      </c>
      <c r="E281" s="95">
        <v>988319129.19000006</v>
      </c>
    </row>
    <row r="282" spans="3:5" x14ac:dyDescent="0.2">
      <c r="C282" s="91" t="s">
        <v>304</v>
      </c>
      <c r="D282" s="95">
        <v>13113236248</v>
      </c>
      <c r="E282" s="95">
        <v>988319129.19000006</v>
      </c>
    </row>
    <row r="283" spans="3:5" x14ac:dyDescent="0.2">
      <c r="C283" s="90" t="s">
        <v>305</v>
      </c>
      <c r="D283" s="95">
        <v>215545437</v>
      </c>
      <c r="E283" s="95">
        <v>7475091.2999999998</v>
      </c>
    </row>
    <row r="284" spans="3:5" x14ac:dyDescent="0.2">
      <c r="C284" s="91" t="s">
        <v>558</v>
      </c>
      <c r="D284" s="95">
        <v>215545437</v>
      </c>
      <c r="E284" s="95">
        <v>7475091.2999999998</v>
      </c>
    </row>
    <row r="285" spans="3:5" x14ac:dyDescent="0.2">
      <c r="C285" s="90" t="s">
        <v>306</v>
      </c>
      <c r="D285" s="95">
        <v>2403614449</v>
      </c>
      <c r="E285" s="95">
        <v>207995475.63</v>
      </c>
    </row>
    <row r="286" spans="3:5" x14ac:dyDescent="0.2">
      <c r="C286" s="91" t="s">
        <v>297</v>
      </c>
      <c r="D286" s="95">
        <v>2403614449</v>
      </c>
      <c r="E286" s="95">
        <v>207995475.63</v>
      </c>
    </row>
    <row r="287" spans="3:5" x14ac:dyDescent="0.2">
      <c r="C287" s="90" t="s">
        <v>559</v>
      </c>
      <c r="D287" s="95">
        <v>2720569009</v>
      </c>
      <c r="E287" s="95">
        <v>107386231.02</v>
      </c>
    </row>
    <row r="288" spans="3:5" x14ac:dyDescent="0.2">
      <c r="C288" s="91" t="s">
        <v>297</v>
      </c>
      <c r="D288" s="95">
        <v>2720569009</v>
      </c>
      <c r="E288" s="95">
        <v>107386231.02</v>
      </c>
    </row>
    <row r="289" spans="3:5" x14ac:dyDescent="0.2">
      <c r="C289" s="90" t="s">
        <v>307</v>
      </c>
      <c r="D289" s="95">
        <v>8335533019.71</v>
      </c>
      <c r="E289" s="95">
        <v>449558955.06000006</v>
      </c>
    </row>
    <row r="290" spans="3:5" x14ac:dyDescent="0.2">
      <c r="C290" s="91" t="s">
        <v>308</v>
      </c>
      <c r="D290" s="95">
        <v>8335533019.71</v>
      </c>
      <c r="E290" s="95">
        <v>449558955.06000006</v>
      </c>
    </row>
    <row r="291" spans="3:5" x14ac:dyDescent="0.2">
      <c r="C291" s="90" t="s">
        <v>309</v>
      </c>
      <c r="D291" s="95">
        <v>25826458053</v>
      </c>
      <c r="E291" s="95">
        <v>2467729611.4499998</v>
      </c>
    </row>
    <row r="292" spans="3:5" x14ac:dyDescent="0.2">
      <c r="C292" s="91" t="s">
        <v>310</v>
      </c>
      <c r="D292" s="95">
        <v>25826458053</v>
      </c>
      <c r="E292" s="95">
        <v>2467729611.4499998</v>
      </c>
    </row>
    <row r="293" spans="3:5" ht="15" x14ac:dyDescent="0.25">
      <c r="C293" s="88" t="s">
        <v>38</v>
      </c>
      <c r="D293" s="93">
        <v>148320173912.25998</v>
      </c>
      <c r="E293" s="93">
        <v>11867770160.479996</v>
      </c>
    </row>
    <row r="294" spans="3:5" ht="15" x14ac:dyDescent="0.25">
      <c r="C294" s="89" t="s">
        <v>311</v>
      </c>
      <c r="D294" s="94">
        <v>148320173912.25998</v>
      </c>
      <c r="E294" s="94">
        <v>11867770160.479998</v>
      </c>
    </row>
    <row r="295" spans="3:5" x14ac:dyDescent="0.2">
      <c r="C295" s="90" t="s">
        <v>312</v>
      </c>
      <c r="D295" s="95">
        <v>136138886204.25999</v>
      </c>
      <c r="E295" s="95">
        <v>10677866771.040001</v>
      </c>
    </row>
    <row r="296" spans="3:5" x14ac:dyDescent="0.2">
      <c r="C296" s="91" t="s">
        <v>527</v>
      </c>
      <c r="D296" s="95">
        <v>37571210879.449997</v>
      </c>
      <c r="E296" s="95">
        <v>2048352991.2600002</v>
      </c>
    </row>
    <row r="297" spans="3:5" x14ac:dyDescent="0.2">
      <c r="C297" s="91" t="s">
        <v>313</v>
      </c>
      <c r="D297" s="95">
        <v>143139089</v>
      </c>
      <c r="E297" s="95">
        <v>10198570</v>
      </c>
    </row>
    <row r="298" spans="3:5" x14ac:dyDescent="0.2">
      <c r="C298" s="91" t="s">
        <v>314</v>
      </c>
      <c r="D298" s="95">
        <v>2859009448</v>
      </c>
      <c r="E298" s="95">
        <v>78300053.950000003</v>
      </c>
    </row>
    <row r="299" spans="3:5" x14ac:dyDescent="0.2">
      <c r="C299" s="91" t="s">
        <v>315</v>
      </c>
      <c r="D299" s="95">
        <v>310165246</v>
      </c>
      <c r="E299" s="95">
        <v>19315435.469999995</v>
      </c>
    </row>
    <row r="300" spans="3:5" x14ac:dyDescent="0.2">
      <c r="C300" s="91" t="s">
        <v>176</v>
      </c>
      <c r="D300" s="95">
        <v>2058005261</v>
      </c>
      <c r="E300" s="95">
        <v>92566072.020000011</v>
      </c>
    </row>
    <row r="301" spans="3:5" x14ac:dyDescent="0.2">
      <c r="C301" s="91" t="s">
        <v>560</v>
      </c>
      <c r="D301" s="95">
        <v>93197356280.809998</v>
      </c>
      <c r="E301" s="95">
        <v>8429133648.3400002</v>
      </c>
    </row>
    <row r="302" spans="3:5" x14ac:dyDescent="0.2">
      <c r="C302" s="90" t="s">
        <v>316</v>
      </c>
      <c r="D302" s="95">
        <v>450499563</v>
      </c>
      <c r="E302" s="95">
        <v>34070830.079999998</v>
      </c>
    </row>
    <row r="303" spans="3:5" x14ac:dyDescent="0.2">
      <c r="C303" s="91" t="s">
        <v>317</v>
      </c>
      <c r="D303" s="95">
        <v>450499563</v>
      </c>
      <c r="E303" s="95">
        <v>34070830.079999998</v>
      </c>
    </row>
    <row r="304" spans="3:5" x14ac:dyDescent="0.2">
      <c r="C304" s="90" t="s">
        <v>318</v>
      </c>
      <c r="D304" s="95">
        <v>294563406</v>
      </c>
      <c r="E304" s="95">
        <v>1976012.4800000002</v>
      </c>
    </row>
    <row r="305" spans="3:5" x14ac:dyDescent="0.2">
      <c r="C305" s="91" t="s">
        <v>317</v>
      </c>
      <c r="D305" s="95">
        <v>294563406</v>
      </c>
      <c r="E305" s="95">
        <v>1976012.4800000002</v>
      </c>
    </row>
    <row r="306" spans="3:5" x14ac:dyDescent="0.2">
      <c r="C306" s="90" t="s">
        <v>319</v>
      </c>
      <c r="D306" s="95">
        <v>2053041211</v>
      </c>
      <c r="E306" s="95">
        <v>2895803.31</v>
      </c>
    </row>
    <row r="307" spans="3:5" x14ac:dyDescent="0.2">
      <c r="C307" s="91" t="s">
        <v>320</v>
      </c>
      <c r="D307" s="95">
        <v>750626600</v>
      </c>
      <c r="E307" s="95">
        <v>274470.82000000007</v>
      </c>
    </row>
    <row r="308" spans="3:5" x14ac:dyDescent="0.2">
      <c r="C308" s="91" t="s">
        <v>321</v>
      </c>
      <c r="D308" s="95">
        <v>223419638</v>
      </c>
      <c r="E308" s="95">
        <v>2050595.98</v>
      </c>
    </row>
    <row r="309" spans="3:5" x14ac:dyDescent="0.2">
      <c r="C309" s="91" t="s">
        <v>322</v>
      </c>
      <c r="D309" s="95">
        <v>178368505</v>
      </c>
      <c r="E309" s="95">
        <v>0</v>
      </c>
    </row>
    <row r="310" spans="3:5" x14ac:dyDescent="0.2">
      <c r="C310" s="91" t="s">
        <v>323</v>
      </c>
      <c r="D310" s="95">
        <v>900626468</v>
      </c>
      <c r="E310" s="95">
        <v>570736.51</v>
      </c>
    </row>
    <row r="311" spans="3:5" x14ac:dyDescent="0.2">
      <c r="C311" s="90" t="s">
        <v>324</v>
      </c>
      <c r="D311" s="95">
        <v>462522873.77999997</v>
      </c>
      <c r="E311" s="95">
        <v>15499471.889999997</v>
      </c>
    </row>
    <row r="312" spans="3:5" x14ac:dyDescent="0.2">
      <c r="C312" s="91" t="s">
        <v>323</v>
      </c>
      <c r="D312" s="95">
        <v>462522873.77999997</v>
      </c>
      <c r="E312" s="95">
        <v>15499471.889999997</v>
      </c>
    </row>
    <row r="313" spans="3:5" x14ac:dyDescent="0.2">
      <c r="C313" s="90" t="s">
        <v>325</v>
      </c>
      <c r="D313" s="95">
        <v>7814157081.6399994</v>
      </c>
      <c r="E313" s="95">
        <v>1110825447.54</v>
      </c>
    </row>
    <row r="314" spans="3:5" x14ac:dyDescent="0.2">
      <c r="C314" s="91" t="s">
        <v>314</v>
      </c>
      <c r="D314" s="95">
        <v>0</v>
      </c>
      <c r="E314" s="95">
        <v>325764187</v>
      </c>
    </row>
    <row r="315" spans="3:5" x14ac:dyDescent="0.2">
      <c r="C315" s="91" t="s">
        <v>561</v>
      </c>
      <c r="D315" s="95">
        <v>7814157081.6399994</v>
      </c>
      <c r="E315" s="95">
        <v>785061260.54000008</v>
      </c>
    </row>
    <row r="316" spans="3:5" x14ac:dyDescent="0.2">
      <c r="C316" s="90" t="s">
        <v>326</v>
      </c>
      <c r="D316" s="95">
        <v>14729477</v>
      </c>
      <c r="E316" s="95">
        <v>426888.46</v>
      </c>
    </row>
    <row r="317" spans="3:5" x14ac:dyDescent="0.2">
      <c r="C317" s="91" t="s">
        <v>317</v>
      </c>
      <c r="D317" s="95">
        <v>14729477</v>
      </c>
      <c r="E317" s="95">
        <v>426888.46</v>
      </c>
    </row>
    <row r="318" spans="3:5" x14ac:dyDescent="0.2">
      <c r="C318" s="90" t="s">
        <v>327</v>
      </c>
      <c r="D318" s="95">
        <v>1091774095.5799999</v>
      </c>
      <c r="E318" s="95">
        <v>24208935.68</v>
      </c>
    </row>
    <row r="319" spans="3:5" x14ac:dyDescent="0.2">
      <c r="C319" s="91" t="s">
        <v>562</v>
      </c>
      <c r="D319" s="95">
        <v>1091774095.5799999</v>
      </c>
      <c r="E319" s="95">
        <v>24208935.68</v>
      </c>
    </row>
    <row r="320" spans="3:5" ht="15" x14ac:dyDescent="0.25">
      <c r="C320" s="88" t="s">
        <v>39</v>
      </c>
      <c r="D320" s="93">
        <v>3015092203.3499999</v>
      </c>
      <c r="E320" s="93">
        <v>347207482.27000004</v>
      </c>
    </row>
    <row r="321" spans="3:5" ht="15" x14ac:dyDescent="0.25">
      <c r="C321" s="89" t="s">
        <v>328</v>
      </c>
      <c r="D321" s="94">
        <v>3015092203.3499999</v>
      </c>
      <c r="E321" s="94">
        <v>347207482.26999998</v>
      </c>
    </row>
    <row r="322" spans="3:5" x14ac:dyDescent="0.2">
      <c r="C322" s="90" t="s">
        <v>329</v>
      </c>
      <c r="D322" s="95">
        <v>3015092203.3499999</v>
      </c>
      <c r="E322" s="95">
        <v>347207482.26999998</v>
      </c>
    </row>
    <row r="323" spans="3:5" x14ac:dyDescent="0.2">
      <c r="C323" s="91" t="s">
        <v>527</v>
      </c>
      <c r="D323" s="95">
        <v>1203243398.74</v>
      </c>
      <c r="E323" s="95">
        <v>89998981.50999999</v>
      </c>
    </row>
    <row r="324" spans="3:5" x14ac:dyDescent="0.2">
      <c r="C324" s="91" t="s">
        <v>330</v>
      </c>
      <c r="D324" s="95">
        <v>504192983</v>
      </c>
      <c r="E324" s="95">
        <v>21683783.720000003</v>
      </c>
    </row>
    <row r="325" spans="3:5" x14ac:dyDescent="0.2">
      <c r="C325" s="91" t="s">
        <v>331</v>
      </c>
      <c r="D325" s="95">
        <v>730378772</v>
      </c>
      <c r="E325" s="95">
        <v>92875596.420000017</v>
      </c>
    </row>
    <row r="326" spans="3:5" x14ac:dyDescent="0.2">
      <c r="C326" s="91" t="s">
        <v>332</v>
      </c>
      <c r="D326" s="95">
        <v>96496400</v>
      </c>
      <c r="E326" s="95">
        <v>3667340.0000000005</v>
      </c>
    </row>
    <row r="327" spans="3:5" x14ac:dyDescent="0.2">
      <c r="C327" s="91" t="s">
        <v>333</v>
      </c>
      <c r="D327" s="95">
        <v>91478123</v>
      </c>
      <c r="E327" s="95">
        <v>324105.53999999998</v>
      </c>
    </row>
    <row r="328" spans="3:5" x14ac:dyDescent="0.2">
      <c r="C328" s="91" t="s">
        <v>334</v>
      </c>
      <c r="D328" s="95">
        <v>222120222.61000001</v>
      </c>
      <c r="E328" s="95">
        <v>1267565.9099999999</v>
      </c>
    </row>
    <row r="329" spans="3:5" x14ac:dyDescent="0.2">
      <c r="C329" s="91" t="s">
        <v>176</v>
      </c>
      <c r="D329" s="95">
        <v>167182304</v>
      </c>
      <c r="E329" s="95">
        <v>137390109.17000002</v>
      </c>
    </row>
    <row r="330" spans="3:5" ht="15" x14ac:dyDescent="0.25">
      <c r="C330" s="88" t="s">
        <v>40</v>
      </c>
      <c r="D330" s="93">
        <v>2073075622.78</v>
      </c>
      <c r="E330" s="93">
        <v>128667387.44999999</v>
      </c>
    </row>
    <row r="331" spans="3:5" ht="15" x14ac:dyDescent="0.25">
      <c r="C331" s="89" t="s">
        <v>335</v>
      </c>
      <c r="D331" s="94">
        <v>2073075622.78</v>
      </c>
      <c r="E331" s="94">
        <v>128667387.44999999</v>
      </c>
    </row>
    <row r="332" spans="3:5" x14ac:dyDescent="0.2">
      <c r="C332" s="90" t="s">
        <v>336</v>
      </c>
      <c r="D332" s="95">
        <v>2073075622.78</v>
      </c>
      <c r="E332" s="95">
        <v>128667387.45</v>
      </c>
    </row>
    <row r="333" spans="3:5" x14ac:dyDescent="0.2">
      <c r="C333" s="91" t="s">
        <v>527</v>
      </c>
      <c r="D333" s="95">
        <v>673465770.77999997</v>
      </c>
      <c r="E333" s="95">
        <v>35633205.280000001</v>
      </c>
    </row>
    <row r="334" spans="3:5" x14ac:dyDescent="0.2">
      <c r="C334" s="91" t="s">
        <v>337</v>
      </c>
      <c r="D334" s="95">
        <v>114770546</v>
      </c>
      <c r="E334" s="95">
        <v>4520619.6400000006</v>
      </c>
    </row>
    <row r="335" spans="3:5" x14ac:dyDescent="0.2">
      <c r="C335" s="91" t="s">
        <v>563</v>
      </c>
      <c r="D335" s="95">
        <v>278148281</v>
      </c>
      <c r="E335" s="95">
        <v>23306552.900000002</v>
      </c>
    </row>
    <row r="336" spans="3:5" x14ac:dyDescent="0.2">
      <c r="C336" s="91" t="s">
        <v>338</v>
      </c>
      <c r="D336" s="95">
        <v>10465150</v>
      </c>
      <c r="E336" s="95">
        <v>431303.63</v>
      </c>
    </row>
    <row r="337" spans="3:5" x14ac:dyDescent="0.2">
      <c r="C337" s="91" t="s">
        <v>176</v>
      </c>
      <c r="D337" s="95">
        <v>22905964</v>
      </c>
      <c r="E337" s="95">
        <v>767158</v>
      </c>
    </row>
    <row r="338" spans="3:5" x14ac:dyDescent="0.2">
      <c r="C338" s="91" t="s">
        <v>182</v>
      </c>
      <c r="D338" s="95">
        <v>973319911</v>
      </c>
      <c r="E338" s="95">
        <v>64008548</v>
      </c>
    </row>
    <row r="339" spans="3:5" ht="15" x14ac:dyDescent="0.25">
      <c r="C339" s="88" t="s">
        <v>41</v>
      </c>
      <c r="D339" s="93">
        <v>13689835123</v>
      </c>
      <c r="E339" s="93">
        <v>1857598159.71</v>
      </c>
    </row>
    <row r="340" spans="3:5" ht="15" x14ac:dyDescent="0.25">
      <c r="C340" s="89" t="s">
        <v>339</v>
      </c>
      <c r="D340" s="94">
        <v>13689835123</v>
      </c>
      <c r="E340" s="94">
        <v>1857598159.71</v>
      </c>
    </row>
    <row r="341" spans="3:5" x14ac:dyDescent="0.2">
      <c r="C341" s="90" t="s">
        <v>340</v>
      </c>
      <c r="D341" s="95">
        <v>13036456363</v>
      </c>
      <c r="E341" s="95">
        <v>1809848399.5299997</v>
      </c>
    </row>
    <row r="342" spans="3:5" x14ac:dyDescent="0.2">
      <c r="C342" s="91" t="s">
        <v>527</v>
      </c>
      <c r="D342" s="95">
        <v>1571864644</v>
      </c>
      <c r="E342" s="95">
        <v>1100352014.24</v>
      </c>
    </row>
    <row r="343" spans="3:5" x14ac:dyDescent="0.2">
      <c r="C343" s="91" t="s">
        <v>341</v>
      </c>
      <c r="D343" s="95">
        <v>211470352</v>
      </c>
      <c r="E343" s="95">
        <v>6469872.8700000001</v>
      </c>
    </row>
    <row r="344" spans="3:5" x14ac:dyDescent="0.2">
      <c r="C344" s="91" t="s">
        <v>564</v>
      </c>
      <c r="D344" s="95">
        <v>4107039125</v>
      </c>
      <c r="E344" s="95">
        <v>153015927.77000001</v>
      </c>
    </row>
    <row r="345" spans="3:5" x14ac:dyDescent="0.2">
      <c r="C345" s="91" t="s">
        <v>342</v>
      </c>
      <c r="D345" s="95">
        <v>228735788</v>
      </c>
      <c r="E345" s="95">
        <v>15919608.050000001</v>
      </c>
    </row>
    <row r="346" spans="3:5" x14ac:dyDescent="0.2">
      <c r="C346" s="91" t="s">
        <v>343</v>
      </c>
      <c r="D346" s="95">
        <v>8000000</v>
      </c>
      <c r="E346" s="95">
        <v>0</v>
      </c>
    </row>
    <row r="347" spans="3:5" x14ac:dyDescent="0.2">
      <c r="C347" s="91" t="s">
        <v>344</v>
      </c>
      <c r="D347" s="95">
        <v>394666562</v>
      </c>
      <c r="E347" s="95">
        <v>7590069.0499999998</v>
      </c>
    </row>
    <row r="348" spans="3:5" x14ac:dyDescent="0.2">
      <c r="C348" s="91" t="s">
        <v>176</v>
      </c>
      <c r="D348" s="95">
        <v>961944214</v>
      </c>
      <c r="E348" s="95">
        <v>57534347.350000001</v>
      </c>
    </row>
    <row r="349" spans="3:5" x14ac:dyDescent="0.2">
      <c r="C349" s="91" t="s">
        <v>565</v>
      </c>
      <c r="D349" s="95">
        <v>5552735678</v>
      </c>
      <c r="E349" s="95">
        <v>468966560.20000005</v>
      </c>
    </row>
    <row r="350" spans="3:5" x14ac:dyDescent="0.2">
      <c r="C350" s="90" t="s">
        <v>345</v>
      </c>
      <c r="D350" s="95">
        <v>627298702</v>
      </c>
      <c r="E350" s="95">
        <v>46018196.969999991</v>
      </c>
    </row>
    <row r="351" spans="3:5" x14ac:dyDescent="0.2">
      <c r="C351" s="91" t="s">
        <v>566</v>
      </c>
      <c r="D351" s="95">
        <v>548996251</v>
      </c>
      <c r="E351" s="95">
        <v>44206539.279999994</v>
      </c>
    </row>
    <row r="352" spans="3:5" x14ac:dyDescent="0.2">
      <c r="C352" s="91" t="s">
        <v>346</v>
      </c>
      <c r="D352" s="95">
        <v>57132451</v>
      </c>
      <c r="E352" s="95">
        <v>1296801.2</v>
      </c>
    </row>
    <row r="353" spans="3:5" x14ac:dyDescent="0.2">
      <c r="C353" s="91" t="s">
        <v>347</v>
      </c>
      <c r="D353" s="95">
        <v>21170000</v>
      </c>
      <c r="E353" s="95">
        <v>514856.49</v>
      </c>
    </row>
    <row r="354" spans="3:5" x14ac:dyDescent="0.2">
      <c r="C354" s="90" t="s">
        <v>348</v>
      </c>
      <c r="D354" s="95">
        <v>26080058</v>
      </c>
      <c r="E354" s="95">
        <v>1731563.21</v>
      </c>
    </row>
    <row r="355" spans="3:5" x14ac:dyDescent="0.2">
      <c r="C355" s="91" t="s">
        <v>527</v>
      </c>
      <c r="D355" s="95">
        <v>26080058</v>
      </c>
      <c r="E355" s="95">
        <v>1731563.21</v>
      </c>
    </row>
    <row r="356" spans="3:5" ht="15" x14ac:dyDescent="0.25">
      <c r="C356" s="88" t="s">
        <v>567</v>
      </c>
      <c r="D356" s="93">
        <v>49209997443</v>
      </c>
      <c r="E356" s="93">
        <v>2908982055.48</v>
      </c>
    </row>
    <row r="357" spans="3:5" ht="15" x14ac:dyDescent="0.25">
      <c r="C357" s="89" t="s">
        <v>349</v>
      </c>
      <c r="D357" s="94">
        <v>49209997443</v>
      </c>
      <c r="E357" s="94">
        <v>2908982055.4799995</v>
      </c>
    </row>
    <row r="358" spans="3:5" x14ac:dyDescent="0.2">
      <c r="C358" s="90" t="s">
        <v>350</v>
      </c>
      <c r="D358" s="95">
        <v>40322936372</v>
      </c>
      <c r="E358" s="95">
        <v>2285785257.6399994</v>
      </c>
    </row>
    <row r="359" spans="3:5" x14ac:dyDescent="0.2">
      <c r="C359" s="91" t="s">
        <v>527</v>
      </c>
      <c r="D359" s="95">
        <v>2760915951</v>
      </c>
      <c r="E359" s="95">
        <v>199042009.20999995</v>
      </c>
    </row>
    <row r="360" spans="3:5" x14ac:dyDescent="0.2">
      <c r="C360" s="91" t="s">
        <v>351</v>
      </c>
      <c r="D360" s="95">
        <v>9216959202</v>
      </c>
      <c r="E360" s="95">
        <v>214749270.75999996</v>
      </c>
    </row>
    <row r="361" spans="3:5" x14ac:dyDescent="0.2">
      <c r="C361" s="91" t="s">
        <v>352</v>
      </c>
      <c r="D361" s="95">
        <v>4908002000</v>
      </c>
      <c r="E361" s="95">
        <v>857498033.76999998</v>
      </c>
    </row>
    <row r="362" spans="3:5" x14ac:dyDescent="0.2">
      <c r="C362" s="91" t="s">
        <v>353</v>
      </c>
      <c r="D362" s="95">
        <v>3938683008</v>
      </c>
      <c r="E362" s="95">
        <v>27487960.939999998</v>
      </c>
    </row>
    <row r="363" spans="3:5" x14ac:dyDescent="0.2">
      <c r="C363" s="91" t="s">
        <v>568</v>
      </c>
      <c r="D363" s="95">
        <v>1791780479</v>
      </c>
      <c r="E363" s="95">
        <v>62920880.719999999</v>
      </c>
    </row>
    <row r="364" spans="3:5" x14ac:dyDescent="0.2">
      <c r="C364" s="91" t="s">
        <v>354</v>
      </c>
      <c r="D364" s="95">
        <v>575780050</v>
      </c>
      <c r="E364" s="95">
        <v>54908910.980000004</v>
      </c>
    </row>
    <row r="365" spans="3:5" x14ac:dyDescent="0.2">
      <c r="C365" s="91" t="s">
        <v>569</v>
      </c>
      <c r="D365" s="95">
        <v>450000001</v>
      </c>
      <c r="E365" s="95">
        <v>0</v>
      </c>
    </row>
    <row r="366" spans="3:5" x14ac:dyDescent="0.2">
      <c r="C366" s="91" t="s">
        <v>355</v>
      </c>
      <c r="D366" s="95">
        <v>3379443435</v>
      </c>
      <c r="E366" s="95">
        <v>145043211.44999999</v>
      </c>
    </row>
    <row r="367" spans="3:5" x14ac:dyDescent="0.2">
      <c r="C367" s="91" t="s">
        <v>356</v>
      </c>
      <c r="D367" s="95">
        <v>972324400</v>
      </c>
      <c r="E367" s="95">
        <v>58962486.00999999</v>
      </c>
    </row>
    <row r="368" spans="3:5" x14ac:dyDescent="0.2">
      <c r="C368" s="91" t="s">
        <v>570</v>
      </c>
      <c r="D368" s="95">
        <v>654400000</v>
      </c>
      <c r="E368" s="95">
        <v>0</v>
      </c>
    </row>
    <row r="369" spans="3:5" x14ac:dyDescent="0.2">
      <c r="C369" s="91" t="s">
        <v>571</v>
      </c>
      <c r="D369" s="95">
        <v>6000000</v>
      </c>
      <c r="E369" s="95">
        <v>170085297.72999999</v>
      </c>
    </row>
    <row r="370" spans="3:5" x14ac:dyDescent="0.2">
      <c r="C370" s="91" t="s">
        <v>176</v>
      </c>
      <c r="D370" s="95">
        <v>4957764270</v>
      </c>
      <c r="E370" s="95">
        <v>16862528.66</v>
      </c>
    </row>
    <row r="371" spans="3:5" x14ac:dyDescent="0.2">
      <c r="C371" s="91" t="s">
        <v>182</v>
      </c>
      <c r="D371" s="95">
        <v>6710883576</v>
      </c>
      <c r="E371" s="95">
        <v>478224667.40999997</v>
      </c>
    </row>
    <row r="372" spans="3:5" x14ac:dyDescent="0.2">
      <c r="C372" s="90" t="s">
        <v>572</v>
      </c>
      <c r="D372" s="95">
        <v>266251496</v>
      </c>
      <c r="E372" s="95">
        <v>23775377.880000006</v>
      </c>
    </row>
    <row r="373" spans="3:5" x14ac:dyDescent="0.2">
      <c r="C373" s="91" t="s">
        <v>357</v>
      </c>
      <c r="D373" s="95">
        <v>266251496</v>
      </c>
      <c r="E373" s="95">
        <v>23775377.880000006</v>
      </c>
    </row>
    <row r="374" spans="3:5" x14ac:dyDescent="0.2">
      <c r="C374" s="90" t="s">
        <v>358</v>
      </c>
      <c r="D374" s="95">
        <v>6096373675</v>
      </c>
      <c r="E374" s="95">
        <v>348366297.77000004</v>
      </c>
    </row>
    <row r="375" spans="3:5" x14ac:dyDescent="0.2">
      <c r="C375" s="91" t="s">
        <v>359</v>
      </c>
      <c r="D375" s="95">
        <v>6096373675</v>
      </c>
      <c r="E375" s="95">
        <v>348366297.77000004</v>
      </c>
    </row>
    <row r="376" spans="3:5" x14ac:dyDescent="0.2">
      <c r="C376" s="90" t="s">
        <v>360</v>
      </c>
      <c r="D376" s="95">
        <v>2160744915</v>
      </c>
      <c r="E376" s="95">
        <v>228153039.03000003</v>
      </c>
    </row>
    <row r="377" spans="3:5" x14ac:dyDescent="0.2">
      <c r="C377" s="91" t="s">
        <v>359</v>
      </c>
      <c r="D377" s="95">
        <v>2160744915</v>
      </c>
      <c r="E377" s="95">
        <v>228153039.03000003</v>
      </c>
    </row>
    <row r="378" spans="3:5" x14ac:dyDescent="0.2">
      <c r="C378" s="90" t="s">
        <v>361</v>
      </c>
      <c r="D378" s="95">
        <v>114137102</v>
      </c>
      <c r="E378" s="95">
        <v>7590865.0600000015</v>
      </c>
    </row>
    <row r="379" spans="3:5" x14ac:dyDescent="0.2">
      <c r="C379" s="91" t="s">
        <v>355</v>
      </c>
      <c r="D379" s="95">
        <v>114137102</v>
      </c>
      <c r="E379" s="95">
        <v>7590865.0600000015</v>
      </c>
    </row>
    <row r="380" spans="3:5" x14ac:dyDescent="0.2">
      <c r="C380" s="90" t="s">
        <v>362</v>
      </c>
      <c r="D380" s="95">
        <v>194688996</v>
      </c>
      <c r="E380" s="95">
        <v>13822492.91</v>
      </c>
    </row>
    <row r="381" spans="3:5" x14ac:dyDescent="0.2">
      <c r="C381" s="91" t="s">
        <v>363</v>
      </c>
      <c r="D381" s="95">
        <v>194688996</v>
      </c>
      <c r="E381" s="95">
        <v>13822492.91</v>
      </c>
    </row>
    <row r="382" spans="3:5" x14ac:dyDescent="0.2">
      <c r="C382" s="90" t="s">
        <v>573</v>
      </c>
      <c r="D382" s="95">
        <v>54864887</v>
      </c>
      <c r="E382" s="95">
        <v>1488725.19</v>
      </c>
    </row>
    <row r="383" spans="3:5" x14ac:dyDescent="0.2">
      <c r="C383" s="91" t="s">
        <v>364</v>
      </c>
      <c r="D383" s="95">
        <v>54864887</v>
      </c>
      <c r="E383" s="95">
        <v>1488725.19</v>
      </c>
    </row>
    <row r="384" spans="3:5" ht="15" x14ac:dyDescent="0.25">
      <c r="C384" s="88" t="s">
        <v>43</v>
      </c>
      <c r="D384" s="93">
        <v>13987866796</v>
      </c>
      <c r="E384" s="93">
        <v>1227801207.5600002</v>
      </c>
    </row>
    <row r="385" spans="3:5" ht="15" x14ac:dyDescent="0.25">
      <c r="C385" s="89" t="s">
        <v>365</v>
      </c>
      <c r="D385" s="94">
        <v>13987866796</v>
      </c>
      <c r="E385" s="94">
        <v>1227801207.5600002</v>
      </c>
    </row>
    <row r="386" spans="3:5" x14ac:dyDescent="0.2">
      <c r="C386" s="90" t="s">
        <v>574</v>
      </c>
      <c r="D386" s="95">
        <v>13593551766</v>
      </c>
      <c r="E386" s="95">
        <v>1195926665.6900001</v>
      </c>
    </row>
    <row r="387" spans="3:5" x14ac:dyDescent="0.2">
      <c r="C387" s="91" t="s">
        <v>527</v>
      </c>
      <c r="D387" s="95">
        <v>2351576071</v>
      </c>
      <c r="E387" s="95">
        <v>162297040.09</v>
      </c>
    </row>
    <row r="388" spans="3:5" x14ac:dyDescent="0.2">
      <c r="C388" s="91" t="s">
        <v>366</v>
      </c>
      <c r="D388" s="95">
        <v>60485036</v>
      </c>
      <c r="E388" s="95">
        <v>7434365.7400000002</v>
      </c>
    </row>
    <row r="389" spans="3:5" x14ac:dyDescent="0.2">
      <c r="C389" s="91" t="s">
        <v>367</v>
      </c>
      <c r="D389" s="95">
        <v>2317085713</v>
      </c>
      <c r="E389" s="95">
        <v>61607890.139999971</v>
      </c>
    </row>
    <row r="390" spans="3:5" x14ac:dyDescent="0.2">
      <c r="C390" s="91" t="s">
        <v>368</v>
      </c>
      <c r="D390" s="95">
        <v>614039304</v>
      </c>
      <c r="E390" s="95">
        <v>24662664.060000002</v>
      </c>
    </row>
    <row r="391" spans="3:5" x14ac:dyDescent="0.2">
      <c r="C391" s="91" t="s">
        <v>176</v>
      </c>
      <c r="D391" s="95">
        <v>6202928891</v>
      </c>
      <c r="E391" s="95">
        <v>819721521.66000021</v>
      </c>
    </row>
    <row r="392" spans="3:5" x14ac:dyDescent="0.2">
      <c r="C392" s="91" t="s">
        <v>182</v>
      </c>
      <c r="D392" s="95">
        <v>2047436751</v>
      </c>
      <c r="E392" s="95">
        <v>120203184</v>
      </c>
    </row>
    <row r="393" spans="3:5" x14ac:dyDescent="0.2">
      <c r="C393" s="90" t="s">
        <v>369</v>
      </c>
      <c r="D393" s="95">
        <v>153412543</v>
      </c>
      <c r="E393" s="95">
        <v>17376952.889999997</v>
      </c>
    </row>
    <row r="394" spans="3:5" x14ac:dyDescent="0.2">
      <c r="C394" s="91" t="s">
        <v>370</v>
      </c>
      <c r="D394" s="95">
        <v>153412543</v>
      </c>
      <c r="E394" s="95">
        <v>17376952.889999997</v>
      </c>
    </row>
    <row r="395" spans="3:5" x14ac:dyDescent="0.2">
      <c r="C395" s="90" t="s">
        <v>371</v>
      </c>
      <c r="D395" s="95">
        <v>116264040</v>
      </c>
      <c r="E395" s="95">
        <v>5979052.0499999998</v>
      </c>
    </row>
    <row r="396" spans="3:5" x14ac:dyDescent="0.2">
      <c r="C396" s="91" t="s">
        <v>367</v>
      </c>
      <c r="D396" s="95">
        <v>116264040</v>
      </c>
      <c r="E396" s="95">
        <v>5979052.0499999998</v>
      </c>
    </row>
    <row r="397" spans="3:5" x14ac:dyDescent="0.2">
      <c r="C397" s="90" t="s">
        <v>575</v>
      </c>
      <c r="D397" s="95">
        <v>46094771</v>
      </c>
      <c r="E397" s="95">
        <v>2759234.2899999996</v>
      </c>
    </row>
    <row r="398" spans="3:5" x14ac:dyDescent="0.2">
      <c r="C398" s="91" t="s">
        <v>367</v>
      </c>
      <c r="D398" s="95">
        <v>46094771</v>
      </c>
      <c r="E398" s="95">
        <v>2759234.2899999996</v>
      </c>
    </row>
    <row r="399" spans="3:5" x14ac:dyDescent="0.2">
      <c r="C399" s="90" t="s">
        <v>372</v>
      </c>
      <c r="D399" s="95">
        <v>78543676</v>
      </c>
      <c r="E399" s="95">
        <v>5759302.6399999997</v>
      </c>
    </row>
    <row r="400" spans="3:5" x14ac:dyDescent="0.2">
      <c r="C400" s="91" t="s">
        <v>366</v>
      </c>
      <c r="D400" s="95">
        <v>78543676</v>
      </c>
      <c r="E400" s="95">
        <v>5759302.6399999997</v>
      </c>
    </row>
    <row r="401" spans="3:5" ht="15" x14ac:dyDescent="0.25">
      <c r="C401" s="88" t="s">
        <v>44</v>
      </c>
      <c r="D401" s="93">
        <v>6577911720</v>
      </c>
      <c r="E401" s="93">
        <v>347604028.61000001</v>
      </c>
    </row>
    <row r="402" spans="3:5" ht="15" x14ac:dyDescent="0.25">
      <c r="C402" s="89" t="s">
        <v>373</v>
      </c>
      <c r="D402" s="94">
        <v>6577911720</v>
      </c>
      <c r="E402" s="94">
        <v>347604028.61000001</v>
      </c>
    </row>
    <row r="403" spans="3:5" x14ac:dyDescent="0.2">
      <c r="C403" s="90" t="s">
        <v>374</v>
      </c>
      <c r="D403" s="95">
        <v>4664723384</v>
      </c>
      <c r="E403" s="95">
        <v>342355251.93000001</v>
      </c>
    </row>
    <row r="404" spans="3:5" x14ac:dyDescent="0.2">
      <c r="C404" s="91" t="s">
        <v>527</v>
      </c>
      <c r="D404" s="95">
        <v>869623662</v>
      </c>
      <c r="E404" s="95">
        <v>67752829.630000025</v>
      </c>
    </row>
    <row r="405" spans="3:5" x14ac:dyDescent="0.2">
      <c r="C405" s="91" t="s">
        <v>576</v>
      </c>
      <c r="D405" s="95">
        <v>3401680791</v>
      </c>
      <c r="E405" s="95">
        <v>264799281.37</v>
      </c>
    </row>
    <row r="406" spans="3:5" x14ac:dyDescent="0.2">
      <c r="C406" s="91" t="s">
        <v>577</v>
      </c>
      <c r="D406" s="95">
        <v>337338931</v>
      </c>
      <c r="E406" s="95">
        <v>5461148</v>
      </c>
    </row>
    <row r="407" spans="3:5" x14ac:dyDescent="0.2">
      <c r="C407" s="91" t="s">
        <v>176</v>
      </c>
      <c r="D407" s="95">
        <v>56080000</v>
      </c>
      <c r="E407" s="95">
        <v>4341992.93</v>
      </c>
    </row>
    <row r="408" spans="3:5" x14ac:dyDescent="0.2">
      <c r="C408" s="90" t="s">
        <v>578</v>
      </c>
      <c r="D408" s="95">
        <v>1913188336</v>
      </c>
      <c r="E408" s="95">
        <v>5248776.68</v>
      </c>
    </row>
    <row r="409" spans="3:5" x14ac:dyDescent="0.2">
      <c r="C409" s="91" t="s">
        <v>375</v>
      </c>
      <c r="D409" s="95">
        <v>1913188336</v>
      </c>
      <c r="E409" s="95">
        <v>5248776.68</v>
      </c>
    </row>
    <row r="410" spans="3:5" ht="15" x14ac:dyDescent="0.25">
      <c r="C410" s="88" t="s">
        <v>579</v>
      </c>
      <c r="D410" s="93">
        <v>8912171241</v>
      </c>
      <c r="E410" s="93">
        <v>1057376445.29</v>
      </c>
    </row>
    <row r="411" spans="3:5" ht="15" x14ac:dyDescent="0.25">
      <c r="C411" s="89" t="s">
        <v>376</v>
      </c>
      <c r="D411" s="94">
        <v>8912171241</v>
      </c>
      <c r="E411" s="94">
        <v>1057376445.29</v>
      </c>
    </row>
    <row r="412" spans="3:5" x14ac:dyDescent="0.2">
      <c r="C412" s="90" t="s">
        <v>377</v>
      </c>
      <c r="D412" s="95">
        <v>8912171241</v>
      </c>
      <c r="E412" s="95">
        <v>1057376445.29</v>
      </c>
    </row>
    <row r="413" spans="3:5" x14ac:dyDescent="0.2">
      <c r="C413" s="91" t="s">
        <v>527</v>
      </c>
      <c r="D413" s="95">
        <v>1780974094</v>
      </c>
      <c r="E413" s="95">
        <v>423414507.82999998</v>
      </c>
    </row>
    <row r="414" spans="3:5" x14ac:dyDescent="0.2">
      <c r="C414" s="91" t="s">
        <v>378</v>
      </c>
      <c r="D414" s="95">
        <v>4061418826</v>
      </c>
      <c r="E414" s="95">
        <v>391059670.28000003</v>
      </c>
    </row>
    <row r="415" spans="3:5" x14ac:dyDescent="0.2">
      <c r="C415" s="91" t="s">
        <v>580</v>
      </c>
      <c r="D415" s="95">
        <v>2860595642</v>
      </c>
      <c r="E415" s="95">
        <v>225470377.25999999</v>
      </c>
    </row>
    <row r="416" spans="3:5" x14ac:dyDescent="0.2">
      <c r="C416" s="91" t="s">
        <v>379</v>
      </c>
      <c r="D416" s="95">
        <v>209182679</v>
      </c>
      <c r="E416" s="95">
        <v>17431889.920000002</v>
      </c>
    </row>
    <row r="417" spans="3:5" ht="15" x14ac:dyDescent="0.25">
      <c r="C417" s="88" t="s">
        <v>46</v>
      </c>
      <c r="D417" s="93">
        <v>1166387821</v>
      </c>
      <c r="E417" s="93">
        <v>76322016.210000008</v>
      </c>
    </row>
    <row r="418" spans="3:5" ht="15" x14ac:dyDescent="0.25">
      <c r="C418" s="89" t="s">
        <v>380</v>
      </c>
      <c r="D418" s="94">
        <v>1166387821</v>
      </c>
      <c r="E418" s="94">
        <v>76322016.210000008</v>
      </c>
    </row>
    <row r="419" spans="3:5" x14ac:dyDescent="0.2">
      <c r="C419" s="90" t="s">
        <v>381</v>
      </c>
      <c r="D419" s="95">
        <v>1166387821</v>
      </c>
      <c r="E419" s="95">
        <v>76322016.209999993</v>
      </c>
    </row>
    <row r="420" spans="3:5" x14ac:dyDescent="0.2">
      <c r="C420" s="91" t="s">
        <v>527</v>
      </c>
      <c r="D420" s="95">
        <v>497961441</v>
      </c>
      <c r="E420" s="95">
        <v>37020231.719999999</v>
      </c>
    </row>
    <row r="421" spans="3:5" x14ac:dyDescent="0.2">
      <c r="C421" s="91" t="s">
        <v>382</v>
      </c>
      <c r="D421" s="95">
        <v>12709497</v>
      </c>
      <c r="E421" s="95">
        <v>339529.05</v>
      </c>
    </row>
    <row r="422" spans="3:5" x14ac:dyDescent="0.2">
      <c r="C422" s="91" t="s">
        <v>383</v>
      </c>
      <c r="D422" s="95">
        <v>23012980</v>
      </c>
      <c r="E422" s="95">
        <v>1171794.8500000001</v>
      </c>
    </row>
    <row r="423" spans="3:5" x14ac:dyDescent="0.2">
      <c r="C423" s="91" t="s">
        <v>384</v>
      </c>
      <c r="D423" s="95">
        <v>196907496</v>
      </c>
      <c r="E423" s="95">
        <v>3351396.85</v>
      </c>
    </row>
    <row r="424" spans="3:5" x14ac:dyDescent="0.2">
      <c r="C424" s="91" t="s">
        <v>385</v>
      </c>
      <c r="D424" s="95">
        <v>20910095</v>
      </c>
      <c r="E424" s="95">
        <v>346446.45</v>
      </c>
    </row>
    <row r="425" spans="3:5" x14ac:dyDescent="0.2">
      <c r="C425" s="91" t="s">
        <v>176</v>
      </c>
      <c r="D425" s="95">
        <v>414886312</v>
      </c>
      <c r="E425" s="95">
        <v>34092617.289999999</v>
      </c>
    </row>
    <row r="426" spans="3:5" ht="15" x14ac:dyDescent="0.25">
      <c r="C426" s="88" t="s">
        <v>47</v>
      </c>
      <c r="D426" s="93">
        <v>2998793205.3399997</v>
      </c>
      <c r="E426" s="93">
        <v>206661864.82999998</v>
      </c>
    </row>
    <row r="427" spans="3:5" ht="15" x14ac:dyDescent="0.25">
      <c r="C427" s="89" t="s">
        <v>386</v>
      </c>
      <c r="D427" s="94">
        <v>2998793205.3399997</v>
      </c>
      <c r="E427" s="94">
        <v>206661864.83000001</v>
      </c>
    </row>
    <row r="428" spans="3:5" x14ac:dyDescent="0.2">
      <c r="C428" s="90" t="s">
        <v>387</v>
      </c>
      <c r="D428" s="95">
        <v>2260617259.0299997</v>
      </c>
      <c r="E428" s="95">
        <v>155069063.28999999</v>
      </c>
    </row>
    <row r="429" spans="3:5" x14ac:dyDescent="0.2">
      <c r="C429" s="91" t="s">
        <v>527</v>
      </c>
      <c r="D429" s="95">
        <v>765061041.55999994</v>
      </c>
      <c r="E429" s="95">
        <v>56647378.180000007</v>
      </c>
    </row>
    <row r="430" spans="3:5" x14ac:dyDescent="0.2">
      <c r="C430" s="91" t="s">
        <v>388</v>
      </c>
      <c r="D430" s="95">
        <v>222544408</v>
      </c>
      <c r="E430" s="95">
        <v>15683842.640000002</v>
      </c>
    </row>
    <row r="431" spans="3:5" x14ac:dyDescent="0.2">
      <c r="C431" s="91" t="s">
        <v>389</v>
      </c>
      <c r="D431" s="95">
        <v>66160000</v>
      </c>
      <c r="E431" s="95">
        <v>2281480.17</v>
      </c>
    </row>
    <row r="432" spans="3:5" x14ac:dyDescent="0.2">
      <c r="C432" s="91" t="s">
        <v>390</v>
      </c>
      <c r="D432" s="95">
        <v>303049471</v>
      </c>
      <c r="E432" s="95">
        <v>18340700.640000001</v>
      </c>
    </row>
    <row r="433" spans="3:5" x14ac:dyDescent="0.2">
      <c r="C433" s="91" t="s">
        <v>176</v>
      </c>
      <c r="D433" s="95">
        <v>340990252</v>
      </c>
      <c r="E433" s="95">
        <v>32060616.119999997</v>
      </c>
    </row>
    <row r="434" spans="3:5" x14ac:dyDescent="0.2">
      <c r="C434" s="91" t="s">
        <v>581</v>
      </c>
      <c r="D434" s="95">
        <v>562812086.47000003</v>
      </c>
      <c r="E434" s="95">
        <v>30055045.539999999</v>
      </c>
    </row>
    <row r="435" spans="3:5" x14ac:dyDescent="0.2">
      <c r="C435" s="90" t="s">
        <v>391</v>
      </c>
      <c r="D435" s="95">
        <v>90357332.340000004</v>
      </c>
      <c r="E435" s="95">
        <v>4948611.1099999994</v>
      </c>
    </row>
    <row r="436" spans="3:5" x14ac:dyDescent="0.2">
      <c r="C436" s="91" t="s">
        <v>390</v>
      </c>
      <c r="D436" s="95">
        <v>90357332.340000004</v>
      </c>
      <c r="E436" s="95">
        <v>4948611.1099999994</v>
      </c>
    </row>
    <row r="437" spans="3:5" x14ac:dyDescent="0.2">
      <c r="C437" s="90" t="s">
        <v>392</v>
      </c>
      <c r="D437" s="95">
        <v>151661095.09999999</v>
      </c>
      <c r="E437" s="95">
        <v>10445692.810000001</v>
      </c>
    </row>
    <row r="438" spans="3:5" x14ac:dyDescent="0.2">
      <c r="C438" s="91" t="s">
        <v>389</v>
      </c>
      <c r="D438" s="95">
        <v>151661095.09999999</v>
      </c>
      <c r="E438" s="95">
        <v>10445692.810000001</v>
      </c>
    </row>
    <row r="439" spans="3:5" x14ac:dyDescent="0.2">
      <c r="C439" s="90" t="s">
        <v>393</v>
      </c>
      <c r="D439" s="95">
        <v>496157518.87</v>
      </c>
      <c r="E439" s="95">
        <v>36198497.620000005</v>
      </c>
    </row>
    <row r="440" spans="3:5" x14ac:dyDescent="0.2">
      <c r="C440" s="91" t="s">
        <v>390</v>
      </c>
      <c r="D440" s="95">
        <v>496157518.87</v>
      </c>
      <c r="E440" s="95">
        <v>36198497.620000005</v>
      </c>
    </row>
    <row r="441" spans="3:5" ht="15" x14ac:dyDescent="0.25">
      <c r="C441" s="88" t="s">
        <v>48</v>
      </c>
      <c r="D441" s="93">
        <v>684638478.67000008</v>
      </c>
      <c r="E441" s="93">
        <v>30983323.850000001</v>
      </c>
    </row>
    <row r="442" spans="3:5" ht="15" x14ac:dyDescent="0.25">
      <c r="C442" s="89" t="s">
        <v>394</v>
      </c>
      <c r="D442" s="94">
        <v>684638478.67000008</v>
      </c>
      <c r="E442" s="94">
        <v>30983323.850000001</v>
      </c>
    </row>
    <row r="443" spans="3:5" x14ac:dyDescent="0.2">
      <c r="C443" s="90" t="s">
        <v>395</v>
      </c>
      <c r="D443" s="95">
        <v>684638478.67000008</v>
      </c>
      <c r="E443" s="95">
        <v>30983323.850000001</v>
      </c>
    </row>
    <row r="444" spans="3:5" x14ac:dyDescent="0.2">
      <c r="C444" s="91" t="s">
        <v>396</v>
      </c>
      <c r="D444" s="95">
        <v>678120478.67000008</v>
      </c>
      <c r="E444" s="95">
        <v>30983323.850000001</v>
      </c>
    </row>
    <row r="445" spans="3:5" x14ac:dyDescent="0.2">
      <c r="C445" s="91" t="s">
        <v>176</v>
      </c>
      <c r="D445" s="95">
        <v>6518000</v>
      </c>
      <c r="E445" s="95">
        <v>0</v>
      </c>
    </row>
    <row r="446" spans="3:5" ht="15" x14ac:dyDescent="0.25">
      <c r="C446" s="88" t="s">
        <v>49</v>
      </c>
      <c r="D446" s="93">
        <v>14428729569</v>
      </c>
      <c r="E446" s="93">
        <v>733270691.49000001</v>
      </c>
    </row>
    <row r="447" spans="3:5" ht="15" x14ac:dyDescent="0.25">
      <c r="C447" s="89" t="s">
        <v>397</v>
      </c>
      <c r="D447" s="94">
        <v>14428729569</v>
      </c>
      <c r="E447" s="94">
        <v>733270691.48999989</v>
      </c>
    </row>
    <row r="448" spans="3:5" x14ac:dyDescent="0.2">
      <c r="C448" s="90" t="s">
        <v>398</v>
      </c>
      <c r="D448" s="95">
        <v>12375740926</v>
      </c>
      <c r="E448" s="95">
        <v>567461838.01999998</v>
      </c>
    </row>
    <row r="449" spans="3:5" x14ac:dyDescent="0.2">
      <c r="C449" s="91" t="s">
        <v>527</v>
      </c>
      <c r="D449" s="95">
        <v>715896678</v>
      </c>
      <c r="E449" s="95">
        <v>108040903.26999998</v>
      </c>
    </row>
    <row r="450" spans="3:5" x14ac:dyDescent="0.2">
      <c r="C450" s="91" t="s">
        <v>399</v>
      </c>
      <c r="D450" s="95">
        <v>8665742</v>
      </c>
      <c r="E450" s="95">
        <v>727326.88</v>
      </c>
    </row>
    <row r="451" spans="3:5" x14ac:dyDescent="0.2">
      <c r="C451" s="91" t="s">
        <v>400</v>
      </c>
      <c r="D451" s="95">
        <v>382057715</v>
      </c>
      <c r="E451" s="95">
        <v>17281121.07</v>
      </c>
    </row>
    <row r="452" spans="3:5" x14ac:dyDescent="0.2">
      <c r="C452" s="91" t="s">
        <v>401</v>
      </c>
      <c r="D452" s="95">
        <v>780166363</v>
      </c>
      <c r="E452" s="95">
        <v>74728699.770000011</v>
      </c>
    </row>
    <row r="453" spans="3:5" x14ac:dyDescent="0.2">
      <c r="C453" s="91" t="s">
        <v>402</v>
      </c>
      <c r="D453" s="95">
        <v>141931144</v>
      </c>
      <c r="E453" s="95">
        <v>5450598.8099999996</v>
      </c>
    </row>
    <row r="454" spans="3:5" x14ac:dyDescent="0.2">
      <c r="C454" s="91" t="s">
        <v>403</v>
      </c>
      <c r="D454" s="95">
        <v>63344044</v>
      </c>
      <c r="E454" s="95">
        <v>5759238.5899999999</v>
      </c>
    </row>
    <row r="455" spans="3:5" x14ac:dyDescent="0.2">
      <c r="C455" s="91" t="s">
        <v>404</v>
      </c>
      <c r="D455" s="95">
        <v>170142722</v>
      </c>
      <c r="E455" s="95">
        <v>8788218.4499999993</v>
      </c>
    </row>
    <row r="456" spans="3:5" x14ac:dyDescent="0.2">
      <c r="C456" s="91" t="s">
        <v>405</v>
      </c>
      <c r="D456" s="95">
        <v>79053639</v>
      </c>
      <c r="E456" s="95">
        <v>4880840.6199999992</v>
      </c>
    </row>
    <row r="457" spans="3:5" x14ac:dyDescent="0.2">
      <c r="C457" s="91" t="s">
        <v>176</v>
      </c>
      <c r="D457" s="95">
        <v>314508659</v>
      </c>
      <c r="E457" s="95">
        <v>28419290.390000001</v>
      </c>
    </row>
    <row r="458" spans="3:5" x14ac:dyDescent="0.2">
      <c r="C458" s="91" t="s">
        <v>182</v>
      </c>
      <c r="D458" s="95">
        <v>9719974220</v>
      </c>
      <c r="E458" s="95">
        <v>313385600.17000002</v>
      </c>
    </row>
    <row r="459" spans="3:5" x14ac:dyDescent="0.2">
      <c r="C459" s="90" t="s">
        <v>406</v>
      </c>
      <c r="D459" s="95">
        <v>2052988643</v>
      </c>
      <c r="E459" s="95">
        <v>165808853.47000003</v>
      </c>
    </row>
    <row r="460" spans="3:5" x14ac:dyDescent="0.2">
      <c r="C460" s="91" t="s">
        <v>402</v>
      </c>
      <c r="D460" s="95">
        <v>2052988643</v>
      </c>
      <c r="E460" s="95">
        <v>165808853.47000003</v>
      </c>
    </row>
    <row r="461" spans="3:5" ht="15" x14ac:dyDescent="0.25">
      <c r="C461" s="88" t="s">
        <v>50</v>
      </c>
      <c r="D461" s="93">
        <v>15473898612.27</v>
      </c>
      <c r="E461" s="93">
        <v>1161306585.8599999</v>
      </c>
    </row>
    <row r="462" spans="3:5" ht="15" x14ac:dyDescent="0.25">
      <c r="C462" s="89" t="s">
        <v>407</v>
      </c>
      <c r="D462" s="94">
        <v>15473898612.27</v>
      </c>
      <c r="E462" s="94">
        <v>1161306585.8599999</v>
      </c>
    </row>
    <row r="463" spans="3:5" x14ac:dyDescent="0.2">
      <c r="C463" s="90" t="s">
        <v>582</v>
      </c>
      <c r="D463" s="95">
        <v>14358820406.360001</v>
      </c>
      <c r="E463" s="95">
        <v>1061991547.33</v>
      </c>
    </row>
    <row r="464" spans="3:5" x14ac:dyDescent="0.2">
      <c r="C464" s="91" t="s">
        <v>527</v>
      </c>
      <c r="D464" s="95">
        <v>602920815.36000001</v>
      </c>
      <c r="E464" s="95">
        <v>32582898.5</v>
      </c>
    </row>
    <row r="465" spans="3:5" x14ac:dyDescent="0.2">
      <c r="C465" s="91" t="s">
        <v>408</v>
      </c>
      <c r="D465" s="95">
        <v>2899247542</v>
      </c>
      <c r="E465" s="95">
        <v>219324083.23000002</v>
      </c>
    </row>
    <row r="466" spans="3:5" x14ac:dyDescent="0.2">
      <c r="C466" s="91" t="s">
        <v>409</v>
      </c>
      <c r="D466" s="95">
        <v>506974598</v>
      </c>
      <c r="E466" s="95">
        <v>20327789.07</v>
      </c>
    </row>
    <row r="467" spans="3:5" x14ac:dyDescent="0.2">
      <c r="C467" s="91" t="s">
        <v>176</v>
      </c>
      <c r="D467" s="95">
        <v>742910974</v>
      </c>
      <c r="E467" s="95">
        <v>54662807.340000004</v>
      </c>
    </row>
    <row r="468" spans="3:5" x14ac:dyDescent="0.2">
      <c r="C468" s="91" t="s">
        <v>583</v>
      </c>
      <c r="D468" s="95">
        <v>9606766477</v>
      </c>
      <c r="E468" s="95">
        <v>735093969.18999994</v>
      </c>
    </row>
    <row r="469" spans="3:5" x14ac:dyDescent="0.2">
      <c r="C469" s="90" t="s">
        <v>410</v>
      </c>
      <c r="D469" s="95">
        <v>515658862.65999997</v>
      </c>
      <c r="E469" s="95">
        <v>49520515.719999999</v>
      </c>
    </row>
    <row r="470" spans="3:5" x14ac:dyDescent="0.2">
      <c r="C470" s="91" t="s">
        <v>409</v>
      </c>
      <c r="D470" s="95">
        <v>515658862.65999997</v>
      </c>
      <c r="E470" s="95">
        <v>49520515.719999999</v>
      </c>
    </row>
    <row r="471" spans="3:5" x14ac:dyDescent="0.2">
      <c r="C471" s="90" t="s">
        <v>411</v>
      </c>
      <c r="D471" s="95">
        <v>561194894.25</v>
      </c>
      <c r="E471" s="95">
        <v>46968199.930000007</v>
      </c>
    </row>
    <row r="472" spans="3:5" x14ac:dyDescent="0.2">
      <c r="C472" s="91" t="s">
        <v>408</v>
      </c>
      <c r="D472" s="95">
        <v>561194894.25</v>
      </c>
      <c r="E472" s="95">
        <v>46968199.930000007</v>
      </c>
    </row>
    <row r="473" spans="3:5" x14ac:dyDescent="0.2">
      <c r="C473" s="90" t="s">
        <v>412</v>
      </c>
      <c r="D473" s="95">
        <v>38224449</v>
      </c>
      <c r="E473" s="95">
        <v>2826322.88</v>
      </c>
    </row>
    <row r="474" spans="3:5" x14ac:dyDescent="0.2">
      <c r="C474" s="91" t="s">
        <v>409</v>
      </c>
      <c r="D474" s="95">
        <v>38224449</v>
      </c>
      <c r="E474" s="95">
        <v>2826322.88</v>
      </c>
    </row>
    <row r="475" spans="3:5" ht="15" x14ac:dyDescent="0.25">
      <c r="C475" s="88" t="s">
        <v>584</v>
      </c>
      <c r="D475" s="93">
        <v>2832170645</v>
      </c>
      <c r="E475" s="93">
        <v>146183517.58000004</v>
      </c>
    </row>
    <row r="476" spans="3:5" ht="15" x14ac:dyDescent="0.25">
      <c r="C476" s="89" t="s">
        <v>413</v>
      </c>
      <c r="D476" s="94">
        <v>2832170645</v>
      </c>
      <c r="E476" s="94">
        <v>146183517.58000004</v>
      </c>
    </row>
    <row r="477" spans="3:5" x14ac:dyDescent="0.2">
      <c r="C477" s="90" t="s">
        <v>414</v>
      </c>
      <c r="D477" s="95">
        <v>2320064451</v>
      </c>
      <c r="E477" s="95">
        <v>100776346.26000001</v>
      </c>
    </row>
    <row r="478" spans="3:5" x14ac:dyDescent="0.2">
      <c r="C478" s="91" t="s">
        <v>527</v>
      </c>
      <c r="D478" s="95">
        <v>702103169</v>
      </c>
      <c r="E478" s="95">
        <v>62253650.969999999</v>
      </c>
    </row>
    <row r="479" spans="3:5" x14ac:dyDescent="0.2">
      <c r="C479" s="91" t="s">
        <v>585</v>
      </c>
      <c r="D479" s="95">
        <v>150500000</v>
      </c>
      <c r="E479" s="95">
        <v>0</v>
      </c>
    </row>
    <row r="480" spans="3:5" x14ac:dyDescent="0.2">
      <c r="C480" s="91" t="s">
        <v>415</v>
      </c>
      <c r="D480" s="95">
        <v>180012661</v>
      </c>
      <c r="E480" s="95">
        <v>8048436.9100000001</v>
      </c>
    </row>
    <row r="481" spans="3:5" x14ac:dyDescent="0.2">
      <c r="C481" s="91" t="s">
        <v>416</v>
      </c>
      <c r="D481" s="95">
        <v>551828570</v>
      </c>
      <c r="E481" s="95">
        <v>17813538.390000001</v>
      </c>
    </row>
    <row r="482" spans="3:5" x14ac:dyDescent="0.2">
      <c r="C482" s="91" t="s">
        <v>417</v>
      </c>
      <c r="D482" s="95">
        <v>446563687</v>
      </c>
      <c r="E482" s="95">
        <v>8563305.8399999999</v>
      </c>
    </row>
    <row r="483" spans="3:5" x14ac:dyDescent="0.2">
      <c r="C483" s="91" t="s">
        <v>176</v>
      </c>
      <c r="D483" s="95">
        <v>54189167</v>
      </c>
      <c r="E483" s="95">
        <v>1247414.1499999999</v>
      </c>
    </row>
    <row r="484" spans="3:5" x14ac:dyDescent="0.2">
      <c r="C484" s="91" t="s">
        <v>182</v>
      </c>
      <c r="D484" s="95">
        <v>234867197</v>
      </c>
      <c r="E484" s="95">
        <v>2850000</v>
      </c>
    </row>
    <row r="485" spans="3:5" x14ac:dyDescent="0.2">
      <c r="C485" s="90" t="s">
        <v>600</v>
      </c>
      <c r="D485" s="95">
        <v>0</v>
      </c>
      <c r="E485" s="95">
        <v>0</v>
      </c>
    </row>
    <row r="486" spans="3:5" x14ac:dyDescent="0.2">
      <c r="C486" s="91" t="s">
        <v>417</v>
      </c>
      <c r="D486" s="95">
        <v>0</v>
      </c>
      <c r="E486" s="95">
        <v>0</v>
      </c>
    </row>
    <row r="487" spans="3:5" x14ac:dyDescent="0.2">
      <c r="C487" s="90" t="s">
        <v>418</v>
      </c>
      <c r="D487" s="95">
        <v>472032867</v>
      </c>
      <c r="E487" s="95">
        <v>42516341.010000005</v>
      </c>
    </row>
    <row r="488" spans="3:5" x14ac:dyDescent="0.2">
      <c r="C488" s="91" t="s">
        <v>419</v>
      </c>
      <c r="D488" s="95">
        <v>472032867</v>
      </c>
      <c r="E488" s="95">
        <v>42516341.010000005</v>
      </c>
    </row>
    <row r="489" spans="3:5" x14ac:dyDescent="0.2">
      <c r="C489" s="90" t="s">
        <v>586</v>
      </c>
      <c r="D489" s="95">
        <v>40073327</v>
      </c>
      <c r="E489" s="95">
        <v>2890830.3099999996</v>
      </c>
    </row>
    <row r="490" spans="3:5" x14ac:dyDescent="0.2">
      <c r="C490" s="91" t="s">
        <v>527</v>
      </c>
      <c r="D490" s="95">
        <v>40073327</v>
      </c>
      <c r="E490" s="95">
        <v>2890830.3099999996</v>
      </c>
    </row>
    <row r="491" spans="3:5" ht="15" x14ac:dyDescent="0.25">
      <c r="C491" s="88" t="s">
        <v>587</v>
      </c>
      <c r="D491" s="93">
        <v>1058116804</v>
      </c>
      <c r="E491" s="93">
        <v>87242593.290000007</v>
      </c>
    </row>
    <row r="492" spans="3:5" ht="15" x14ac:dyDescent="0.25">
      <c r="C492" s="89" t="s">
        <v>420</v>
      </c>
      <c r="D492" s="94">
        <v>1058116804</v>
      </c>
      <c r="E492" s="94">
        <v>87242593.289999992</v>
      </c>
    </row>
    <row r="493" spans="3:5" x14ac:dyDescent="0.2">
      <c r="C493" s="90" t="s">
        <v>588</v>
      </c>
      <c r="D493" s="95">
        <v>886824114</v>
      </c>
      <c r="E493" s="95">
        <v>72275322.090000004</v>
      </c>
    </row>
    <row r="494" spans="3:5" x14ac:dyDescent="0.2">
      <c r="C494" s="91" t="s">
        <v>527</v>
      </c>
      <c r="D494" s="95">
        <v>573469093</v>
      </c>
      <c r="E494" s="95">
        <v>46196638.390000001</v>
      </c>
    </row>
    <row r="495" spans="3:5" x14ac:dyDescent="0.2">
      <c r="C495" s="91" t="s">
        <v>589</v>
      </c>
      <c r="D495" s="95">
        <v>133559329</v>
      </c>
      <c r="E495" s="95">
        <v>12412687.18</v>
      </c>
    </row>
    <row r="496" spans="3:5" x14ac:dyDescent="0.2">
      <c r="C496" s="91" t="s">
        <v>421</v>
      </c>
      <c r="D496" s="95">
        <v>170695692</v>
      </c>
      <c r="E496" s="95">
        <v>13665996.520000001</v>
      </c>
    </row>
    <row r="497" spans="3:5" x14ac:dyDescent="0.2">
      <c r="C497" s="91" t="s">
        <v>176</v>
      </c>
      <c r="D497" s="95">
        <v>9100000</v>
      </c>
      <c r="E497" s="95">
        <v>0</v>
      </c>
    </row>
    <row r="498" spans="3:5" x14ac:dyDescent="0.2">
      <c r="C498" s="90" t="s">
        <v>422</v>
      </c>
      <c r="D498" s="95">
        <v>171292690</v>
      </c>
      <c r="E498" s="95">
        <v>14967271.200000001</v>
      </c>
    </row>
    <row r="499" spans="3:5" x14ac:dyDescent="0.2">
      <c r="C499" s="91" t="s">
        <v>423</v>
      </c>
      <c r="D499" s="95">
        <v>171292690</v>
      </c>
      <c r="E499" s="95">
        <v>14967271.200000001</v>
      </c>
    </row>
    <row r="500" spans="3:5" ht="15" x14ac:dyDescent="0.25">
      <c r="C500" s="88" t="s">
        <v>53</v>
      </c>
      <c r="D500" s="93">
        <v>2893172537</v>
      </c>
      <c r="E500" s="93">
        <v>110724903.34</v>
      </c>
    </row>
    <row r="501" spans="3:5" ht="15" x14ac:dyDescent="0.25">
      <c r="C501" s="89" t="s">
        <v>424</v>
      </c>
      <c r="D501" s="94">
        <v>2893172537</v>
      </c>
      <c r="E501" s="94">
        <v>110724903.34</v>
      </c>
    </row>
    <row r="502" spans="3:5" x14ac:dyDescent="0.2">
      <c r="C502" s="90" t="s">
        <v>425</v>
      </c>
      <c r="D502" s="95">
        <v>2644929738</v>
      </c>
      <c r="E502" s="95">
        <v>87063067.359999999</v>
      </c>
    </row>
    <row r="503" spans="3:5" x14ac:dyDescent="0.2">
      <c r="C503" s="91" t="s">
        <v>527</v>
      </c>
      <c r="D503" s="95">
        <v>1873264544</v>
      </c>
      <c r="E503" s="95">
        <v>48874561.979999997</v>
      </c>
    </row>
    <row r="504" spans="3:5" x14ac:dyDescent="0.2">
      <c r="C504" s="91" t="s">
        <v>426</v>
      </c>
      <c r="D504" s="95">
        <v>17708886</v>
      </c>
      <c r="E504" s="95">
        <v>0</v>
      </c>
    </row>
    <row r="505" spans="3:5" x14ac:dyDescent="0.2">
      <c r="C505" s="91" t="s">
        <v>427</v>
      </c>
      <c r="D505" s="95">
        <v>240197020</v>
      </c>
      <c r="E505" s="95">
        <v>10045834.24</v>
      </c>
    </row>
    <row r="506" spans="3:5" x14ac:dyDescent="0.2">
      <c r="C506" s="91" t="s">
        <v>601</v>
      </c>
      <c r="D506" s="95">
        <v>9676377</v>
      </c>
      <c r="E506" s="95">
        <v>0</v>
      </c>
    </row>
    <row r="507" spans="3:5" x14ac:dyDescent="0.2">
      <c r="C507" s="91" t="s">
        <v>176</v>
      </c>
      <c r="D507" s="95">
        <v>202520000</v>
      </c>
      <c r="E507" s="95">
        <v>17296666</v>
      </c>
    </row>
    <row r="508" spans="3:5" x14ac:dyDescent="0.2">
      <c r="C508" s="91" t="s">
        <v>590</v>
      </c>
      <c r="D508" s="95">
        <v>301562911</v>
      </c>
      <c r="E508" s="95">
        <v>10846005.140000001</v>
      </c>
    </row>
    <row r="509" spans="3:5" x14ac:dyDescent="0.2">
      <c r="C509" s="90" t="s">
        <v>428</v>
      </c>
      <c r="D509" s="95">
        <v>178893331</v>
      </c>
      <c r="E509" s="95">
        <v>16963398.139999997</v>
      </c>
    </row>
    <row r="510" spans="3:5" x14ac:dyDescent="0.2">
      <c r="C510" s="91" t="s">
        <v>426</v>
      </c>
      <c r="D510" s="95">
        <v>178893331</v>
      </c>
      <c r="E510" s="95">
        <v>16963398.139999997</v>
      </c>
    </row>
    <row r="511" spans="3:5" x14ac:dyDescent="0.2">
      <c r="C511" s="90" t="s">
        <v>429</v>
      </c>
      <c r="D511" s="95">
        <v>69349468</v>
      </c>
      <c r="E511" s="95">
        <v>6698437.8400000008</v>
      </c>
    </row>
    <row r="512" spans="3:5" x14ac:dyDescent="0.2">
      <c r="C512" s="91" t="s">
        <v>426</v>
      </c>
      <c r="D512" s="95">
        <v>69349468</v>
      </c>
      <c r="E512" s="95">
        <v>6698437.8400000008</v>
      </c>
    </row>
    <row r="513" spans="3:5" ht="15" x14ac:dyDescent="0.25">
      <c r="C513" s="88" t="s">
        <v>54</v>
      </c>
      <c r="D513" s="93">
        <v>8768985415</v>
      </c>
      <c r="E513" s="93">
        <v>726855278.74000001</v>
      </c>
    </row>
    <row r="514" spans="3:5" ht="15" x14ac:dyDescent="0.25">
      <c r="C514" s="89" t="s">
        <v>430</v>
      </c>
      <c r="D514" s="94">
        <v>8768985415</v>
      </c>
      <c r="E514" s="94">
        <v>726855278.74000001</v>
      </c>
    </row>
    <row r="515" spans="3:5" x14ac:dyDescent="0.2">
      <c r="C515" s="90" t="s">
        <v>431</v>
      </c>
      <c r="D515" s="95">
        <v>8768985415</v>
      </c>
      <c r="E515" s="95">
        <v>726855278.74000001</v>
      </c>
    </row>
    <row r="516" spans="3:5" x14ac:dyDescent="0.2">
      <c r="C516" s="91" t="s">
        <v>432</v>
      </c>
      <c r="D516" s="95">
        <v>7828003529</v>
      </c>
      <c r="E516" s="95">
        <v>651033471.75</v>
      </c>
    </row>
    <row r="517" spans="3:5" x14ac:dyDescent="0.2">
      <c r="C517" s="91" t="s">
        <v>176</v>
      </c>
      <c r="D517" s="95">
        <v>358192201</v>
      </c>
      <c r="E517" s="95">
        <v>29849350.079999998</v>
      </c>
    </row>
    <row r="518" spans="3:5" x14ac:dyDescent="0.2">
      <c r="C518" s="91" t="s">
        <v>182</v>
      </c>
      <c r="D518" s="95">
        <v>582789685</v>
      </c>
      <c r="E518" s="95">
        <v>45972456.909999996</v>
      </c>
    </row>
    <row r="519" spans="3:5" ht="15" x14ac:dyDescent="0.25">
      <c r="C519" s="88" t="s">
        <v>56</v>
      </c>
      <c r="D519" s="93">
        <v>4511291957</v>
      </c>
      <c r="E519" s="93">
        <v>270907662.39000022</v>
      </c>
    </row>
    <row r="520" spans="3:5" ht="15" x14ac:dyDescent="0.25">
      <c r="C520" s="89" t="s">
        <v>433</v>
      </c>
      <c r="D520" s="94">
        <v>4511291957</v>
      </c>
      <c r="E520" s="94">
        <v>270907662.39000022</v>
      </c>
    </row>
    <row r="521" spans="3:5" x14ac:dyDescent="0.2">
      <c r="C521" s="90" t="s">
        <v>434</v>
      </c>
      <c r="D521" s="95">
        <v>4511291957</v>
      </c>
      <c r="E521" s="95">
        <v>270907662.38999987</v>
      </c>
    </row>
    <row r="522" spans="3:5" x14ac:dyDescent="0.2">
      <c r="C522" s="91" t="s">
        <v>494</v>
      </c>
      <c r="D522" s="95">
        <v>2122179259</v>
      </c>
      <c r="E522" s="95">
        <v>176848271.22999999</v>
      </c>
    </row>
    <row r="523" spans="3:5" x14ac:dyDescent="0.2">
      <c r="C523" s="91" t="s">
        <v>435</v>
      </c>
      <c r="D523" s="95">
        <v>577251281</v>
      </c>
      <c r="E523" s="95">
        <v>48104273.329999968</v>
      </c>
    </row>
    <row r="524" spans="3:5" x14ac:dyDescent="0.2">
      <c r="C524" s="91" t="s">
        <v>591</v>
      </c>
      <c r="D524" s="95">
        <v>551461417</v>
      </c>
      <c r="E524" s="95">
        <v>45955117.829999946</v>
      </c>
    </row>
    <row r="525" spans="3:5" x14ac:dyDescent="0.2">
      <c r="C525" s="91" t="s">
        <v>597</v>
      </c>
      <c r="D525" s="95">
        <v>1260400000</v>
      </c>
      <c r="E525" s="95">
        <v>0</v>
      </c>
    </row>
    <row r="526" spans="3:5" ht="15" x14ac:dyDescent="0.25">
      <c r="C526" s="88" t="s">
        <v>57</v>
      </c>
      <c r="D526" s="93">
        <v>974248087</v>
      </c>
      <c r="E526" s="93">
        <v>81692212.710000053</v>
      </c>
    </row>
    <row r="527" spans="3:5" ht="15" x14ac:dyDescent="0.25">
      <c r="C527" s="89" t="s">
        <v>436</v>
      </c>
      <c r="D527" s="94">
        <v>974248087</v>
      </c>
      <c r="E527" s="94">
        <v>81692212.710000068</v>
      </c>
    </row>
    <row r="528" spans="3:5" x14ac:dyDescent="0.2">
      <c r="C528" s="90" t="s">
        <v>437</v>
      </c>
      <c r="D528" s="95">
        <v>974248087</v>
      </c>
      <c r="E528" s="95">
        <v>81692212.710000068</v>
      </c>
    </row>
    <row r="529" spans="3:5" x14ac:dyDescent="0.2">
      <c r="C529" s="91" t="s">
        <v>438</v>
      </c>
      <c r="D529" s="95">
        <v>972945088</v>
      </c>
      <c r="E529" s="95">
        <v>81578547.490000069</v>
      </c>
    </row>
    <row r="530" spans="3:5" x14ac:dyDescent="0.2">
      <c r="C530" s="91" t="s">
        <v>176</v>
      </c>
      <c r="D530" s="95">
        <v>1302999</v>
      </c>
      <c r="E530" s="95">
        <v>113665.22</v>
      </c>
    </row>
    <row r="531" spans="3:5" ht="15" x14ac:dyDescent="0.25">
      <c r="C531" s="88" t="s">
        <v>58</v>
      </c>
      <c r="D531" s="93">
        <v>1175371875</v>
      </c>
      <c r="E531" s="93">
        <v>97947639</v>
      </c>
    </row>
    <row r="532" spans="3:5" ht="15" x14ac:dyDescent="0.25">
      <c r="C532" s="89" t="s">
        <v>439</v>
      </c>
      <c r="D532" s="94">
        <v>1175371875</v>
      </c>
      <c r="E532" s="94">
        <v>97947639</v>
      </c>
    </row>
    <row r="533" spans="3:5" x14ac:dyDescent="0.2">
      <c r="C533" s="90" t="s">
        <v>440</v>
      </c>
      <c r="D533" s="95">
        <v>1175371875</v>
      </c>
      <c r="E533" s="95">
        <v>97947639</v>
      </c>
    </row>
    <row r="534" spans="3:5" x14ac:dyDescent="0.2">
      <c r="C534" s="91" t="s">
        <v>527</v>
      </c>
      <c r="D534" s="95">
        <v>180614027</v>
      </c>
      <c r="E534" s="95">
        <v>16275463.51</v>
      </c>
    </row>
    <row r="535" spans="3:5" x14ac:dyDescent="0.2">
      <c r="C535" s="91" t="s">
        <v>441</v>
      </c>
      <c r="D535" s="95">
        <v>856007848</v>
      </c>
      <c r="E535" s="95">
        <v>70082175.489999995</v>
      </c>
    </row>
    <row r="536" spans="3:5" x14ac:dyDescent="0.2">
      <c r="C536" s="91" t="s">
        <v>176</v>
      </c>
      <c r="D536" s="95">
        <v>138750000</v>
      </c>
      <c r="E536" s="95">
        <v>11590000</v>
      </c>
    </row>
    <row r="537" spans="3:5" ht="15" x14ac:dyDescent="0.25">
      <c r="C537" s="88" t="s">
        <v>59</v>
      </c>
      <c r="D537" s="93">
        <v>165328228</v>
      </c>
      <c r="E537" s="93">
        <v>11705195</v>
      </c>
    </row>
    <row r="538" spans="3:5" ht="15" x14ac:dyDescent="0.25">
      <c r="C538" s="89" t="s">
        <v>442</v>
      </c>
      <c r="D538" s="94">
        <v>165328228</v>
      </c>
      <c r="E538" s="94">
        <v>11705195</v>
      </c>
    </row>
    <row r="539" spans="3:5" x14ac:dyDescent="0.2">
      <c r="C539" s="90" t="s">
        <v>443</v>
      </c>
      <c r="D539" s="95">
        <v>165328228</v>
      </c>
      <c r="E539" s="95">
        <v>11705195</v>
      </c>
    </row>
    <row r="540" spans="3:5" x14ac:dyDescent="0.2">
      <c r="C540" s="91" t="s">
        <v>592</v>
      </c>
      <c r="D540" s="95">
        <v>165128228</v>
      </c>
      <c r="E540" s="95">
        <v>11705195</v>
      </c>
    </row>
    <row r="541" spans="3:5" x14ac:dyDescent="0.2">
      <c r="C541" s="91" t="s">
        <v>597</v>
      </c>
      <c r="D541" s="95">
        <v>200000</v>
      </c>
      <c r="E541" s="95">
        <v>0</v>
      </c>
    </row>
    <row r="542" spans="3:5" ht="15" x14ac:dyDescent="0.25">
      <c r="C542" s="88" t="s">
        <v>60</v>
      </c>
      <c r="D542" s="93">
        <v>601381669</v>
      </c>
      <c r="E542" s="93">
        <v>50115139.070000015</v>
      </c>
    </row>
    <row r="543" spans="3:5" ht="15" x14ac:dyDescent="0.25">
      <c r="C543" s="89" t="s">
        <v>444</v>
      </c>
      <c r="D543" s="94">
        <v>601381669</v>
      </c>
      <c r="E543" s="94">
        <v>50115139.070000015</v>
      </c>
    </row>
    <row r="544" spans="3:5" x14ac:dyDescent="0.2">
      <c r="C544" s="90" t="s">
        <v>445</v>
      </c>
      <c r="D544" s="95">
        <v>601381669</v>
      </c>
      <c r="E544" s="95">
        <v>50115139.070000015</v>
      </c>
    </row>
    <row r="545" spans="3:5" x14ac:dyDescent="0.2">
      <c r="C545" s="91" t="s">
        <v>446</v>
      </c>
      <c r="D545" s="95">
        <v>601281669</v>
      </c>
      <c r="E545" s="95">
        <v>50106805.740000017</v>
      </c>
    </row>
    <row r="546" spans="3:5" x14ac:dyDescent="0.2">
      <c r="C546" s="91" t="s">
        <v>176</v>
      </c>
      <c r="D546" s="95">
        <v>100000</v>
      </c>
      <c r="E546" s="95">
        <v>8333.33</v>
      </c>
    </row>
    <row r="547" spans="3:5" ht="15" x14ac:dyDescent="0.25">
      <c r="C547" s="88" t="s">
        <v>62</v>
      </c>
      <c r="D547" s="93">
        <v>157865454286</v>
      </c>
      <c r="E547" s="93">
        <v>8699193786.4200001</v>
      </c>
    </row>
    <row r="548" spans="3:5" ht="15" x14ac:dyDescent="0.25">
      <c r="C548" s="89" t="s">
        <v>447</v>
      </c>
      <c r="D548" s="94">
        <v>157865454286</v>
      </c>
      <c r="E548" s="94">
        <v>8699193786.4200001</v>
      </c>
    </row>
    <row r="549" spans="3:5" x14ac:dyDescent="0.2">
      <c r="C549" s="90" t="s">
        <v>448</v>
      </c>
      <c r="D549" s="95">
        <v>157865454286</v>
      </c>
      <c r="E549" s="95">
        <v>8699193786.4200001</v>
      </c>
    </row>
    <row r="550" spans="3:5" x14ac:dyDescent="0.2">
      <c r="C550" s="91" t="s">
        <v>593</v>
      </c>
      <c r="D550" s="95">
        <v>157865454286</v>
      </c>
      <c r="E550" s="95">
        <v>8699193786.4200001</v>
      </c>
    </row>
    <row r="551" spans="3:5" ht="15" x14ac:dyDescent="0.25">
      <c r="C551" s="88" t="s">
        <v>63</v>
      </c>
      <c r="D551" s="93">
        <v>106354122451</v>
      </c>
      <c r="E551" s="93">
        <v>7645299090.5500002</v>
      </c>
    </row>
    <row r="552" spans="3:5" ht="15" x14ac:dyDescent="0.25">
      <c r="C552" s="89" t="s">
        <v>450</v>
      </c>
      <c r="D552" s="94">
        <v>106354122451</v>
      </c>
      <c r="E552" s="94">
        <v>7645299090.5500011</v>
      </c>
    </row>
    <row r="553" spans="3:5" x14ac:dyDescent="0.2">
      <c r="C553" s="90" t="s">
        <v>451</v>
      </c>
      <c r="D553" s="95">
        <v>106354122451</v>
      </c>
      <c r="E553" s="95">
        <v>7645299090.5499992</v>
      </c>
    </row>
    <row r="554" spans="3:5" x14ac:dyDescent="0.2">
      <c r="C554" s="91" t="s">
        <v>594</v>
      </c>
      <c r="D554" s="95">
        <v>3701709</v>
      </c>
      <c r="E554" s="95">
        <v>663787.06999999995</v>
      </c>
    </row>
    <row r="555" spans="3:5" x14ac:dyDescent="0.2">
      <c r="C555" s="91" t="s">
        <v>449</v>
      </c>
      <c r="D555" s="95">
        <v>0</v>
      </c>
      <c r="E555" s="95">
        <v>0</v>
      </c>
    </row>
    <row r="556" spans="3:5" x14ac:dyDescent="0.2">
      <c r="C556" s="91" t="s">
        <v>452</v>
      </c>
      <c r="D556" s="95">
        <v>54131557825</v>
      </c>
      <c r="E556" s="95">
        <v>5101036324.0899992</v>
      </c>
    </row>
    <row r="557" spans="3:5" x14ac:dyDescent="0.2">
      <c r="C557" s="91" t="s">
        <v>595</v>
      </c>
      <c r="D557" s="95">
        <v>38593081897</v>
      </c>
      <c r="E557" s="95">
        <v>2247397855.3000002</v>
      </c>
    </row>
    <row r="558" spans="3:5" x14ac:dyDescent="0.2">
      <c r="C558" s="91" t="s">
        <v>596</v>
      </c>
      <c r="D558" s="95">
        <v>13625781020</v>
      </c>
      <c r="E558" s="95">
        <v>296201124.08999997</v>
      </c>
    </row>
    <row r="559" spans="3:5" ht="15.75" thickBot="1" x14ac:dyDescent="0.3">
      <c r="C559" s="92" t="s">
        <v>6</v>
      </c>
      <c r="D559" s="96">
        <v>976590282188.38</v>
      </c>
      <c r="E559" s="96">
        <v>68237848751.449989</v>
      </c>
    </row>
    <row r="560" spans="3:5" ht="15" x14ac:dyDescent="0.2">
      <c r="C560" s="1" t="s">
        <v>25</v>
      </c>
      <c r="D560" s="1"/>
    </row>
    <row r="561" spans="3:4" ht="15" x14ac:dyDescent="0.2">
      <c r="C561" s="1" t="s">
        <v>26</v>
      </c>
      <c r="D561" s="1"/>
    </row>
    <row r="562" spans="3:4" ht="15" x14ac:dyDescent="0.2">
      <c r="C562" s="1" t="s">
        <v>457</v>
      </c>
      <c r="D562" s="1"/>
    </row>
    <row r="563" spans="3:4" ht="15" x14ac:dyDescent="0.2">
      <c r="C563" s="1" t="s">
        <v>27</v>
      </c>
      <c r="D563" s="1"/>
    </row>
  </sheetData>
  <mergeCells count="5">
    <mergeCell ref="C3:E3"/>
    <mergeCell ref="C4:E4"/>
    <mergeCell ref="C5:C6"/>
    <mergeCell ref="E5:E7"/>
    <mergeCell ref="D5:D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Gráfico 1</vt:lpstr>
      <vt:lpstr>Tabla 1</vt:lpstr>
      <vt:lpstr>Tabla 2</vt:lpstr>
      <vt:lpstr>Tabla 3</vt:lpstr>
      <vt:lpstr>Gráfico 2</vt:lpstr>
      <vt:lpstr>Figura 1</vt:lpstr>
      <vt:lpstr>Anexo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Portalatin</dc:creator>
  <cp:lastModifiedBy>Juan E.  Portalatin G.</cp:lastModifiedBy>
  <dcterms:created xsi:type="dcterms:W3CDTF">2021-03-18T14:01:05Z</dcterms:created>
  <dcterms:modified xsi:type="dcterms:W3CDTF">2021-09-15T15:23:07Z</dcterms:modified>
</cp:coreProperties>
</file>