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1\T3\Informes Mensuales\Julio\"/>
    </mc:Choice>
  </mc:AlternateContent>
  <xr:revisionPtr revIDLastSave="0" documentId="13_ncr:1_{887E4BC5-A33B-409F-8D1A-A84E2D125539}" xr6:coauthVersionLast="47" xr6:coauthVersionMax="47" xr10:uidLastSave="{00000000-0000-0000-0000-000000000000}"/>
  <bookViews>
    <workbookView xWindow="-120" yWindow="-120" windowWidth="29040" windowHeight="15840" tabRatio="789" activeTab="5" xr2:uid="{00000000-000D-0000-FFFF-FFFF00000000}"/>
  </bookViews>
  <sheets>
    <sheet name="Gráfico 1" sheetId="14" r:id="rId1"/>
    <sheet name="Tabla 1" sheetId="11" r:id="rId2"/>
    <sheet name="Tabla 2" sheetId="4" r:id="rId3"/>
    <sheet name="Tabla 3" sheetId="5" r:id="rId4"/>
    <sheet name="Gráfico 2" sheetId="6" r:id="rId5"/>
    <sheet name="Figura 1" sheetId="15" r:id="rId6"/>
    <sheet name="Anexo 1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5" l="1"/>
  <c r="L13" i="14"/>
  <c r="L15" i="14"/>
  <c r="E27" i="11"/>
  <c r="I27" i="11"/>
  <c r="C9" i="11"/>
  <c r="G9" i="11" s="1"/>
  <c r="H9" i="11" s="1"/>
  <c r="G24" i="11"/>
  <c r="H24" i="11" s="1"/>
  <c r="G23" i="11"/>
  <c r="H23" i="11" s="1"/>
  <c r="G25" i="11"/>
  <c r="G26" i="11"/>
  <c r="H26" i="11" s="1"/>
  <c r="G22" i="11"/>
  <c r="I8" i="5"/>
  <c r="I9" i="5"/>
  <c r="I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5" i="5"/>
  <c r="I37" i="5"/>
  <c r="I38" i="5"/>
  <c r="I39" i="5"/>
  <c r="I40" i="5"/>
  <c r="I41" i="5"/>
  <c r="I43" i="5"/>
  <c r="I44" i="5"/>
  <c r="E42" i="5"/>
  <c r="E36" i="5"/>
  <c r="I36" i="5" s="1"/>
  <c r="E34" i="5"/>
  <c r="E11" i="5"/>
  <c r="E8" i="5"/>
  <c r="E45" i="5" s="1"/>
  <c r="L9" i="5"/>
  <c r="L10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5" i="5"/>
  <c r="L36" i="5"/>
  <c r="L37" i="5"/>
  <c r="L38" i="5"/>
  <c r="L39" i="5"/>
  <c r="L40" i="5"/>
  <c r="L41" i="5"/>
  <c r="L43" i="5"/>
  <c r="L44" i="5"/>
  <c r="L8" i="5"/>
  <c r="F8" i="5"/>
  <c r="G8" i="5"/>
  <c r="H8" i="5"/>
  <c r="I22" i="4"/>
  <c r="D22" i="4"/>
  <c r="E22" i="4"/>
  <c r="F22" i="4"/>
  <c r="G22" i="4"/>
  <c r="L18" i="14" s="1"/>
  <c r="H22" i="4"/>
  <c r="C22" i="4"/>
  <c r="J22" i="4" s="1"/>
  <c r="K22" i="4" s="1"/>
  <c r="D10" i="4"/>
  <c r="E10" i="4"/>
  <c r="E29" i="4" s="1"/>
  <c r="F10" i="4"/>
  <c r="F29" i="4" s="1"/>
  <c r="G10" i="4"/>
  <c r="G29" i="4" s="1"/>
  <c r="L29" i="4" s="1"/>
  <c r="H10" i="4"/>
  <c r="H29" i="4" s="1"/>
  <c r="C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10" i="4"/>
  <c r="J28" i="4"/>
  <c r="J27" i="4"/>
  <c r="K27" i="4" s="1"/>
  <c r="I27" i="4"/>
  <c r="J26" i="4"/>
  <c r="K26" i="4" s="1"/>
  <c r="I26" i="4"/>
  <c r="J25" i="4"/>
  <c r="I25" i="4"/>
  <c r="J24" i="4"/>
  <c r="K24" i="4" s="1"/>
  <c r="I24" i="4"/>
  <c r="J23" i="4"/>
  <c r="K23" i="4" s="1"/>
  <c r="I23" i="4"/>
  <c r="J21" i="4"/>
  <c r="K21" i="4" s="1"/>
  <c r="I21" i="4"/>
  <c r="J20" i="4"/>
  <c r="K20" i="4" s="1"/>
  <c r="I20" i="4"/>
  <c r="J19" i="4"/>
  <c r="J18" i="4"/>
  <c r="K18" i="4"/>
  <c r="I18" i="4"/>
  <c r="J17" i="4"/>
  <c r="K17" i="4"/>
  <c r="I17" i="4"/>
  <c r="J16" i="4"/>
  <c r="J15" i="4"/>
  <c r="J14" i="4"/>
  <c r="K14" i="4"/>
  <c r="I14" i="4"/>
  <c r="J13" i="4"/>
  <c r="K13" i="4"/>
  <c r="I13" i="4"/>
  <c r="J12" i="4"/>
  <c r="K12" i="4" s="1"/>
  <c r="I12" i="4"/>
  <c r="J11" i="4"/>
  <c r="K11" i="4" s="1"/>
  <c r="I11" i="4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K8" i="5" s="1"/>
  <c r="D8" i="5"/>
  <c r="J9" i="5"/>
  <c r="K9" i="5"/>
  <c r="J10" i="5"/>
  <c r="K10" i="5"/>
  <c r="C11" i="5"/>
  <c r="D11" i="5"/>
  <c r="F11" i="5"/>
  <c r="F45" i="5" s="1"/>
  <c r="G11" i="5"/>
  <c r="L11" i="5" s="1"/>
  <c r="H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J31" i="5"/>
  <c r="K31" i="5"/>
  <c r="J32" i="5"/>
  <c r="K32" i="5"/>
  <c r="J33" i="5"/>
  <c r="K33" i="5"/>
  <c r="C34" i="5"/>
  <c r="J34" i="5" s="1"/>
  <c r="D34" i="5"/>
  <c r="F34" i="5"/>
  <c r="G34" i="5"/>
  <c r="L34" i="5" s="1"/>
  <c r="H34" i="5"/>
  <c r="J35" i="5"/>
  <c r="K35" i="5"/>
  <c r="C36" i="5"/>
  <c r="J36" i="5"/>
  <c r="D36" i="5"/>
  <c r="D45" i="5" s="1"/>
  <c r="F36" i="5"/>
  <c r="G36" i="5"/>
  <c r="H36" i="5"/>
  <c r="H45" i="5" s="1"/>
  <c r="J37" i="5"/>
  <c r="K37" i="5"/>
  <c r="J38" i="5"/>
  <c r="K38" i="5"/>
  <c r="J39" i="5"/>
  <c r="K39" i="5"/>
  <c r="J40" i="5"/>
  <c r="J41" i="5"/>
  <c r="K41" i="5"/>
  <c r="C42" i="5"/>
  <c r="K42" i="5"/>
  <c r="D42" i="5"/>
  <c r="F42" i="5"/>
  <c r="G42" i="5"/>
  <c r="L42" i="5" s="1"/>
  <c r="H42" i="5"/>
  <c r="J43" i="5"/>
  <c r="K43" i="5"/>
  <c r="J44" i="5"/>
  <c r="K44" i="5"/>
  <c r="D9" i="11"/>
  <c r="D27" i="11" s="1"/>
  <c r="I9" i="11"/>
  <c r="G10" i="11"/>
  <c r="H10" i="11"/>
  <c r="I10" i="11"/>
  <c r="G11" i="11"/>
  <c r="H11" i="11"/>
  <c r="I11" i="11"/>
  <c r="G12" i="11"/>
  <c r="H12" i="11" s="1"/>
  <c r="I12" i="11"/>
  <c r="G13" i="11"/>
  <c r="H13" i="11" s="1"/>
  <c r="I13" i="11"/>
  <c r="G14" i="11"/>
  <c r="H14" i="11"/>
  <c r="I14" i="11"/>
  <c r="G15" i="11"/>
  <c r="H15" i="11" s="1"/>
  <c r="I15" i="11"/>
  <c r="G16" i="11"/>
  <c r="I16" i="11"/>
  <c r="G17" i="11"/>
  <c r="H17" i="11"/>
  <c r="I17" i="11"/>
  <c r="G18" i="11"/>
  <c r="H18" i="11" s="1"/>
  <c r="I18" i="11"/>
  <c r="G19" i="11"/>
  <c r="H19" i="11" s="1"/>
  <c r="I19" i="11"/>
  <c r="G20" i="11"/>
  <c r="H20" i="11"/>
  <c r="I20" i="11"/>
  <c r="G21" i="11"/>
  <c r="H21" i="11"/>
  <c r="I21" i="11"/>
  <c r="I22" i="11"/>
  <c r="I23" i="11"/>
  <c r="I24" i="11"/>
  <c r="H25" i="11"/>
  <c r="I25" i="11"/>
  <c r="I26" i="11"/>
  <c r="C27" i="11"/>
  <c r="G27" i="11" s="1"/>
  <c r="H27" i="11" s="1"/>
  <c r="J42" i="5"/>
  <c r="K36" i="5"/>
  <c r="C45" i="5"/>
  <c r="K34" i="5"/>
  <c r="G45" i="5"/>
  <c r="D29" i="4" l="1"/>
  <c r="C29" i="4"/>
  <c r="J29" i="4" s="1"/>
  <c r="K29" i="4" s="1"/>
  <c r="J10" i="4"/>
  <c r="K10" i="4" s="1"/>
  <c r="I29" i="4"/>
  <c r="I45" i="5"/>
  <c r="J11" i="5"/>
  <c r="I11" i="5"/>
  <c r="L14" i="14"/>
  <c r="L45" i="5"/>
  <c r="J45" i="5"/>
  <c r="I42" i="5"/>
  <c r="I34" i="5"/>
  <c r="L17" i="14"/>
  <c r="I10" i="4"/>
  <c r="J8" i="5"/>
  <c r="K11" i="5"/>
  <c r="K45" i="5"/>
  <c r="L16" i="14" l="1"/>
  <c r="L19" i="14"/>
  <c r="L20" i="14" s="1"/>
</calcChain>
</file>

<file path=xl/sharedStrings.xml><?xml version="1.0" encoding="utf-8"?>
<sst xmlns="http://schemas.openxmlformats.org/spreadsheetml/2006/main" count="851" uniqueCount="566">
  <si>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</si>
  <si>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</si>
  <si>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</si>
  <si>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</si>
  <si>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</si>
  <si>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</si>
  <si>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</si>
  <si>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</si>
  <si>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</si>
  <si>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</si>
  <si>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</si>
  <si>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</si>
  <si>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</si>
  <si>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</si>
  <si>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</si>
  <si>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</si>
  <si>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</si>
  <si>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</si>
  <si>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</si>
  <si>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</si>
  <si>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</si>
  <si>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%PIB</t>
  </si>
  <si>
    <t>2.1.6 - Transferencias corrientes</t>
  </si>
  <si>
    <t>-</t>
  </si>
  <si>
    <t>2.2.6 - Transferencias de capital</t>
  </si>
  <si>
    <t>TOTAL</t>
  </si>
  <si>
    <t>Notas:</t>
  </si>
  <si>
    <t>Cifras preliminares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</si>
  <si>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</si>
  <si>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</si>
  <si>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</si>
  <si>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</si>
  <si>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</si>
  <si>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</si>
  <si>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</si>
  <si>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</si>
  <si>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</si>
  <si>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</si>
  <si>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</si>
  <si>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</si>
  <si>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</si>
  <si>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</si>
  <si>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</si>
  <si>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</si>
  <si>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</si>
  <si>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</si>
  <si>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</si>
  <si>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</si>
  <si>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</si>
  <si>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</si>
  <si>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</si>
  <si>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</si>
  <si>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</si>
  <si>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</si>
  <si>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</si>
  <si>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</si>
  <si>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</si>
  <si>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</si>
  <si>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</si>
  <si>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</si>
  <si>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</si>
  <si>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</si>
  <si>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</si>
  <si>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</si>
  <si>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</si>
  <si>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</si>
  <si>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</si>
  <si>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</si>
  <si>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</si>
  <si>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</si>
  <si>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</si>
  <si>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</si>
  <si>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</si>
  <si>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</si>
  <si>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</si>
  <si>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</si>
  <si>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</si>
  <si>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</si>
  <si>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</si>
  <si>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</si>
  <si>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</si>
  <si>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</si>
  <si>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</si>
  <si>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</si>
  <si>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</si>
  <si>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</si>
  <si>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</si>
  <si>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</si>
  <si>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</si>
  <si>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</si>
  <si>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</si>
  <si>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</si>
  <si>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</si>
  <si>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</si>
  <si>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</si>
  <si>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</si>
  <si>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</si>
  <si>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</si>
  <si>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</si>
  <si>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</si>
  <si>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</si>
  <si>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</si>
  <si>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</si>
  <si>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</si>
  <si>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</si>
  <si>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</si>
  <si>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</si>
  <si>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1.1.6 - Transferencias y donaciones corrientes recibidas</t>
  </si>
  <si>
    <t>1.1.9 - Otros ingresos corrientes</t>
  </si>
  <si>
    <t>1.2 - Ingresos de capital</t>
  </si>
  <si>
    <t>PIB Nominal (Millones RD$)</t>
  </si>
  <si>
    <t>7=(4/PIB)</t>
  </si>
  <si>
    <t>5 = (4-1)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</si>
  <si>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</si>
  <si>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</si>
  <si>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</si>
  <si>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</si>
  <si>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</si>
  <si>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VARIACIÓN 2021/2020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</si>
  <si>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</si>
  <si>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</si>
  <si>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</si>
  <si>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</si>
  <si>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</si>
  <si>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</si>
  <si>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</si>
  <si>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</si>
  <si>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</si>
  <si>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</si>
  <si>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</si>
  <si>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</si>
  <si>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</si>
  <si>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</si>
  <si>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</si>
  <si>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</si>
  <si>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</si>
  <si>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</si>
  <si>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</si>
  <si>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</si>
  <si>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</si>
  <si>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</si>
  <si>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</si>
  <si>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</si>
  <si>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</si>
  <si>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</si>
  <si>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</si>
  <si>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</si>
  <si>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</si>
  <si>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</si>
  <si>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</si>
  <si>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</si>
  <si>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</si>
  <si>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</si>
  <si>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</si>
  <si>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</si>
  <si>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</si>
  <si>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</si>
  <si>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</si>
  <si>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</si>
  <si>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</si>
  <si>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</si>
  <si>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</si>
  <si>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</si>
  <si>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Se utilizó el PIB del Panorama Macroeconómico actualizado al 10 de junio 2021, elaborado por el Ministerio de Economía Planificación y Desarrollo</t>
  </si>
  <si>
    <t>EJECUCIÓN
% PIB</t>
  </si>
  <si>
    <t>PROGRAMADO</t>
  </si>
  <si>
    <t>PAGADO</t>
  </si>
  <si>
    <t>EJECUTADO VS. PROGRAMADO</t>
  </si>
  <si>
    <t>7 = (5/3)</t>
  </si>
  <si>
    <t>9 = (5)-(1)</t>
  </si>
  <si>
    <t>10 = 9/1</t>
  </si>
  <si>
    <t>11 = (5/PIB)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</si>
  <si>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</si>
  <si>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</si>
  <si>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</si>
  <si>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</si>
  <si>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</si>
  <si>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EJECUTADO</t>
  </si>
  <si>
    <t>Notas</t>
  </si>
  <si>
    <t>Fecha de registro al 07 de agosto 2021 / Fecha de imputación al 31 de julio 2021</t>
  </si>
  <si>
    <t>7= 5/3</t>
  </si>
  <si>
    <t>8 = (5)-(1)</t>
  </si>
  <si>
    <t>9 = 8/1</t>
  </si>
  <si>
    <t>10 = (5/PIB)</t>
  </si>
  <si>
    <t>Gráfico 1. Resultados Presupuestarios del Gobierno Central (Julio 2021)</t>
  </si>
  <si>
    <t>Tabla 1. Ingresos de Gobierno Central por Clasificación Económica (Julio 2021)</t>
  </si>
  <si>
    <t>Tabla 2. Gastos del Gobierno Central por Clasificación Económica (Julio 2021)</t>
  </si>
  <si>
    <t>Tabla 3. Gastos del Gobierno Central por Clasificación Institucional (Julio 2021)</t>
  </si>
  <si>
    <t>Gastos del Gobierno Central por Clasificación Funcional (Julio 2021)</t>
  </si>
  <si>
    <t>Ejecución de la Inversión Pública a Nivel Provincial (Julio 2021)
Valores en millones RD$</t>
  </si>
  <si>
    <t>Figura 1. Mapa de la Inversión Pública a Nivel Provincial en República Dominicana (Julio 2021)
Valores en millones RD$</t>
  </si>
  <si>
    <t>PERCIBIDO JULIO</t>
  </si>
  <si>
    <t>ESTIMACIÓN MENSUAL</t>
  </si>
  <si>
    <t>PERCIBIDO</t>
  </si>
  <si>
    <t>JULIO</t>
  </si>
  <si>
    <t>Fecha de registro al 07 de agosto 2021 / Fecha de Recaudación al 31 de Julio 2021</t>
  </si>
  <si>
    <t>EJECUCIÓN JULIO</t>
  </si>
  <si>
    <t>Fecha de registro al 07 de agosto 2021 / Fecha de imputación al 31 de Julio 2021</t>
  </si>
  <si>
    <t>MULTIPROVINCIAL</t>
  </si>
  <si>
    <t>EJECUCION</t>
  </si>
  <si>
    <t>(Capítulo - Subcapítulo - Unidad Ejecutora - Programa)</t>
  </si>
  <si>
    <t>01 - CÁMARA  DE SENADORES</t>
  </si>
  <si>
    <t>0001 - SENADO DE LA REPÚBLICA DOMINICANA</t>
  </si>
  <si>
    <t>11 - Representación, fiscalización y gestión legislativa</t>
  </si>
  <si>
    <t>98 - Administración de Contribuciones Especiales</t>
  </si>
  <si>
    <t>01 - CÁMARA DE DIPUTADOS</t>
  </si>
  <si>
    <t>0001 - CÁMARA DE DIPUTADOS</t>
  </si>
  <si>
    <t>01 - MINISTERIO ADMINISTRATIVO DE LA PRESIDENCIA</t>
  </si>
  <si>
    <t>0001 - CONTRALORIA GENERAL DE LA REPUBLICA</t>
  </si>
  <si>
    <t>01 - Actividades centrales</t>
  </si>
  <si>
    <t>0001 - SECRETARIADO ADMINISTRATIVO DE LA PRESIDENCIA</t>
  </si>
  <si>
    <t>11 - Fondo a cargo del Poder Ejecutivo</t>
  </si>
  <si>
    <t>99 - Administración de activos, pasivos y transferencias</t>
  </si>
  <si>
    <t>0005 - GOBERNACIÓN  DEL EDIFICIO GUBERNAMENTAL JUAN PABLO DUARTE</t>
  </si>
  <si>
    <t>0009 - COMISIÓN PRESIDENCIAL DE APOYO AL DESARROLLO PROVINCIAL</t>
  </si>
  <si>
    <t>22 - Apoyo al desarrollo provincial</t>
  </si>
  <si>
    <t>0010 - CONSEJO NACIONAL PARA EL CAMBIO CLIMÁTICO Y MECANISMO DE DESARROLLO LIMPIO</t>
  </si>
  <si>
    <t>24 - Formulación de políticas para la mitigación y adaptación al cambio climático</t>
  </si>
  <si>
    <t>0011 - DIRECCION GENERAL DE COMUNICACION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</si>
  <si>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</si>
  <si>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</si>
  <si>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</si>
  <si>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</si>
  <si>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0018 - COMISIÓN PERMANENTE DE EFEMÉRIDES PATRIA</t>
  </si>
  <si>
    <t>18 - Coordinación y fomento de las actividades culturales</t>
  </si>
  <si>
    <t>0024 - AUTORIDAD NACIONAL DE ASUNTOS MARÍTIMOS (ANAMAR)</t>
  </si>
  <si>
    <t>23 - Promoción del desarrollo y fortalecimiento del sector marítimo y marino nacional</t>
  </si>
  <si>
    <t>0029 - VICE PRESIDENCIA DE LA REPÚBLICA</t>
  </si>
  <si>
    <t>02 - GABINETE DE LA POLÍTICA SOCIAL</t>
  </si>
  <si>
    <t>0001 - GABINETE SOCIAL DE LA PRESIDENCIA</t>
  </si>
  <si>
    <t>12 - Protección social</t>
  </si>
  <si>
    <t>0001 - OFICINA DE INGENIEROS SUPERVISORA DE OBRAS DEL ESTADO</t>
  </si>
  <si>
    <t>0002 - COMUNIDAD DIGNA CONTRA LA POBREZA</t>
  </si>
  <si>
    <t>13 - Desarrollo social comunitario</t>
  </si>
  <si>
    <t>0003 - DIRECCION DE LA INFORMACION ANALISIS Y PROGRAMACION ESTRATEGICA</t>
  </si>
  <si>
    <t>14 - Asistencia social integral</t>
  </si>
  <si>
    <t>0003 - PLAN PRESIDENCIAL CONTRA LA POBREZA</t>
  </si>
  <si>
    <t>0004 - COMISION PRESIDENCIAL DE APOYO AL DESARROLLO BARRIAL</t>
  </si>
  <si>
    <t>0004 - SERVICIO INTEGRAL DE EMERGENCIAS</t>
  </si>
  <si>
    <t>0007 - OFICINA PRESIDENCIAL DE TECNOLOGIA DE LA INFORMACION Y COMUNICACION</t>
  </si>
  <si>
    <t>0007 - PROGRESANDO CON SOLIDARIDAD</t>
  </si>
  <si>
    <t>0008 - DIRECCION GENERAL DE ETICA E INTEGRIDAD GUBERNAMENTAL</t>
  </si>
  <si>
    <t>0009 - DIRECCIÓN GENERAL DE PROYECTOS ESTRATÉGICOS Y ESPECIALES DE LA PRESIDENCIA DE LA REPÚBLICA (PROPEEP)</t>
  </si>
  <si>
    <t>0010 - CONSEJO NACIONAL DE LA PERSONA ENVEJECIENTE</t>
  </si>
  <si>
    <t>15 - Desarrollo integral y protección al adulto mayor</t>
  </si>
  <si>
    <t>0014 - COMEDORES ECONOMICOS DEL ESTADO</t>
  </si>
  <si>
    <t>0015 - DIRECCIÓN GENERAL DE DESARROLLO DE LA COMUNIDAD</t>
  </si>
  <si>
    <t>0016 - DIRECCION GENERAL DE DESARROLLO FRONTERIZO</t>
  </si>
  <si>
    <t>04 - CONTRALORIA GENERAL DE LA REPUBLICA</t>
  </si>
  <si>
    <t>11 - Control fiscal</t>
  </si>
  <si>
    <t>05 - OFICINA DE INGENIEROS SUPERVISORES DE OBRAS DEL ESTADO</t>
  </si>
  <si>
    <t>12 - Construcción y reconstrucción de carreteras</t>
  </si>
  <si>
    <t>13 - CONSTRUCCION Y RECONSTRUCCION DE OBRAS DEPORTIVAS</t>
  </si>
  <si>
    <t>15 - Construcción y reconstrucción de obras de salud</t>
  </si>
  <si>
    <t>17 - CONSTRUCCION Y RECONSTRUCCION DE CENTROS RELIGIOSOS</t>
  </si>
  <si>
    <t>19 - CONSTRUCCION Y RECONSTRUCCION DE OBRAS PARA RECREACION Y CULTURA</t>
  </si>
  <si>
    <t>06 - MINISTERIO DE LA PRESIDENCIA</t>
  </si>
  <si>
    <t>14 - Fomento del sector inmobiliario del Estado</t>
  </si>
  <si>
    <t>0001 - MINISTERIO DE LA PRESIDENCIA</t>
  </si>
  <si>
    <t>13 - Atención, prevención de desastres</t>
  </si>
  <si>
    <t>11 - Servicio de comunicación y análisis de información estratégica</t>
  </si>
  <si>
    <t>12 - Servicio integral de emergencias</t>
  </si>
  <si>
    <t>0005 - DESARROLLO TERRITORIAL Y DE COMUNIDADES</t>
  </si>
  <si>
    <t>18 - Desarrollo territorial y de comunidades</t>
  </si>
  <si>
    <t>0006 - CENTRO DE OPERACIONES DE EMERGENCIAS (COE)</t>
  </si>
  <si>
    <t>15 - Programación e implementación del gobierno electrónico y atención ciudadana.</t>
  </si>
  <si>
    <t>16 - Promoción y fomento de la ética en el sector público</t>
  </si>
  <si>
    <t>17 - Desarrollo y promoción de la inclusión social, cultural y productiva</t>
  </si>
  <si>
    <t>01 - MINISTERIO DE INTERIOR Y POLICIA</t>
  </si>
  <si>
    <t>0001 -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</si>
  <si>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</si>
  <si>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</si>
  <si>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</si>
  <si>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</si>
  <si>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0003 - INSTITUTO NACIONAL DE MIGRACION</t>
  </si>
  <si>
    <t>0004 - CUERPO DE BOMBEROS DE SANTO DOMINGO, DISTRITO NACIONAL</t>
  </si>
  <si>
    <t>13 - Atención de emergencia a ciudadanos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</si>
  <si>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</si>
  <si>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</si>
  <si>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</si>
  <si>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</si>
  <si>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</si>
  <si>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</si>
  <si>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</si>
  <si>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11 - Servicios de seguridad ciudadana y orden público</t>
  </si>
  <si>
    <t>0001 - POLICIA NACIONAL</t>
  </si>
  <si>
    <t>50 - Reducción de crímenes y delitos que afectan a la seguridad ciudadana</t>
  </si>
  <si>
    <t>13 - Formación y cultura de la P.N</t>
  </si>
  <si>
    <t>0002 - INSTITUTO POLICIAL DE EDUCACION</t>
  </si>
  <si>
    <t>0004 - DIRECCION CENTRAL  DE  POLICIA DE TURISMO</t>
  </si>
  <si>
    <t>0005 - DIRECCION GENERAL DE SEGURIDAD DE TRANSITO Y TRANSPORTE TERRESTRE (DIGESETT)</t>
  </si>
  <si>
    <t>12 - Servicios de ordenamiento y asistencia del transporte terreste</t>
  </si>
  <si>
    <t>0007 - DIRECCION GENERAL DE LA RESERVA DE LA POLICIA NACIONAL</t>
  </si>
  <si>
    <t>14 - Servicios de salud, seguridad y bienestar social de la P.N</t>
  </si>
  <si>
    <t>0008 - HOSPITAL GENERAL DOCENTE DE LA POLICIA NACIONAL</t>
  </si>
  <si>
    <t>0009 - COMITÉ DE RETIRO DE LA POLICIA NACIONAL</t>
  </si>
  <si>
    <t>01 - MINISTERIO DE DEFENSA</t>
  </si>
  <si>
    <t>0001 - MINISTERIO DE DEFENSA</t>
  </si>
  <si>
    <t>0002 - DIRECCION GENERAL DE ESCUELAS VOCACIONALES</t>
  </si>
  <si>
    <t>13 - Educación y capacitación militar</t>
  </si>
  <si>
    <t>0003 - FOMENTO Y PRODUCCION CUNARIA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</si>
  <si>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</si>
  <si>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</si>
  <si>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</si>
  <si>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</si>
  <si>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</si>
  <si>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</si>
  <si>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</si>
  <si>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0008 - CÍRCULO DEPORTIVO DE LAS FUERZAS ARMADAS Y LA POLICIA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</si>
  <si>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</si>
  <si>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</si>
  <si>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</si>
  <si>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</si>
  <si>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</si>
  <si>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</si>
  <si>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</si>
  <si>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</si>
  <si>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</si>
  <si>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</si>
  <si>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</si>
  <si>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</si>
  <si>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0030 - SERVICIO NACIONAL DE PROTECCION AMBIENTAL</t>
  </si>
  <si>
    <t>0031 - DIRECCIÓN GENERAL DE LA INDUSTRIA MILITAR DE LAS FUERZAS ARMADAS</t>
  </si>
  <si>
    <t>02 - EJERCITO DE LA  REPUBLICA DOMINICANA</t>
  </si>
  <si>
    <t>0001 - EJERCITO DE LA REPUBLICA DOMINICANA</t>
  </si>
  <si>
    <t>11 - Defensa terrestre</t>
  </si>
  <si>
    <t>0001 - FUERZA AEREA DE LA  REPUBLICA DOMINICANA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</si>
  <si>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</si>
  <si>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</si>
  <si>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</si>
  <si>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</si>
  <si>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0001 - ARMADA DE LA REPUBLICA DOMINICANA</t>
  </si>
  <si>
    <t>11 - Defensa naval</t>
  </si>
  <si>
    <t>12 - Educación y capacitación naval</t>
  </si>
  <si>
    <t>13 - Servicios de salud</t>
  </si>
  <si>
    <t>0002 - DIRECCION GENERAL DE DRAGAS, PRESAS Y BALIZAMIENTO, M.G</t>
  </si>
  <si>
    <t>04 - FUERZA AEREA DE LA  REPUBLICA DOMINICANA</t>
  </si>
  <si>
    <t>11 - Defensa aérea</t>
  </si>
  <si>
    <t>0002 - HOSPITAL MILITAR FAD DR RAMON DE LARA</t>
  </si>
  <si>
    <t>13 - Servicio de salud</t>
  </si>
  <si>
    <t>0003 - FORMACION Y CAPACITACION TECNICO PROFESIONAL (IMESA)</t>
  </si>
  <si>
    <t>12 - Educación y capacitación militar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</si>
  <si>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</si>
  <si>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</si>
  <si>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</si>
  <si>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</si>
  <si>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</si>
  <si>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</si>
  <si>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</si>
  <si>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</si>
  <si>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</si>
  <si>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</si>
  <si>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</si>
  <si>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</si>
  <si>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</si>
  <si>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</si>
  <si>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0003 - ADMINISTRACION GENERAL DE BIENES NACIONALES</t>
  </si>
  <si>
    <t>13 - Administración general de Bienes Nacionales</t>
  </si>
  <si>
    <t>0004 - DIRECCION GENERAL DE CONTRATACIONES PUBLICAS</t>
  </si>
  <si>
    <t>14 - Regulación, supervisión y fomento de las Compras Públicas</t>
  </si>
  <si>
    <t>0005 - DIRECCION GENERAL DE POLITICA Y LEGISLACION TRIBUTARIA</t>
  </si>
  <si>
    <t>15 - Formulación de políticas tributaria y gestión de las exoneraciones</t>
  </si>
  <si>
    <t>0006 - CENTRO DE CAPACITACIÓN EN POLITICA Y GESTION FISCAL</t>
  </si>
  <si>
    <t>16 - Desarrollo y fortalecimiento de las capacidades en finanzas públicas</t>
  </si>
  <si>
    <t>0007 - PROGRAMA DE ADMINISTRACION FINANCIERA INTEGRADA</t>
  </si>
  <si>
    <t>19 - Modernización de la Administración Financiera</t>
  </si>
  <si>
    <t>0008 - TESORERIA NACIONAL</t>
  </si>
  <si>
    <t>11 - Administración de las operaciones del Tesoro</t>
  </si>
  <si>
    <t>0009 - DIRECCIÓN GENERAL DE CONTABILIDAD GUBERNAMENTAL</t>
  </si>
  <si>
    <t>17 - Servicios de contabilidad gubernamental</t>
  </si>
  <si>
    <t>0010 - DIRECCION GENERAL  DE PRESUPUESTO</t>
  </si>
  <si>
    <t>20 - Gestión del sistema presupuestario dominicano</t>
  </si>
  <si>
    <t>0011 - DIRECCION GENERAL DE CREDITO PUBLICO</t>
  </si>
  <si>
    <t>18 - Adminstración de Crédito Público</t>
  </si>
  <si>
    <t>0012 - DIRECCION GENERAL DE JUBILACIONES Y PENSIONES A CARGO DEL ESTADO</t>
  </si>
  <si>
    <t>21 - Administración de Pensiones y Jubilaciones</t>
  </si>
  <si>
    <t>01 - MINISTERIO DE EDUCACION</t>
  </si>
  <si>
    <t>0001 - MINISTERIO DE EDUCACION</t>
  </si>
  <si>
    <t>11 - Servicios técnicos pedagógicos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</si>
  <si>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</si>
  <si>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</si>
  <si>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</si>
  <si>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</si>
  <si>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</si>
  <si>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</si>
  <si>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</si>
  <si>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</si>
  <si>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</si>
  <si>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</si>
  <si>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</si>
  <si>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</si>
  <si>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</si>
  <si>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</si>
  <si>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0008 - INSTITUTO SUPERIOR DE FORMACION DOCENTE  SALOME UREÑA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</si>
  <si>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</si>
  <si>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</si>
  <si>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</si>
  <si>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</si>
  <si>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</si>
  <si>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</si>
  <si>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15 - Asistencia social</t>
  </si>
  <si>
    <t>16 - Atención a enfermedades de alto costo</t>
  </si>
  <si>
    <t>22 - Calidad de vida e inclusión social de niños con discapacidad intelectual (CAID)</t>
  </si>
  <si>
    <t>0002 - VICEMINISTERIO DE PLANIFICACION Y DESARROLLO</t>
  </si>
  <si>
    <t>11 - Rectoría, dirección y coordinación del Sistema Nacional de Salud</t>
  </si>
  <si>
    <t>0003 - VICEMINISTERIO DE LA GARANTIA DE LA CALIDAD DE LA ATENCION</t>
  </si>
  <si>
    <t>0004 - VICEMINISTERIO DE SALUD COLECTIVA</t>
  </si>
  <si>
    <t>13 - Salud colectiva</t>
  </si>
  <si>
    <t>40 - Salud materno neonatal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</si>
  <si>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</si>
  <si>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</si>
  <si>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</si>
  <si>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</si>
  <si>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18 - Provisión de medicamentos, insumos sanitarios y reactivos de laboratorio</t>
  </si>
  <si>
    <t>0029 - COMISION PRESIDENCIAL DE POLITICA FARMACEUTICA NACIONAL</t>
  </si>
  <si>
    <t>0030 - PROGRAMA AMPLIADO DE INMUNIZACIÓN (PAI)</t>
  </si>
  <si>
    <t>20 - Control de enfermedades prevenibles por vacunas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</si>
  <si>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</si>
  <si>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</si>
  <si>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</si>
  <si>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</si>
  <si>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</si>
  <si>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</si>
  <si>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</si>
  <si>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</si>
  <si>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</si>
  <si>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11 - Fomento del empleo</t>
  </si>
  <si>
    <t>12 - Regulación de las relaciones laborales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</si>
  <si>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</si>
  <si>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</si>
  <si>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</si>
  <si>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</si>
  <si>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</si>
  <si>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</si>
  <si>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técnica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</si>
  <si>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</si>
  <si>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</si>
  <si>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</si>
  <si>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</si>
  <si>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</si>
  <si>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</si>
  <si>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</si>
  <si>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</si>
  <si>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</si>
  <si>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</si>
  <si>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</si>
  <si>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</si>
  <si>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</si>
  <si>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34 - Construcción, reconstrucción y reparación de infraestructuras para  atender emergencias públicas</t>
  </si>
  <si>
    <t>0002 - DIRECCION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</si>
  <si>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</si>
  <si>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</si>
  <si>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</si>
  <si>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</si>
  <si>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</si>
  <si>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</si>
  <si>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</si>
  <si>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COMISION PRESIDENCIAL PARA LA MODERNIZACION Y SEGURIDAD PORTUARIAS</t>
  </si>
  <si>
    <t>25 - Promoción para la modernización y seguridad portuaria</t>
  </si>
  <si>
    <t>01 - MINISTERIO DE INDUSTRIA, COMERCIO Y MIPYMES (MICM)</t>
  </si>
  <si>
    <t>0001 -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</si>
  <si>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</si>
  <si>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</si>
  <si>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</si>
  <si>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</si>
  <si>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</si>
  <si>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</si>
  <si>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0009 - DIRECCION DE FOMENTO Y DESARROLLO DE LA ARTESANIA NACIONAL (FODEARTE)</t>
  </si>
  <si>
    <t>0010 - CONSEJO DE COORDINACIÓN DE LA ZONA ESPECIAL DE DESARROLLO FRONTERIZO (CCDF)</t>
  </si>
  <si>
    <t>01 - MINISTERIO DE TURISMO</t>
  </si>
  <si>
    <t>0001 - MINISTERIO DE TURISMO</t>
  </si>
  <si>
    <t>11 - Fomento y promoción turística</t>
  </si>
  <si>
    <t>12 - Supervisión y regulación de los servicios turísticos</t>
  </si>
  <si>
    <t>0002 - COMITE EJECUTOR DE INFRAESTRUCTA EN ZONAS TURISTICAS (CEIZTUR)</t>
  </si>
  <si>
    <t>13 - Fomento y desarrollo de infraestructuras turísticas</t>
  </si>
  <si>
    <t>01 - PROCURADURIA GENERAL DE LA REPUBLICA</t>
  </si>
  <si>
    <t>0001 - PROCURADURIA GENERAL DE LA REPUBLICA DOMINICANA</t>
  </si>
  <si>
    <t>11 - Representación y defensa del interés público social</t>
  </si>
  <si>
    <t>12 - Coordinación y funcionamiento del Sistema Penitenciario Dominicano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</si>
  <si>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</si>
  <si>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</si>
  <si>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</si>
  <si>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</si>
  <si>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</si>
  <si>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</si>
  <si>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</si>
  <si>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</si>
  <si>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</si>
  <si>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</si>
  <si>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</si>
  <si>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</si>
  <si>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</si>
  <si>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</si>
  <si>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</si>
  <si>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</si>
  <si>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</si>
  <si>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</si>
  <si>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</si>
  <si>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</si>
  <si>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</si>
  <si>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</si>
  <si>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</si>
  <si>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</si>
  <si>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</si>
  <si>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</si>
  <si>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</si>
  <si>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</si>
  <si>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</si>
  <si>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0001 - MINISTERIO DE EDUCACION SUPERIOR,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</si>
  <si>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</si>
  <si>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</si>
  <si>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</si>
  <si>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</si>
  <si>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</si>
  <si>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</si>
  <si>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</si>
  <si>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</si>
  <si>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</si>
  <si>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</si>
  <si>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98 - Administracion de contribuciones especiales</t>
  </si>
  <si>
    <t>99 - Administracion de activos, pasivos y transferencias</t>
  </si>
  <si>
    <t>0009 - OFICINA NACIONAL DE ESTADISTICAS</t>
  </si>
  <si>
    <t>12 - Generación de estadísticas nacionales</t>
  </si>
  <si>
    <t>0017 - GOBERNACION DEL EDIFICIO DE OFICINAS GUBERNAMENTALES</t>
  </si>
  <si>
    <t>01 - MINISTERIO DE ADMINISTRACION PUBLICA (MAP)</t>
  </si>
  <si>
    <t>0001 - MINISTERIO DE ADMINISTRACION PUBLICA</t>
  </si>
  <si>
    <t>11 - Profesionalización de la Función Pública</t>
  </si>
  <si>
    <t>12 - Fortalecimiento de la Gestión Pública Central, Descentralizada y Local</t>
  </si>
  <si>
    <t>0002 - INSTITUTO NACIONAL DE ADMINISTRACION PUBLICA</t>
  </si>
  <si>
    <t>17 - Formación y Capacitación de Servidores de la Administración Pública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</si>
  <si>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</si>
  <si>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</si>
  <si>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</si>
  <si>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</si>
  <si>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0002 - DIRECCION GENERAL DE MINERIA</t>
  </si>
  <si>
    <t>0004 - REMEDIACION AMBIENTAL MINA PUEBLO VIEJO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</si>
  <si>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</si>
  <si>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</si>
  <si>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</si>
  <si>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</si>
  <si>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</si>
  <si>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</si>
  <si>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13 - Administración de Juntas Electorales y Expedición de CIE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</si>
  <si>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</si>
  <si>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</si>
  <si>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</si>
  <si>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</si>
  <si>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</si>
  <si>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</si>
  <si>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</si>
  <si>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</si>
  <si>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11 -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</si>
  <si>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</si>
  <si>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</si>
  <si>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</si>
  <si>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</si>
  <si>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</si>
  <si>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</si>
  <si>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</si>
  <si>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</si>
  <si>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97 - Subsidios del Estado</t>
  </si>
  <si>
    <t>Anexo 1. Ejecución por Clasificación Programática Julio 2021</t>
  </si>
  <si>
    <t>6 = (5)/(1)</t>
  </si>
  <si>
    <t>Grand Total</t>
  </si>
  <si>
    <t>EJECUCIÓN
JULIO</t>
  </si>
  <si>
    <t>HATO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</si>
</sst>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,,_);\(#,##0.0,,\)"/>
    <numFmt numFmtId="165" formatCode="0.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6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</borders>
  <cellStyleXfs count="18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4" fillId="0" borderId="0"/>
    <xf numFmtId="0" fontId="3" fillId="0" borderId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1">
    <xf numFmtId="0" fontId="0" fillId="0" borderId="0" xfId="0"/>
    <xf numFmtId="0" fontId="12" fillId="0" borderId="0" xfId="0" applyFont="1" applyAlignment="1">
      <alignment horizontal="left" vertical="center" indent="1"/>
    </xf>
    <xf numFmtId="0" fontId="3" fillId="2" borderId="0" xfId="0" applyFont="1" applyFill="1"/>
    <xf numFmtId="0" fontId="3" fillId="0" borderId="0" xfId="0" applyFont="1"/>
    <xf numFmtId="164" fontId="3" fillId="2" borderId="0" xfId="0" applyNumberFormat="1" applyFont="1" applyFill="1"/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 applyAlignment="1">
      <alignment horizontal="center" vertical="center"/>
    </xf>
    <xf numFmtId="165" fontId="3" fillId="0" borderId="0" xfId="14" applyNumberFormat="1" applyFont="1" applyBorder="1" applyAlignment="1">
      <alignment horizontal="center" vertical="center"/>
    </xf>
    <xf numFmtId="164" fontId="14" fillId="4" borderId="9" xfId="0" applyNumberFormat="1" applyFont="1" applyFill="1" applyBorder="1" applyAlignment="1">
      <alignment horizontal="left" vertical="center"/>
    </xf>
    <xf numFmtId="164" fontId="14" fillId="4" borderId="9" xfId="0" applyNumberFormat="1" applyFont="1" applyFill="1" applyBorder="1" applyAlignment="1">
      <alignment horizontal="center" vertical="center"/>
    </xf>
    <xf numFmtId="165" fontId="14" fillId="4" borderId="9" xfId="14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14" applyNumberFormat="1" applyFont="1" applyBorder="1" applyAlignment="1">
      <alignment horizontal="center" vertical="center"/>
    </xf>
    <xf numFmtId="0" fontId="1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Border="1" applyAlignment="1">
      <alignment horizontal="center" vertical="center"/>
    </xf>
    <xf numFmtId="165" fontId="5" fillId="5" borderId="0" xfId="1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wrapText="1" indent="1"/>
    </xf>
    <xf numFmtId="165" fontId="3" fillId="0" borderId="0" xfId="14" applyNumberFormat="1" applyFont="1" applyBorder="1"/>
    <xf numFmtId="0" fontId="5" fillId="0" borderId="2" xfId="0" applyFont="1" applyBorder="1"/>
    <xf numFmtId="0" fontId="5" fillId="0" borderId="3" xfId="0" applyFont="1" applyBorder="1"/>
    <xf numFmtId="165" fontId="3" fillId="0" borderId="4" xfId="16" applyNumberFormat="1" applyFont="1" applyBorder="1"/>
    <xf numFmtId="165" fontId="3" fillId="0" borderId="0" xfId="14" applyNumberFormat="1" applyFont="1"/>
    <xf numFmtId="0" fontId="13" fillId="3" borderId="9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3" xfId="0" applyFont="1" applyBorder="1" applyAlignment="1">
      <alignment horizontal="left" indent="1"/>
    </xf>
    <xf numFmtId="0" fontId="8" fillId="0" borderId="5" xfId="0" applyFont="1" applyBorder="1" applyAlignment="1">
      <alignment horizontal="left" indent="1"/>
    </xf>
    <xf numFmtId="164" fontId="3" fillId="0" borderId="6" xfId="0" applyNumberFormat="1" applyFont="1" applyBorder="1"/>
    <xf numFmtId="164" fontId="3" fillId="0" borderId="7" xfId="0" applyNumberFormat="1" applyFont="1" applyBorder="1"/>
    <xf numFmtId="164" fontId="3" fillId="0" borderId="7" xfId="2" applyNumberFormat="1" applyFont="1" applyBorder="1"/>
    <xf numFmtId="0" fontId="0" fillId="0" borderId="0" xfId="0" applyBorder="1"/>
    <xf numFmtId="0" fontId="9" fillId="0" borderId="0" xfId="10" applyBorder="1" applyAlignment="1">
      <alignment horizontal="left"/>
    </xf>
    <xf numFmtId="0" fontId="10" fillId="6" borderId="0" xfId="10" applyFont="1" applyFill="1" applyBorder="1" applyAlignment="1">
      <alignment horizontal="center"/>
    </xf>
    <xf numFmtId="0" fontId="12" fillId="5" borderId="0" xfId="10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0" fontId="17" fillId="0" borderId="0" xfId="0" applyFont="1" applyBorder="1"/>
    <xf numFmtId="0" fontId="14" fillId="0" borderId="0" xfId="0" applyFont="1" applyBorder="1"/>
    <xf numFmtId="164" fontId="17" fillId="0" borderId="0" xfId="0" applyNumberFormat="1" applyFont="1" applyBorder="1"/>
    <xf numFmtId="164" fontId="17" fillId="0" borderId="0" xfId="2" applyNumberFormat="1" applyFont="1" applyBorder="1"/>
    <xf numFmtId="0" fontId="13" fillId="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164" fontId="15" fillId="5" borderId="0" xfId="0" applyNumberFormat="1" applyFont="1" applyFill="1" applyAlignment="1">
      <alignment horizontal="center" vertical="center"/>
    </xf>
    <xf numFmtId="165" fontId="15" fillId="5" borderId="0" xfId="14" applyNumberFormat="1" applyFont="1" applyFill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14" applyNumberFormat="1" applyFont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indent="1"/>
    </xf>
    <xf numFmtId="0" fontId="14" fillId="4" borderId="9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5" fillId="0" borderId="0" xfId="0" applyFont="1"/>
    <xf numFmtId="164" fontId="15" fillId="0" borderId="0" xfId="0" applyNumberFormat="1" applyFont="1" applyAlignment="1">
      <alignment horizontal="center" vertical="center"/>
    </xf>
    <xf numFmtId="165" fontId="15" fillId="0" borderId="0" xfId="14" applyNumberFormat="1" applyFont="1" applyAlignment="1">
      <alignment horizontal="center" vertical="center"/>
    </xf>
    <xf numFmtId="165" fontId="20" fillId="0" borderId="0" xfId="14" applyNumberFormat="1" applyFont="1"/>
    <xf numFmtId="0" fontId="20" fillId="0" borderId="0" xfId="0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wrapText="1" indent="1"/>
    </xf>
    <xf numFmtId="165" fontId="3" fillId="0" borderId="0" xfId="16" applyNumberFormat="1" applyFont="1"/>
    <xf numFmtId="0" fontId="16" fillId="0" borderId="0" xfId="0" applyFont="1" applyAlignment="1">
      <alignment horizontal="left" vertical="center" wrapText="1" indent="1"/>
    </xf>
    <xf numFmtId="0" fontId="14" fillId="4" borderId="9" xfId="0" applyFont="1" applyFill="1" applyBorder="1" applyAlignment="1">
      <alignment horizontal="left"/>
    </xf>
    <xf numFmtId="0" fontId="20" fillId="0" borderId="0" xfId="0" applyFont="1" applyAlignment="1">
      <alignment horizontal="left" vertical="center" indent="1"/>
    </xf>
    <xf numFmtId="0" fontId="13" fillId="3" borderId="14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0" fillId="7" borderId="0" xfId="0" applyFont="1" applyFill="1"/>
    <xf numFmtId="165" fontId="20" fillId="7" borderId="0" xfId="16" applyNumberFormat="1" applyFont="1" applyFill="1" applyBorder="1" applyAlignment="1">
      <alignment horizontal="center" vertical="center"/>
    </xf>
    <xf numFmtId="164" fontId="20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center" vertical="center"/>
    </xf>
    <xf numFmtId="165" fontId="3" fillId="0" borderId="0" xfId="16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indent="1"/>
    </xf>
    <xf numFmtId="0" fontId="13" fillId="4" borderId="9" xfId="0" applyFont="1" applyFill="1" applyBorder="1"/>
    <xf numFmtId="164" fontId="13" fillId="4" borderId="9" xfId="0" applyNumberFormat="1" applyFont="1" applyFill="1" applyBorder="1" applyAlignment="1">
      <alignment horizontal="center"/>
    </xf>
    <xf numFmtId="165" fontId="13" fillId="4" borderId="9" xfId="16" applyNumberFormat="1" applyFont="1" applyFill="1" applyBorder="1" applyAlignment="1">
      <alignment horizontal="center"/>
    </xf>
    <xf numFmtId="0" fontId="17" fillId="0" borderId="0" xfId="0" applyFont="1"/>
    <xf numFmtId="0" fontId="10" fillId="4" borderId="32" xfId="0" applyFont="1" applyFill="1" applyBorder="1" applyAlignment="1">
      <alignment horizontal="center" vertical="center"/>
    </xf>
    <xf numFmtId="0" fontId="14" fillId="4" borderId="33" xfId="13" applyFont="1" applyFill="1" applyBorder="1" applyAlignment="1">
      <alignment horizontal="left"/>
    </xf>
    <xf numFmtId="164" fontId="14" fillId="4" borderId="33" xfId="13" applyNumberFormat="1" applyFont="1" applyFill="1" applyBorder="1" applyAlignment="1">
      <alignment horizontal="right" vertical="center"/>
    </xf>
    <xf numFmtId="0" fontId="22" fillId="8" borderId="0" xfId="0" applyFont="1" applyFill="1" applyAlignment="1">
      <alignment horizontal="left"/>
    </xf>
    <xf numFmtId="0" fontId="22" fillId="0" borderId="0" xfId="0" applyFont="1" applyAlignment="1">
      <alignment horizontal="left" indent="1"/>
    </xf>
    <xf numFmtId="0" fontId="23" fillId="0" borderId="0" xfId="0" applyFont="1" applyAlignment="1">
      <alignment horizontal="left" indent="2"/>
    </xf>
    <xf numFmtId="0" fontId="23" fillId="0" borderId="0" xfId="0" applyFont="1" applyAlignment="1">
      <alignment horizontal="left" indent="3"/>
    </xf>
    <xf numFmtId="164" fontId="22" fillId="8" borderId="0" xfId="0" applyNumberFormat="1" applyFont="1" applyFill="1"/>
    <xf numFmtId="164" fontId="22" fillId="0" borderId="0" xfId="0" applyNumberFormat="1" applyFont="1"/>
    <xf numFmtId="164" fontId="23" fillId="0" borderId="0" xfId="0" applyNumberFormat="1" applyFont="1"/>
    <xf numFmtId="0" fontId="14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" fillId="0" borderId="0" xfId="10" applyFont="1" applyBorder="1" applyAlignment="1">
      <alignment horizontal="left"/>
    </xf>
  </cellXfs>
  <cellStyles count="18">
    <cellStyle name="Comma 2" xfId="1" xr:uid="{00000000-0005-0000-0000-000000000000}"/>
    <cellStyle name="Millares 2" xfId="2" xr:uid="{00000000-0005-0000-0000-000001000000}"/>
    <cellStyle name="Millares 57" xfId="3" xr:uid="{00000000-0005-0000-0000-000002000000}"/>
    <cellStyle name="Normal" xfId="0" builtinId="0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3" xfId="8" xr:uid="{00000000-0005-0000-0000-000008000000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Percent 2" xfId="15" xr:uid="{00000000-0005-0000-0000-00000F000000}"/>
    <cellStyle name="Porcentaje" xfId="14" builtinId="5"/>
    <cellStyle name="Porcentaje 2" xfId="16" xr:uid="{00000000-0005-0000-0000-000010000000}"/>
    <cellStyle name="Porcentaje 3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8B-45DC-9F3A-0A391B3CCF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B-45DC-9F3A-0A391B3CCF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8B-45DC-9F3A-0A391B3CC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B-45DC-9F3A-0A391B3CCFB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8B-45DC-9F3A-0A391B3CCF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78348297270.049927</c:v>
                </c:pt>
                <c:pt idx="1">
                  <c:v>65147775775.649971</c:v>
                </c:pt>
                <c:pt idx="2">
                  <c:v>24677227351.179955</c:v>
                </c:pt>
                <c:pt idx="3">
                  <c:v>17261045431.519958</c:v>
                </c:pt>
                <c:pt idx="4">
                  <c:v>13200521494.399956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B-45DC-9F3A-0A391B3C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Gráfico 2. Composición Funcional del Gasto (Julio 2021)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2'!$M$6:$M$10</c:f>
              <c:numCache>
                <c:formatCode>0.0%</c:formatCode>
                <c:ptCount val="5"/>
                <c:pt idx="0">
                  <c:v>0.17475864129294452</c:v>
                </c:pt>
                <c:pt idx="1">
                  <c:v>0.11580494890724806</c:v>
                </c:pt>
                <c:pt idx="2">
                  <c:v>6.5968122655483243E-3</c:v>
                </c:pt>
                <c:pt idx="3">
                  <c:v>0.52667539668260699</c:v>
                </c:pt>
                <c:pt idx="4">
                  <c:v>0.17616420085165208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183356" name="Gráfico 1">
          <a:extLst>
            <a:ext uri="{FF2B5EF4-FFF2-40B4-BE49-F238E27FC236}">
              <a16:creationId xmlns:a16="http://schemas.microsoft.com/office/drawing/2014/main" id="{00000000-0008-0000-0000-00003C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11</xdr:row>
      <xdr:rowOff>142875</xdr:rowOff>
    </xdr:from>
    <xdr:to>
      <xdr:col>14</xdr:col>
      <xdr:colOff>85725</xdr:colOff>
      <xdr:row>37</xdr:row>
      <xdr:rowOff>76200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8</xdr:row>
      <xdr:rowOff>47625</xdr:rowOff>
    </xdr:from>
    <xdr:to>
      <xdr:col>18</xdr:col>
      <xdr:colOff>476250</xdr:colOff>
      <xdr:row>37</xdr:row>
      <xdr:rowOff>85725</xdr:rowOff>
    </xdr:to>
    <xdr:pic>
      <xdr:nvPicPr>
        <xdr:cNvPr id="194584" name="Picture 1">
          <a:extLst>
            <a:ext uri="{FF2B5EF4-FFF2-40B4-BE49-F238E27FC236}">
              <a16:creationId xmlns:a16="http://schemas.microsoft.com/office/drawing/2014/main" id="{00000000-0008-0000-0500-000018F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428750"/>
          <a:ext cx="11572875" cy="556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31"/>
  <sheetViews>
    <sheetView showGridLines="0" workbookViewId="0">
      <selection activeCell="C3" sqref="C3:I3"/>
    </sheetView>
  </sheetViews>
  <sheetFormatPr baseColWidth="10"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2" ht="15" x14ac:dyDescent="0.25">
      <c r="C3" s="97" t="s">
        <v>184</v>
      </c>
      <c r="D3" s="97"/>
      <c r="E3" s="97"/>
      <c r="F3" s="97"/>
      <c r="G3" s="97"/>
      <c r="H3" s="97"/>
      <c r="I3" s="97"/>
    </row>
    <row r="4" spans="3:12" x14ac:dyDescent="0.2">
      <c r="C4" s="98" t="s">
        <v>121</v>
      </c>
      <c r="D4" s="98"/>
      <c r="E4" s="98"/>
      <c r="F4" s="98"/>
      <c r="G4" s="98"/>
      <c r="H4" s="98"/>
      <c r="I4" s="98"/>
    </row>
    <row r="12" spans="3:12" ht="13.5" thickBot="1" x14ac:dyDescent="0.25"/>
    <row r="13" spans="3:12" x14ac:dyDescent="0.2">
      <c r="K13" s="22" t="s">
        <v>92</v>
      </c>
      <c r="L13" s="30">
        <f>'Tabla 1'!F27</f>
        <v>78348297270.049927</v>
      </c>
    </row>
    <row r="14" spans="3:12" x14ac:dyDescent="0.2">
      <c r="K14" s="23" t="s">
        <v>93</v>
      </c>
      <c r="L14" s="31">
        <f>'Tabla 2'!G29</f>
        <v>65147775775.649971</v>
      </c>
    </row>
    <row r="15" spans="3:12" x14ac:dyDescent="0.2">
      <c r="K15" s="28" t="s">
        <v>156</v>
      </c>
      <c r="L15" s="31">
        <f>'Tabla 2'!G18</f>
        <v>11476705856.780001</v>
      </c>
    </row>
    <row r="16" spans="3:12" x14ac:dyDescent="0.2">
      <c r="K16" s="23" t="s">
        <v>155</v>
      </c>
      <c r="L16" s="31">
        <f>L13-(L14-L15)</f>
        <v>24677227351.179955</v>
      </c>
    </row>
    <row r="17" spans="3:13" x14ac:dyDescent="0.2">
      <c r="K17" s="23" t="s">
        <v>154</v>
      </c>
      <c r="L17" s="31">
        <f>'Tabla 1'!F9-'Tabla 2'!G10</f>
        <v>17261045431.519958</v>
      </c>
    </row>
    <row r="18" spans="3:13" x14ac:dyDescent="0.2">
      <c r="K18" s="23" t="s">
        <v>157</v>
      </c>
      <c r="L18" s="31">
        <f>'Tabla 1'!F26-'Tabla 2'!G22</f>
        <v>-4060523937.1199999</v>
      </c>
    </row>
    <row r="19" spans="3:13" x14ac:dyDescent="0.2">
      <c r="K19" s="23" t="s">
        <v>94</v>
      </c>
      <c r="L19" s="32">
        <f>L13-L14</f>
        <v>13200521494.399956</v>
      </c>
    </row>
    <row r="20" spans="3:13" ht="13.5" thickBot="1" x14ac:dyDescent="0.25">
      <c r="K20" s="29" t="s">
        <v>158</v>
      </c>
      <c r="L20" s="24">
        <f>L19/'Tabla 1'!L3</f>
        <v>2.5750733451208427E-3</v>
      </c>
    </row>
    <row r="22" spans="3:13" x14ac:dyDescent="0.2">
      <c r="J22" s="85"/>
      <c r="K22" s="85"/>
      <c r="L22" s="85"/>
      <c r="M22" s="85"/>
    </row>
    <row r="23" spans="3:13" x14ac:dyDescent="0.2">
      <c r="J23" s="39"/>
      <c r="K23" s="39"/>
      <c r="L23" s="39"/>
      <c r="M23" s="85"/>
    </row>
    <row r="24" spans="3:13" x14ac:dyDescent="0.2">
      <c r="J24" s="39"/>
      <c r="K24" s="40" t="s">
        <v>92</v>
      </c>
      <c r="L24" s="41">
        <v>78348297270.049927</v>
      </c>
      <c r="M24" s="85"/>
    </row>
    <row r="25" spans="3:13" x14ac:dyDescent="0.2">
      <c r="C25" s="27" t="s">
        <v>27</v>
      </c>
      <c r="J25" s="39"/>
      <c r="K25" s="40" t="s">
        <v>93</v>
      </c>
      <c r="L25" s="41">
        <v>65147775775.649971</v>
      </c>
      <c r="M25" s="85"/>
    </row>
    <row r="26" spans="3:13" x14ac:dyDescent="0.2">
      <c r="C26" s="27" t="s">
        <v>28</v>
      </c>
      <c r="J26" s="39"/>
      <c r="K26" s="40" t="s">
        <v>155</v>
      </c>
      <c r="L26" s="41">
        <v>24677227351.179955</v>
      </c>
      <c r="M26" s="85"/>
    </row>
    <row r="27" spans="3:13" x14ac:dyDescent="0.2">
      <c r="J27" s="39"/>
      <c r="K27" s="40" t="s">
        <v>154</v>
      </c>
      <c r="L27" s="41">
        <v>17261045431.519958</v>
      </c>
      <c r="M27" s="85"/>
    </row>
    <row r="28" spans="3:13" x14ac:dyDescent="0.2">
      <c r="J28" s="39"/>
      <c r="K28" s="40" t="s">
        <v>94</v>
      </c>
      <c r="L28" s="42">
        <v>13200521494.399956</v>
      </c>
      <c r="M28" s="85"/>
    </row>
    <row r="29" spans="3:13" x14ac:dyDescent="0.2">
      <c r="J29" s="39"/>
      <c r="K29" s="39"/>
      <c r="L29" s="39"/>
      <c r="M29" s="85"/>
    </row>
    <row r="30" spans="3:13" x14ac:dyDescent="0.2">
      <c r="J30" s="39"/>
      <c r="K30" s="39"/>
      <c r="L30" s="39"/>
      <c r="M30" s="85"/>
    </row>
    <row r="31" spans="3:13" x14ac:dyDescent="0.2">
      <c r="J31" s="39"/>
      <c r="K31" s="39"/>
      <c r="L31" s="39"/>
      <c r="M31" s="85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9"/>
  <sheetViews>
    <sheetView showGridLines="0" zoomScaleNormal="100" workbookViewId="0">
      <selection activeCell="E5" sqref="E5:F5"/>
    </sheetView>
  </sheetViews>
  <sheetFormatPr baseColWidth="10" defaultColWidth="11.42578125" defaultRowHeight="12.75" x14ac:dyDescent="0.2"/>
  <cols>
    <col min="1" max="1" width="11.42578125" style="3" customWidth="1"/>
    <col min="2" max="2" width="65.5703125" style="3" customWidth="1"/>
    <col min="3" max="3" width="12.7109375" style="3" customWidth="1"/>
    <col min="4" max="4" width="17.140625" style="3" customWidth="1"/>
    <col min="5" max="5" width="15.5703125" style="3" customWidth="1"/>
    <col min="6" max="6" width="13.140625" style="3" customWidth="1"/>
    <col min="7" max="7" width="10.42578125" style="3" customWidth="1"/>
    <col min="8" max="8" width="11" style="3" customWidth="1"/>
    <col min="9" max="9" width="10.42578125" style="3" customWidth="1"/>
    <col min="10" max="10" width="11.42578125" style="3" customWidth="1"/>
    <col min="11" max="11" width="27.28515625" style="3" customWidth="1"/>
    <col min="12" max="12" width="20.140625" style="3" customWidth="1"/>
    <col min="13" max="16384" width="11.42578125" style="3"/>
  </cols>
  <sheetData>
    <row r="2" spans="2:12" ht="18" x14ac:dyDescent="0.25">
      <c r="B2" s="102" t="s">
        <v>185</v>
      </c>
      <c r="C2" s="102"/>
      <c r="D2" s="102"/>
      <c r="E2" s="102"/>
      <c r="F2" s="102"/>
      <c r="G2" s="102"/>
      <c r="H2" s="102"/>
      <c r="I2" s="102"/>
    </row>
    <row r="3" spans="2:12" ht="15.75" thickBot="1" x14ac:dyDescent="0.25">
      <c r="B3" s="103" t="s">
        <v>18</v>
      </c>
      <c r="C3" s="103"/>
      <c r="D3" s="103"/>
      <c r="E3" s="103"/>
      <c r="F3" s="103"/>
      <c r="G3" s="103"/>
      <c r="H3" s="103"/>
      <c r="I3" s="103"/>
      <c r="K3" s="2" t="s">
        <v>110</v>
      </c>
      <c r="L3" s="4">
        <v>5126270100000</v>
      </c>
    </row>
    <row r="4" spans="2:12" ht="15.75" customHeight="1" thickBot="1" x14ac:dyDescent="0.25">
      <c r="B4" s="104" t="s">
        <v>19</v>
      </c>
      <c r="C4" s="26">
        <v>2020</v>
      </c>
      <c r="D4" s="110">
        <v>2021</v>
      </c>
      <c r="E4" s="111"/>
      <c r="F4" s="112"/>
      <c r="G4" s="113" t="s">
        <v>118</v>
      </c>
      <c r="H4" s="114"/>
      <c r="I4" s="99" t="s">
        <v>21</v>
      </c>
    </row>
    <row r="5" spans="2:12" ht="15.75" customHeight="1" thickBot="1" x14ac:dyDescent="0.25">
      <c r="B5" s="105"/>
      <c r="C5" s="100" t="s">
        <v>191</v>
      </c>
      <c r="D5" s="99" t="s">
        <v>20</v>
      </c>
      <c r="E5" s="110" t="s">
        <v>194</v>
      </c>
      <c r="F5" s="112"/>
      <c r="G5" s="115"/>
      <c r="H5" s="116"/>
      <c r="I5" s="100"/>
    </row>
    <row r="6" spans="2:12" ht="12.75" customHeight="1" x14ac:dyDescent="0.2">
      <c r="B6" s="105"/>
      <c r="C6" s="100"/>
      <c r="D6" s="100"/>
      <c r="E6" s="99" t="s">
        <v>192</v>
      </c>
      <c r="F6" s="99" t="s">
        <v>193</v>
      </c>
      <c r="G6" s="106" t="s">
        <v>119</v>
      </c>
      <c r="H6" s="108" t="s">
        <v>120</v>
      </c>
      <c r="I6" s="100"/>
    </row>
    <row r="7" spans="2:12" ht="25.5" customHeight="1" x14ac:dyDescent="0.2">
      <c r="B7" s="105"/>
      <c r="C7" s="101"/>
      <c r="D7" s="101"/>
      <c r="E7" s="101"/>
      <c r="F7" s="101"/>
      <c r="G7" s="107"/>
      <c r="H7" s="109"/>
      <c r="I7" s="101"/>
    </row>
    <row r="8" spans="2:12" ht="15" x14ac:dyDescent="0.2">
      <c r="B8" s="105"/>
      <c r="C8" s="5">
        <v>1</v>
      </c>
      <c r="D8" s="5">
        <v>2</v>
      </c>
      <c r="E8" s="5">
        <v>3</v>
      </c>
      <c r="F8" s="5">
        <v>4</v>
      </c>
      <c r="G8" s="6" t="s">
        <v>112</v>
      </c>
      <c r="H8" s="7" t="s">
        <v>562</v>
      </c>
      <c r="I8" s="5" t="s">
        <v>111</v>
      </c>
    </row>
    <row r="9" spans="2:12" x14ac:dyDescent="0.2">
      <c r="B9" s="16" t="s">
        <v>95</v>
      </c>
      <c r="C9" s="17">
        <f>C10+C17+C18+C21+C24+C25</f>
        <v>54336875054.889992</v>
      </c>
      <c r="D9" s="17">
        <f>D10+D17+D18+D21+D24+D25</f>
        <v>657166229358</v>
      </c>
      <c r="E9" s="17">
        <v>52072937331.054581</v>
      </c>
      <c r="F9" s="17">
        <v>77413011255.95993</v>
      </c>
      <c r="G9" s="17">
        <f>F9-C9</f>
        <v>23076136201.069939</v>
      </c>
      <c r="H9" s="18">
        <f>G9/C9</f>
        <v>0.42468647999648307</v>
      </c>
      <c r="I9" s="18">
        <f>F9/$L$3</f>
        <v>1.5101235351598023E-2</v>
      </c>
      <c r="J9" s="25"/>
      <c r="K9" s="25"/>
    </row>
    <row r="10" spans="2:12" x14ac:dyDescent="0.2">
      <c r="B10" s="20" t="s">
        <v>96</v>
      </c>
      <c r="C10" s="14">
        <v>50757809690.149994</v>
      </c>
      <c r="D10" s="14">
        <v>605936356314</v>
      </c>
      <c r="E10" s="14">
        <v>48510357703.647423</v>
      </c>
      <c r="F10" s="14">
        <v>73875816172.279938</v>
      </c>
      <c r="G10" s="14">
        <f t="shared" ref="G10:G21" si="0">F10-C10</f>
        <v>23118006482.129944</v>
      </c>
      <c r="H10" s="15">
        <f t="shared" ref="H10:H15" si="1">G10/C10</f>
        <v>0.45545713306490843</v>
      </c>
      <c r="I10" s="15">
        <f t="shared" ref="I10:I26" si="2">F10/$L$3</f>
        <v>1.4411221947177527E-2</v>
      </c>
      <c r="J10" s="25"/>
    </row>
    <row r="11" spans="2:12" ht="25.5" x14ac:dyDescent="0.2">
      <c r="B11" s="19" t="s">
        <v>97</v>
      </c>
      <c r="C11" s="9">
        <v>20089740554.760002</v>
      </c>
      <c r="D11" s="9">
        <v>198305463771</v>
      </c>
      <c r="E11" s="9">
        <v>14691134695.935097</v>
      </c>
      <c r="F11" s="9">
        <v>29579451713.669994</v>
      </c>
      <c r="G11" s="9">
        <f>F11-C11</f>
        <v>9489711158.9099922</v>
      </c>
      <c r="H11" s="10">
        <f t="shared" si="1"/>
        <v>0.47236603842858133</v>
      </c>
      <c r="I11" s="10">
        <f t="shared" si="2"/>
        <v>5.7701703454271745E-3</v>
      </c>
      <c r="J11" s="25"/>
    </row>
    <row r="12" spans="2:12" x14ac:dyDescent="0.2">
      <c r="B12" s="19" t="s">
        <v>98</v>
      </c>
      <c r="C12" s="9">
        <v>2388146339.8000002</v>
      </c>
      <c r="D12" s="9">
        <v>29124499696</v>
      </c>
      <c r="E12" s="9">
        <v>2330442977.4156251</v>
      </c>
      <c r="F12" s="9">
        <v>4943791450.1100082</v>
      </c>
      <c r="G12" s="9">
        <f t="shared" si="0"/>
        <v>2555645110.310008</v>
      </c>
      <c r="H12" s="10">
        <f t="shared" si="1"/>
        <v>1.070137565574828</v>
      </c>
      <c r="I12" s="10">
        <f t="shared" si="2"/>
        <v>9.6440323152500453E-4</v>
      </c>
      <c r="J12" s="25"/>
    </row>
    <row r="13" spans="2:12" x14ac:dyDescent="0.2">
      <c r="B13" s="19" t="s">
        <v>99</v>
      </c>
      <c r="C13" s="9">
        <v>25784933747.189999</v>
      </c>
      <c r="D13" s="9">
        <v>341256177005</v>
      </c>
      <c r="E13" s="9">
        <v>28359226504.862675</v>
      </c>
      <c r="F13" s="9">
        <v>35277770847.53994</v>
      </c>
      <c r="G13" s="9">
        <f t="shared" si="0"/>
        <v>9492837100.3499413</v>
      </c>
      <c r="H13" s="10">
        <f t="shared" si="1"/>
        <v>0.36815441115432207</v>
      </c>
      <c r="I13" s="10">
        <f t="shared" si="2"/>
        <v>6.8817620139719014E-3</v>
      </c>
      <c r="J13" s="25"/>
    </row>
    <row r="14" spans="2:12" ht="25.5" x14ac:dyDescent="0.2">
      <c r="B14" s="19" t="s">
        <v>100</v>
      </c>
      <c r="C14" s="9">
        <v>2433328525.8099999</v>
      </c>
      <c r="D14" s="9">
        <v>36571429740</v>
      </c>
      <c r="E14" s="9">
        <v>3072040342.5700002</v>
      </c>
      <c r="F14" s="9">
        <v>3983011429.6800003</v>
      </c>
      <c r="G14" s="9">
        <f t="shared" si="0"/>
        <v>1549682903.8700004</v>
      </c>
      <c r="H14" s="10">
        <f t="shared" si="1"/>
        <v>0.63685724612715255</v>
      </c>
      <c r="I14" s="10">
        <f t="shared" si="2"/>
        <v>7.7698040719313645E-4</v>
      </c>
      <c r="J14" s="25"/>
    </row>
    <row r="15" spans="2:12" x14ac:dyDescent="0.2">
      <c r="B15" s="19" t="s">
        <v>101</v>
      </c>
      <c r="C15" s="9">
        <v>61605967.920000002</v>
      </c>
      <c r="D15" s="9">
        <v>677728808</v>
      </c>
      <c r="E15" s="9">
        <v>57464618.138012685</v>
      </c>
      <c r="F15" s="9">
        <v>91445333.969999999</v>
      </c>
      <c r="G15" s="9">
        <f t="shared" si="0"/>
        <v>29839366.049999997</v>
      </c>
      <c r="H15" s="10">
        <f t="shared" si="1"/>
        <v>0.48435836750018546</v>
      </c>
      <c r="I15" s="10">
        <f t="shared" si="2"/>
        <v>1.7838571161125514E-5</v>
      </c>
      <c r="J15" s="25"/>
      <c r="K15" s="25"/>
    </row>
    <row r="16" spans="2:12" x14ac:dyDescent="0.2">
      <c r="B16" s="19" t="s">
        <v>102</v>
      </c>
      <c r="C16" s="9">
        <v>54554.67</v>
      </c>
      <c r="D16" s="9">
        <v>1057294</v>
      </c>
      <c r="E16" s="9">
        <v>48564.726000000002</v>
      </c>
      <c r="F16" s="9">
        <v>345397.31</v>
      </c>
      <c r="G16" s="9">
        <f t="shared" si="0"/>
        <v>290842.64</v>
      </c>
      <c r="H16" s="10" t="s">
        <v>23</v>
      </c>
      <c r="I16" s="10">
        <f t="shared" si="2"/>
        <v>6.7377899186388952E-8</v>
      </c>
      <c r="J16" s="25"/>
    </row>
    <row r="17" spans="1:11" x14ac:dyDescent="0.2">
      <c r="B17" s="20" t="s">
        <v>103</v>
      </c>
      <c r="C17" s="14">
        <v>200693224.98999998</v>
      </c>
      <c r="D17" s="14">
        <v>2605834807</v>
      </c>
      <c r="E17" s="14">
        <v>232102146.71700001</v>
      </c>
      <c r="F17" s="14">
        <v>216905192.50999999</v>
      </c>
      <c r="G17" s="14">
        <f t="shared" si="0"/>
        <v>16211967.520000011</v>
      </c>
      <c r="H17" s="15">
        <f t="shared" ref="H17:H25" si="3">G17/C17</f>
        <v>8.0779844565295175E-2</v>
      </c>
      <c r="I17" s="15">
        <f t="shared" si="2"/>
        <v>4.2312478328053765E-5</v>
      </c>
      <c r="J17" s="25"/>
    </row>
    <row r="18" spans="1:11" x14ac:dyDescent="0.2">
      <c r="B18" s="20" t="s">
        <v>104</v>
      </c>
      <c r="C18" s="14">
        <v>1876835412.4000001</v>
      </c>
      <c r="D18" s="14">
        <v>23655956821</v>
      </c>
      <c r="E18" s="14">
        <v>2352656561.1551485</v>
      </c>
      <c r="F18" s="14">
        <v>2060296771.7200003</v>
      </c>
      <c r="G18" s="14">
        <f t="shared" si="0"/>
        <v>183461359.32000017</v>
      </c>
      <c r="H18" s="15">
        <f t="shared" si="3"/>
        <v>9.775037177362253E-2</v>
      </c>
      <c r="I18" s="15">
        <f t="shared" si="2"/>
        <v>4.0190952320674642E-4</v>
      </c>
      <c r="J18" s="25"/>
    </row>
    <row r="19" spans="1:11" x14ac:dyDescent="0.2">
      <c r="B19" s="19" t="s">
        <v>105</v>
      </c>
      <c r="C19" s="9">
        <v>1284546101.7600002</v>
      </c>
      <c r="D19" s="9">
        <v>18699805283</v>
      </c>
      <c r="E19" s="9">
        <v>1581405684.823</v>
      </c>
      <c r="F19" s="9">
        <v>1644945990.6300001</v>
      </c>
      <c r="G19" s="9">
        <f t="shared" si="0"/>
        <v>360399888.86999989</v>
      </c>
      <c r="H19" s="10">
        <f t="shared" si="3"/>
        <v>0.28056594339136898</v>
      </c>
      <c r="I19" s="10">
        <f t="shared" si="2"/>
        <v>3.2088554807714874E-4</v>
      </c>
      <c r="J19" s="25"/>
    </row>
    <row r="20" spans="1:11" x14ac:dyDescent="0.2">
      <c r="B20" s="19" t="s">
        <v>106</v>
      </c>
      <c r="C20" s="9">
        <v>592289310.63999987</v>
      </c>
      <c r="D20" s="9">
        <v>4956151538</v>
      </c>
      <c r="E20" s="9">
        <v>771250876.33214867</v>
      </c>
      <c r="F20" s="9">
        <v>415350781.09000003</v>
      </c>
      <c r="G20" s="9">
        <f t="shared" si="0"/>
        <v>-176938529.54999983</v>
      </c>
      <c r="H20" s="10">
        <f t="shared" si="3"/>
        <v>-0.29873665854075337</v>
      </c>
      <c r="I20" s="10">
        <f t="shared" si="2"/>
        <v>8.1023975129597647E-5</v>
      </c>
      <c r="J20" s="25"/>
    </row>
    <row r="21" spans="1:11" x14ac:dyDescent="0.2">
      <c r="B21" s="20" t="s">
        <v>160</v>
      </c>
      <c r="C21" s="14">
        <v>514019320.00999999</v>
      </c>
      <c r="D21" s="14">
        <v>13308027306</v>
      </c>
      <c r="E21" s="14">
        <v>13016963.376</v>
      </c>
      <c r="F21" s="14">
        <v>44514833.719999999</v>
      </c>
      <c r="G21" s="9">
        <f t="shared" si="0"/>
        <v>-469504486.28999996</v>
      </c>
      <c r="H21" s="10">
        <f>G21/C21</f>
        <v>-0.91339852027520285</v>
      </c>
      <c r="I21" s="10">
        <f t="shared" si="2"/>
        <v>8.6836691886367833E-6</v>
      </c>
      <c r="J21" s="25"/>
    </row>
    <row r="22" spans="1:11" x14ac:dyDescent="0.2">
      <c r="B22" s="19" t="s">
        <v>161</v>
      </c>
      <c r="C22" s="9">
        <v>273880210.56999999</v>
      </c>
      <c r="D22" s="9">
        <v>301681040</v>
      </c>
      <c r="E22" s="9">
        <v>13002684.93</v>
      </c>
      <c r="F22" s="9">
        <v>0</v>
      </c>
      <c r="G22" s="9">
        <f t="shared" ref="G22:G27" si="4">F22-C22</f>
        <v>-273880210.56999999</v>
      </c>
      <c r="H22" s="10" t="s">
        <v>23</v>
      </c>
      <c r="I22" s="10">
        <f>F23/$L$3</f>
        <v>8.6836691886367833E-6</v>
      </c>
      <c r="J22" s="25"/>
    </row>
    <row r="23" spans="1:11" x14ac:dyDescent="0.2">
      <c r="B23" s="19" t="s">
        <v>162</v>
      </c>
      <c r="C23" s="9">
        <v>240139109.44</v>
      </c>
      <c r="D23" s="9">
        <v>13006346266</v>
      </c>
      <c r="E23" s="9">
        <v>14278.446</v>
      </c>
      <c r="F23" s="9">
        <v>44514833.719999999</v>
      </c>
      <c r="G23" s="9">
        <f t="shared" si="4"/>
        <v>-195624275.72</v>
      </c>
      <c r="H23" s="10">
        <f>G23/C23</f>
        <v>-0.81462897141657697</v>
      </c>
      <c r="I23" s="10">
        <f>F24/$L$3</f>
        <v>1.9227620066293427E-5</v>
      </c>
      <c r="J23" s="25"/>
    </row>
    <row r="24" spans="1:11" ht="15" customHeight="1" x14ac:dyDescent="0.2">
      <c r="B24" s="20" t="s">
        <v>107</v>
      </c>
      <c r="C24" s="14">
        <v>11767365.25</v>
      </c>
      <c r="D24" s="14">
        <v>1552890834</v>
      </c>
      <c r="E24" s="14">
        <v>87801766.014499992</v>
      </c>
      <c r="F24" s="14">
        <v>98565973.840000004</v>
      </c>
      <c r="G24" s="14">
        <f t="shared" si="4"/>
        <v>86798608.590000004</v>
      </c>
      <c r="H24" s="15">
        <f t="shared" si="3"/>
        <v>7.3762143645536966</v>
      </c>
      <c r="I24" s="15">
        <f t="shared" si="2"/>
        <v>1.9227620066293427E-5</v>
      </c>
      <c r="J24" s="25"/>
    </row>
    <row r="25" spans="1:11" x14ac:dyDescent="0.2">
      <c r="A25" s="8"/>
      <c r="B25" s="20" t="s">
        <v>108</v>
      </c>
      <c r="C25" s="14">
        <v>975750042.09000003</v>
      </c>
      <c r="D25" s="14">
        <v>10107163276</v>
      </c>
      <c r="E25" s="14">
        <v>877002190.14450014</v>
      </c>
      <c r="F25" s="14">
        <v>1116912311.8899999</v>
      </c>
      <c r="G25" s="14">
        <f t="shared" si="4"/>
        <v>141162269.79999983</v>
      </c>
      <c r="H25" s="15">
        <f t="shared" si="3"/>
        <v>0.14467052391577503</v>
      </c>
      <c r="I25" s="15">
        <f t="shared" si="2"/>
        <v>2.1788011363076633E-4</v>
      </c>
      <c r="J25" s="25"/>
    </row>
    <row r="26" spans="1:11" ht="13.5" thickBot="1" x14ac:dyDescent="0.25">
      <c r="A26" s="8"/>
      <c r="B26" s="16" t="s">
        <v>109</v>
      </c>
      <c r="C26" s="17">
        <v>935603713.63</v>
      </c>
      <c r="D26" s="17">
        <v>89147606193</v>
      </c>
      <c r="E26" s="17">
        <v>886975111.38127768</v>
      </c>
      <c r="F26" s="17">
        <v>935286014.09000003</v>
      </c>
      <c r="G26" s="17">
        <f t="shared" si="4"/>
        <v>-317699.53999996185</v>
      </c>
      <c r="H26" s="18">
        <f>G26/C26</f>
        <v>-3.3956635204806531E-4</v>
      </c>
      <c r="I26" s="18">
        <f t="shared" si="2"/>
        <v>1.8244961655258861E-4</v>
      </c>
      <c r="J26" s="25"/>
    </row>
    <row r="27" spans="1:11" ht="13.5" thickBot="1" x14ac:dyDescent="0.25">
      <c r="A27" s="8"/>
      <c r="B27" s="11" t="s">
        <v>6</v>
      </c>
      <c r="C27" s="12">
        <f>C9+C26</f>
        <v>55272478768.519989</v>
      </c>
      <c r="D27" s="12">
        <f>D9+D26</f>
        <v>746313835551</v>
      </c>
      <c r="E27" s="12">
        <f>(E9+E26)</f>
        <v>52959912442.43586</v>
      </c>
      <c r="F27" s="12">
        <v>78348297270.049927</v>
      </c>
      <c r="G27" s="12">
        <f t="shared" si="4"/>
        <v>23075818501.529938</v>
      </c>
      <c r="H27" s="13">
        <f>G27/C27</f>
        <v>0.41749201439238853</v>
      </c>
      <c r="I27" s="13">
        <f>F27/$L$3</f>
        <v>1.5283684968150611E-2</v>
      </c>
      <c r="J27" s="25"/>
      <c r="K27" s="8"/>
    </row>
    <row r="28" spans="1:11" ht="15" x14ac:dyDescent="0.2">
      <c r="A28" s="8"/>
      <c r="B28" s="1" t="s">
        <v>27</v>
      </c>
      <c r="C28" s="8"/>
      <c r="D28" s="8"/>
      <c r="E28" s="8"/>
      <c r="F28" s="21"/>
      <c r="G28" s="8"/>
      <c r="H28" s="8"/>
      <c r="I28" s="8"/>
      <c r="J28" s="8"/>
      <c r="K28" s="8"/>
    </row>
    <row r="29" spans="1:11" ht="15" x14ac:dyDescent="0.2">
      <c r="A29" s="8"/>
      <c r="B29" s="1" t="s">
        <v>195</v>
      </c>
      <c r="J29" s="8"/>
      <c r="K29" s="8"/>
    </row>
    <row r="30" spans="1:11" ht="15" x14ac:dyDescent="0.2">
      <c r="A30" s="8"/>
      <c r="B30" s="1" t="s">
        <v>163</v>
      </c>
      <c r="K30" s="8"/>
    </row>
    <row r="31" spans="1:11" ht="15" x14ac:dyDescent="0.2">
      <c r="A31" s="8"/>
      <c r="B31" s="1" t="s">
        <v>28</v>
      </c>
      <c r="K31" s="8"/>
    </row>
    <row r="32" spans="1:11" x14ac:dyDescent="0.2">
      <c r="A32" s="8"/>
      <c r="K32" s="8"/>
    </row>
    <row r="33" spans="1:11" x14ac:dyDescent="0.2">
      <c r="A33" s="8"/>
      <c r="K33" s="8"/>
    </row>
    <row r="34" spans="1:11" x14ac:dyDescent="0.2">
      <c r="A34" s="8"/>
      <c r="K34" s="8"/>
    </row>
    <row r="35" spans="1:11" x14ac:dyDescent="0.2">
      <c r="A35" s="8"/>
      <c r="K35" s="8"/>
    </row>
    <row r="36" spans="1:11" x14ac:dyDescent="0.2">
      <c r="A36" s="8"/>
      <c r="K36" s="8"/>
    </row>
    <row r="37" spans="1:11" x14ac:dyDescent="0.2">
      <c r="A37" s="8"/>
      <c r="K37" s="8"/>
    </row>
    <row r="38" spans="1:11" x14ac:dyDescent="0.2">
      <c r="A38" s="8"/>
      <c r="K38" s="8"/>
    </row>
    <row r="39" spans="1:11" x14ac:dyDescent="0.2">
      <c r="A39" s="8"/>
      <c r="K39" s="8"/>
    </row>
    <row r="40" spans="1:11" x14ac:dyDescent="0.2">
      <c r="A40" s="8"/>
      <c r="K40" s="8"/>
    </row>
    <row r="41" spans="1:11" x14ac:dyDescent="0.2">
      <c r="A41" s="8"/>
      <c r="K41" s="8"/>
    </row>
    <row r="42" spans="1:11" x14ac:dyDescent="0.2">
      <c r="A42" s="8"/>
      <c r="K42" s="8"/>
    </row>
    <row r="43" spans="1:11" x14ac:dyDescent="0.2">
      <c r="A43" s="8"/>
      <c r="K43" s="8"/>
    </row>
    <row r="44" spans="1:11" x14ac:dyDescent="0.2">
      <c r="A44" s="8"/>
      <c r="K44" s="8"/>
    </row>
    <row r="45" spans="1:11" x14ac:dyDescent="0.2">
      <c r="A45" s="8"/>
    </row>
    <row r="46" spans="1:11" x14ac:dyDescent="0.2">
      <c r="A46" s="8"/>
    </row>
    <row r="47" spans="1:11" x14ac:dyDescent="0.2">
      <c r="A47" s="8"/>
    </row>
    <row r="48" spans="1:11" x14ac:dyDescent="0.2">
      <c r="A48" s="8"/>
    </row>
    <row r="49" spans="1:1" x14ac:dyDescent="0.2">
      <c r="A49" s="8"/>
    </row>
  </sheetData>
  <mergeCells count="13">
    <mergeCell ref="I4:I7"/>
    <mergeCell ref="B2:I2"/>
    <mergeCell ref="B3:I3"/>
    <mergeCell ref="B4:B8"/>
    <mergeCell ref="G6:G7"/>
    <mergeCell ref="H6:H7"/>
    <mergeCell ref="C5:C7"/>
    <mergeCell ref="D4:F4"/>
    <mergeCell ref="E5:F5"/>
    <mergeCell ref="D5:D7"/>
    <mergeCell ref="E6:E7"/>
    <mergeCell ref="F6:F7"/>
    <mergeCell ref="G4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O34"/>
  <sheetViews>
    <sheetView showGridLines="0" workbookViewId="0">
      <selection activeCell="B3" sqref="B3:L3"/>
    </sheetView>
  </sheetViews>
  <sheetFormatPr baseColWidth="10" defaultColWidth="11.42578125" defaultRowHeight="12.75" x14ac:dyDescent="0.2"/>
  <cols>
    <col min="1" max="1" width="11.42578125" style="3" customWidth="1"/>
    <col min="2" max="2" width="43.140625" style="3" customWidth="1"/>
    <col min="3" max="3" width="11.42578125" style="3" bestFit="1" customWidth="1"/>
    <col min="4" max="4" width="14.7109375" style="3" customWidth="1"/>
    <col min="5" max="5" width="14.7109375" style="3" bestFit="1" customWidth="1"/>
    <col min="6" max="6" width="16.5703125" style="3" bestFit="1" customWidth="1"/>
    <col min="7" max="7" width="12" style="3" bestFit="1" customWidth="1"/>
    <col min="8" max="8" width="9" style="3" bestFit="1" customWidth="1"/>
    <col min="9" max="9" width="16.7109375" style="3" customWidth="1"/>
    <col min="10" max="10" width="9.28515625" style="3" bestFit="1" customWidth="1"/>
    <col min="11" max="11" width="7.85546875" style="3" bestFit="1" customWidth="1"/>
    <col min="12" max="12" width="11.42578125" style="3" customWidth="1"/>
    <col min="13" max="13" width="11" style="3" customWidth="1"/>
    <col min="14" max="16384" width="11.42578125" style="3"/>
  </cols>
  <sheetData>
    <row r="3" spans="2:15" ht="18" x14ac:dyDescent="0.25">
      <c r="B3" s="102" t="s">
        <v>186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N3" s="2" t="s">
        <v>110</v>
      </c>
      <c r="O3" s="4">
        <v>5126270100000</v>
      </c>
    </row>
    <row r="4" spans="2:15" ht="15.75" thickBot="1" x14ac:dyDescent="0.25">
      <c r="B4" s="103" t="s">
        <v>18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2:15" ht="12.75" customHeight="1" thickBot="1" x14ac:dyDescent="0.25">
      <c r="B5" s="126" t="s">
        <v>19</v>
      </c>
      <c r="C5" s="46">
        <v>2020</v>
      </c>
      <c r="D5" s="129">
        <v>2021</v>
      </c>
      <c r="E5" s="130"/>
      <c r="F5" s="130"/>
      <c r="G5" s="130"/>
      <c r="H5" s="130"/>
      <c r="I5" s="130"/>
      <c r="J5" s="117" t="s">
        <v>118</v>
      </c>
      <c r="K5" s="118"/>
      <c r="L5" s="123" t="s">
        <v>164</v>
      </c>
    </row>
    <row r="6" spans="2:15" ht="12.75" customHeight="1" thickBot="1" x14ac:dyDescent="0.25">
      <c r="B6" s="127"/>
      <c r="C6" s="123" t="s">
        <v>564</v>
      </c>
      <c r="D6" s="123" t="s">
        <v>20</v>
      </c>
      <c r="E6" s="131" t="s">
        <v>194</v>
      </c>
      <c r="F6" s="131"/>
      <c r="G6" s="131"/>
      <c r="H6" s="131"/>
      <c r="I6" s="132"/>
      <c r="J6" s="119"/>
      <c r="K6" s="120"/>
      <c r="L6" s="124"/>
    </row>
    <row r="7" spans="2:15" ht="26.25" customHeight="1" thickBot="1" x14ac:dyDescent="0.25">
      <c r="B7" s="127"/>
      <c r="C7" s="124"/>
      <c r="D7" s="124"/>
      <c r="E7" s="118" t="s">
        <v>165</v>
      </c>
      <c r="F7" s="123" t="s">
        <v>114</v>
      </c>
      <c r="G7" s="123" t="s">
        <v>177</v>
      </c>
      <c r="H7" s="123" t="s">
        <v>166</v>
      </c>
      <c r="I7" s="123" t="s">
        <v>167</v>
      </c>
      <c r="J7" s="121"/>
      <c r="K7" s="122"/>
      <c r="L7" s="124"/>
    </row>
    <row r="8" spans="2:15" ht="39" customHeight="1" thickBot="1" x14ac:dyDescent="0.25">
      <c r="B8" s="127"/>
      <c r="C8" s="125"/>
      <c r="D8" s="125"/>
      <c r="E8" s="122"/>
      <c r="F8" s="125"/>
      <c r="G8" s="125"/>
      <c r="H8" s="125"/>
      <c r="I8" s="125"/>
      <c r="J8" s="47" t="s">
        <v>119</v>
      </c>
      <c r="K8" s="47" t="s">
        <v>120</v>
      </c>
      <c r="L8" s="125"/>
    </row>
    <row r="9" spans="2:15" ht="13.5" thickBot="1" x14ac:dyDescent="0.25">
      <c r="B9" s="128"/>
      <c r="C9" s="48">
        <v>1</v>
      </c>
      <c r="D9" s="96">
        <v>2</v>
      </c>
      <c r="E9" s="48">
        <v>3</v>
      </c>
      <c r="F9" s="48">
        <v>4</v>
      </c>
      <c r="G9" s="48">
        <v>5</v>
      </c>
      <c r="H9" s="48">
        <v>6</v>
      </c>
      <c r="I9" s="48" t="s">
        <v>168</v>
      </c>
      <c r="J9" s="48" t="s">
        <v>169</v>
      </c>
      <c r="K9" s="48" t="s">
        <v>170</v>
      </c>
      <c r="L9" s="48" t="s">
        <v>171</v>
      </c>
    </row>
    <row r="10" spans="2:15" x14ac:dyDescent="0.2">
      <c r="B10" s="16" t="s">
        <v>16</v>
      </c>
      <c r="C10" s="49">
        <f t="shared" ref="C10:H10" si="0">C11+C17+C18+C19+C20+C21</f>
        <v>87773023610.040009</v>
      </c>
      <c r="D10" s="49">
        <f t="shared" si="0"/>
        <v>768220844934</v>
      </c>
      <c r="E10" s="49">
        <f t="shared" si="0"/>
        <v>75394445931.577164</v>
      </c>
      <c r="F10" s="49">
        <f t="shared" si="0"/>
        <v>45683399730.979973</v>
      </c>
      <c r="G10" s="49">
        <f t="shared" si="0"/>
        <v>60151965824.439972</v>
      </c>
      <c r="H10" s="49">
        <f t="shared" si="0"/>
        <v>83773632986.769974</v>
      </c>
      <c r="I10" s="50">
        <f>G10/E10</f>
        <v>0.79783019930977117</v>
      </c>
      <c r="J10" s="49">
        <f t="shared" ref="J10:J29" si="1">G10-C10</f>
        <v>-27621057785.600037</v>
      </c>
      <c r="K10" s="50">
        <f>J10/C10</f>
        <v>-0.31468732247752457</v>
      </c>
      <c r="L10" s="50">
        <f>G10/$O$3</f>
        <v>1.173406095485292E-2</v>
      </c>
      <c r="M10" s="25"/>
    </row>
    <row r="11" spans="2:15" x14ac:dyDescent="0.2">
      <c r="B11" s="20" t="s">
        <v>7</v>
      </c>
      <c r="C11" s="51">
        <v>29683383802.030029</v>
      </c>
      <c r="D11" s="51">
        <v>313475539067</v>
      </c>
      <c r="E11" s="51">
        <v>38752126212.006897</v>
      </c>
      <c r="F11" s="51">
        <v>20018730721.819973</v>
      </c>
      <c r="G11" s="51">
        <v>29467073821.399971</v>
      </c>
      <c r="H11" s="51">
        <v>28512620069.789986</v>
      </c>
      <c r="I11" s="52">
        <f t="shared" ref="I11:I27" si="2">G11/E11</f>
        <v>0.76039889166829611</v>
      </c>
      <c r="J11" s="51">
        <f t="shared" si="1"/>
        <v>-216309980.63005829</v>
      </c>
      <c r="K11" s="52">
        <f>J11/C11</f>
        <v>-7.2872413088990538E-3</v>
      </c>
      <c r="L11" s="52">
        <f t="shared" ref="L11:L29" si="3">G11/$O$3</f>
        <v>5.7482483846100834E-3</v>
      </c>
    </row>
    <row r="12" spans="2:15" x14ac:dyDescent="0.2">
      <c r="B12" s="19" t="s">
        <v>172</v>
      </c>
      <c r="C12" s="51">
        <v>17561195585.560017</v>
      </c>
      <c r="D12" s="51">
        <v>209164590451</v>
      </c>
      <c r="E12" s="51">
        <v>17939556125.789997</v>
      </c>
      <c r="F12" s="51">
        <v>9226066662.989994</v>
      </c>
      <c r="G12" s="51">
        <v>17861690764.599979</v>
      </c>
      <c r="H12" s="51">
        <v>17826094476.659985</v>
      </c>
      <c r="I12" s="52">
        <f t="shared" si="2"/>
        <v>0.99565957147188955</v>
      </c>
      <c r="J12" s="51">
        <f t="shared" si="1"/>
        <v>300495179.03996277</v>
      </c>
      <c r="K12" s="52">
        <f>J12/C12</f>
        <v>1.7111316685468152E-2</v>
      </c>
      <c r="L12" s="52">
        <f t="shared" si="3"/>
        <v>3.4843444485299318E-3</v>
      </c>
    </row>
    <row r="13" spans="2:15" x14ac:dyDescent="0.2">
      <c r="B13" s="19" t="s">
        <v>173</v>
      </c>
      <c r="C13" s="51">
        <v>12117773294.000013</v>
      </c>
      <c r="D13" s="51">
        <v>100401938348</v>
      </c>
      <c r="E13" s="51">
        <v>20807091810.189816</v>
      </c>
      <c r="F13" s="51">
        <v>10786137778.789978</v>
      </c>
      <c r="G13" s="51">
        <v>11598856776.759993</v>
      </c>
      <c r="H13" s="51">
        <v>10679704375.590002</v>
      </c>
      <c r="I13" s="52">
        <f t="shared" si="2"/>
        <v>0.55744728204062177</v>
      </c>
      <c r="J13" s="51">
        <f t="shared" si="1"/>
        <v>-518916517.24002075</v>
      </c>
      <c r="K13" s="52">
        <f>J13/C13</f>
        <v>-4.2822761628735599E-2</v>
      </c>
      <c r="L13" s="52">
        <f t="shared" si="3"/>
        <v>2.2626308310910097E-3</v>
      </c>
    </row>
    <row r="14" spans="2:15" ht="38.25" x14ac:dyDescent="0.2">
      <c r="B14" s="19" t="s">
        <v>174</v>
      </c>
      <c r="C14" s="51">
        <v>4414922.47</v>
      </c>
      <c r="D14" s="51">
        <v>112513250</v>
      </c>
      <c r="E14" s="51">
        <v>5478276.0270830458</v>
      </c>
      <c r="F14" s="51">
        <v>6526280.0399999982</v>
      </c>
      <c r="G14" s="51">
        <v>6526280.0399999982</v>
      </c>
      <c r="H14" s="51">
        <v>6821217.5399999982</v>
      </c>
      <c r="I14" s="52">
        <f t="shared" si="2"/>
        <v>1.1913017905151031</v>
      </c>
      <c r="J14" s="51">
        <f t="shared" si="1"/>
        <v>2111357.5699999984</v>
      </c>
      <c r="K14" s="52">
        <f>J14/C14</f>
        <v>0.47823208320122518</v>
      </c>
      <c r="L14" s="52">
        <f t="shared" si="3"/>
        <v>1.2731049891421052E-6</v>
      </c>
    </row>
    <row r="15" spans="2:15" ht="25.5" x14ac:dyDescent="0.2">
      <c r="B15" s="19" t="s">
        <v>175</v>
      </c>
      <c r="C15" s="51">
        <v>0</v>
      </c>
      <c r="D15" s="51">
        <v>3380145672</v>
      </c>
      <c r="E15" s="51">
        <v>0</v>
      </c>
      <c r="F15" s="51">
        <v>0</v>
      </c>
      <c r="G15" s="51">
        <v>0</v>
      </c>
      <c r="H15" s="51">
        <v>0</v>
      </c>
      <c r="I15" s="52" t="s">
        <v>23</v>
      </c>
      <c r="J15" s="51">
        <f t="shared" si="1"/>
        <v>0</v>
      </c>
      <c r="K15" s="52" t="s">
        <v>23</v>
      </c>
      <c r="L15" s="52">
        <f t="shared" si="3"/>
        <v>0</v>
      </c>
    </row>
    <row r="16" spans="2:15" ht="38.25" x14ac:dyDescent="0.2">
      <c r="B16" s="19" t="s">
        <v>176</v>
      </c>
      <c r="C16" s="51">
        <v>0</v>
      </c>
      <c r="D16" s="51">
        <v>416351346</v>
      </c>
      <c r="E16" s="51">
        <v>0</v>
      </c>
      <c r="F16" s="51">
        <v>0</v>
      </c>
      <c r="G16" s="51">
        <v>0</v>
      </c>
      <c r="H16" s="51">
        <v>0</v>
      </c>
      <c r="I16" s="52" t="s">
        <v>23</v>
      </c>
      <c r="J16" s="51">
        <f t="shared" si="1"/>
        <v>0</v>
      </c>
      <c r="K16" s="52" t="s">
        <v>23</v>
      </c>
      <c r="L16" s="52">
        <f t="shared" si="3"/>
        <v>0</v>
      </c>
    </row>
    <row r="17" spans="2:13" x14ac:dyDescent="0.2">
      <c r="B17" s="20" t="s">
        <v>8</v>
      </c>
      <c r="C17" s="51">
        <v>3359303149.6599998</v>
      </c>
      <c r="D17" s="51">
        <v>45951048903</v>
      </c>
      <c r="E17" s="51">
        <v>2935041645.0990877</v>
      </c>
      <c r="F17" s="51">
        <v>1499503209.01</v>
      </c>
      <c r="G17" s="51">
        <v>3683470713.8900003</v>
      </c>
      <c r="H17" s="51">
        <v>3656052159.5199995</v>
      </c>
      <c r="I17" s="52">
        <f t="shared" si="2"/>
        <v>1.2549977681034388</v>
      </c>
      <c r="J17" s="51">
        <f t="shared" si="1"/>
        <v>324167564.2300005</v>
      </c>
      <c r="K17" s="52">
        <f>J17/C17</f>
        <v>9.6498455122399407E-2</v>
      </c>
      <c r="L17" s="52">
        <f t="shared" si="3"/>
        <v>7.1854791925419624E-4</v>
      </c>
    </row>
    <row r="18" spans="2:13" x14ac:dyDescent="0.2">
      <c r="B18" s="20" t="s">
        <v>9</v>
      </c>
      <c r="C18" s="51">
        <v>9907218038.7499981</v>
      </c>
      <c r="D18" s="51">
        <v>184836130000</v>
      </c>
      <c r="E18" s="51">
        <v>10904851409.81716</v>
      </c>
      <c r="F18" s="51">
        <v>8717517387.1499996</v>
      </c>
      <c r="G18" s="51">
        <v>11476705856.780001</v>
      </c>
      <c r="H18" s="51">
        <v>37944335390.760002</v>
      </c>
      <c r="I18" s="52">
        <f t="shared" si="2"/>
        <v>1.0524403703885434</v>
      </c>
      <c r="J18" s="51">
        <f t="shared" si="1"/>
        <v>1569487818.0300026</v>
      </c>
      <c r="K18" s="52">
        <f>J18/C18</f>
        <v>0.15841862083697777</v>
      </c>
      <c r="L18" s="52">
        <f t="shared" si="3"/>
        <v>2.2388024105050573E-3</v>
      </c>
    </row>
    <row r="19" spans="2:13" x14ac:dyDescent="0.2">
      <c r="B19" s="20" t="s">
        <v>113</v>
      </c>
      <c r="C19" s="51">
        <v>0</v>
      </c>
      <c r="D19" s="51">
        <v>0</v>
      </c>
      <c r="E19" s="51">
        <v>0</v>
      </c>
      <c r="F19" s="51">
        <v>8164755.75</v>
      </c>
      <c r="G19" s="51">
        <v>8164755.75</v>
      </c>
      <c r="H19" s="51">
        <v>11583924.65</v>
      </c>
      <c r="I19" s="52" t="s">
        <v>23</v>
      </c>
      <c r="J19" s="51">
        <f t="shared" si="1"/>
        <v>8164755.75</v>
      </c>
      <c r="K19" s="52" t="s">
        <v>23</v>
      </c>
      <c r="L19" s="52">
        <f t="shared" si="3"/>
        <v>1.5927283562370231E-6</v>
      </c>
    </row>
    <row r="20" spans="2:13" x14ac:dyDescent="0.2">
      <c r="B20" s="20" t="s">
        <v>22</v>
      </c>
      <c r="C20" s="51">
        <v>44758823407.759979</v>
      </c>
      <c r="D20" s="51">
        <v>223692311423</v>
      </c>
      <c r="E20" s="51">
        <v>22773069063.030907</v>
      </c>
      <c r="F20" s="51">
        <v>15420663557.339996</v>
      </c>
      <c r="G20" s="51">
        <v>15497730576.709995</v>
      </c>
      <c r="H20" s="51">
        <v>13629948560.119993</v>
      </c>
      <c r="I20" s="52">
        <f t="shared" si="2"/>
        <v>0.68052885334935065</v>
      </c>
      <c r="J20" s="51">
        <f t="shared" si="1"/>
        <v>-29261092831.049984</v>
      </c>
      <c r="K20" s="52">
        <f t="shared" ref="K20:K27" si="4">J20/C20</f>
        <v>-0.65375026873420661</v>
      </c>
      <c r="L20" s="52">
        <f t="shared" si="3"/>
        <v>3.0231982073496274E-3</v>
      </c>
    </row>
    <row r="21" spans="2:13" x14ac:dyDescent="0.2">
      <c r="B21" s="20" t="s">
        <v>10</v>
      </c>
      <c r="C21" s="51">
        <v>64295211.840000004</v>
      </c>
      <c r="D21" s="51">
        <v>265815541</v>
      </c>
      <c r="E21" s="51">
        <v>29357601.623100776</v>
      </c>
      <c r="F21" s="51">
        <v>18820099.909999996</v>
      </c>
      <c r="G21" s="51">
        <v>18820099.909999996</v>
      </c>
      <c r="H21" s="51">
        <v>19092881.929999996</v>
      </c>
      <c r="I21" s="52">
        <f t="shared" si="2"/>
        <v>0.64106394492358398</v>
      </c>
      <c r="J21" s="51">
        <f t="shared" si="1"/>
        <v>-45475111.930000007</v>
      </c>
      <c r="K21" s="52">
        <f t="shared" si="4"/>
        <v>-0.70728613575713517</v>
      </c>
      <c r="L21" s="52">
        <f t="shared" si="3"/>
        <v>3.6713047777174278E-6</v>
      </c>
    </row>
    <row r="22" spans="2:13" x14ac:dyDescent="0.2">
      <c r="B22" s="53" t="s">
        <v>17</v>
      </c>
      <c r="C22" s="49">
        <f t="shared" ref="C22:H22" si="5">SUM(C23:C28)</f>
        <v>14201229907.930004</v>
      </c>
      <c r="D22" s="49">
        <f t="shared" si="5"/>
        <v>123157955971</v>
      </c>
      <c r="E22" s="49">
        <f t="shared" si="5"/>
        <v>12033659053.470001</v>
      </c>
      <c r="F22" s="49">
        <f t="shared" si="5"/>
        <v>5761560359.0200005</v>
      </c>
      <c r="G22" s="49">
        <f t="shared" si="5"/>
        <v>4995809951.21</v>
      </c>
      <c r="H22" s="49">
        <f t="shared" si="5"/>
        <v>5530269090.6900005</v>
      </c>
      <c r="I22" s="50">
        <f>G22/E22</f>
        <v>0.41515302444682595</v>
      </c>
      <c r="J22" s="49">
        <f t="shared" si="1"/>
        <v>-9205419956.720005</v>
      </c>
      <c r="K22" s="50">
        <f t="shared" si="4"/>
        <v>-0.64821286722354055</v>
      </c>
      <c r="L22" s="50">
        <f t="shared" si="3"/>
        <v>9.7455066817684851E-4</v>
      </c>
      <c r="M22" s="25"/>
    </row>
    <row r="23" spans="2:13" x14ac:dyDescent="0.2">
      <c r="B23" s="54" t="s">
        <v>11</v>
      </c>
      <c r="C23" s="51">
        <v>4213569110.1000013</v>
      </c>
      <c r="D23" s="51">
        <v>30479010985</v>
      </c>
      <c r="E23" s="51">
        <v>6583932074.6700001</v>
      </c>
      <c r="F23" s="51">
        <v>2109647563.0000002</v>
      </c>
      <c r="G23" s="51">
        <v>1980372757.0600004</v>
      </c>
      <c r="H23" s="51">
        <v>1809466020.53</v>
      </c>
      <c r="I23" s="52">
        <f t="shared" si="2"/>
        <v>0.3007887588450342</v>
      </c>
      <c r="J23" s="51">
        <f t="shared" si="1"/>
        <v>-2233196353.0400009</v>
      </c>
      <c r="K23" s="52">
        <f t="shared" si="4"/>
        <v>-0.53000112130283772</v>
      </c>
      <c r="L23" s="52">
        <f t="shared" si="3"/>
        <v>3.8631845736337625E-4</v>
      </c>
    </row>
    <row r="24" spans="2:13" ht="25.5" x14ac:dyDescent="0.2">
      <c r="B24" s="20" t="s">
        <v>12</v>
      </c>
      <c r="C24" s="51">
        <v>6019890637.4900036</v>
      </c>
      <c r="D24" s="51">
        <v>44127092095</v>
      </c>
      <c r="E24" s="51">
        <v>3388119096.7927141</v>
      </c>
      <c r="F24" s="51">
        <v>2066671628.0500004</v>
      </c>
      <c r="G24" s="51">
        <v>1433575654.0900002</v>
      </c>
      <c r="H24" s="51">
        <v>1079355287.2000003</v>
      </c>
      <c r="I24" s="52">
        <f t="shared" si="2"/>
        <v>0.42311843625776374</v>
      </c>
      <c r="J24" s="51">
        <f t="shared" si="1"/>
        <v>-4586314983.4000034</v>
      </c>
      <c r="K24" s="52">
        <f t="shared" si="4"/>
        <v>-0.76186018311327164</v>
      </c>
      <c r="L24" s="52">
        <f t="shared" si="3"/>
        <v>2.7965277406861571E-4</v>
      </c>
    </row>
    <row r="25" spans="2:13" x14ac:dyDescent="0.2">
      <c r="B25" s="20" t="s">
        <v>13</v>
      </c>
      <c r="C25" s="51">
        <v>0</v>
      </c>
      <c r="D25" s="51">
        <v>15705520</v>
      </c>
      <c r="E25" s="51">
        <v>158205.88280832203</v>
      </c>
      <c r="F25" s="51">
        <v>0</v>
      </c>
      <c r="G25" s="51">
        <v>1073800</v>
      </c>
      <c r="H25" s="51">
        <v>0</v>
      </c>
      <c r="I25" s="52">
        <f t="shared" si="2"/>
        <v>6.7873582254901805</v>
      </c>
      <c r="J25" s="51">
        <f t="shared" si="1"/>
        <v>1073800</v>
      </c>
      <c r="K25" s="52" t="s">
        <v>23</v>
      </c>
      <c r="L25" s="52">
        <f t="shared" si="3"/>
        <v>2.0947003943471493E-7</v>
      </c>
    </row>
    <row r="26" spans="2:13" x14ac:dyDescent="0.2">
      <c r="B26" s="54" t="s">
        <v>14</v>
      </c>
      <c r="C26" s="51">
        <v>238385836.59999999</v>
      </c>
      <c r="D26" s="51">
        <v>1196164756</v>
      </c>
      <c r="E26" s="51">
        <v>362718478.97447824</v>
      </c>
      <c r="F26" s="51">
        <v>81609133.549999997</v>
      </c>
      <c r="G26" s="51">
        <v>77155705.640000001</v>
      </c>
      <c r="H26" s="51">
        <v>356882385.19999999</v>
      </c>
      <c r="I26" s="52">
        <f t="shared" si="2"/>
        <v>0.2127151223674735</v>
      </c>
      <c r="J26" s="51">
        <f t="shared" si="1"/>
        <v>-161230130.95999998</v>
      </c>
      <c r="K26" s="52">
        <f t="shared" si="4"/>
        <v>-0.67634106648096048</v>
      </c>
      <c r="L26" s="52">
        <f t="shared" si="3"/>
        <v>1.5051041816934305E-5</v>
      </c>
    </row>
    <row r="27" spans="2:13" x14ac:dyDescent="0.2">
      <c r="B27" s="20" t="s">
        <v>24</v>
      </c>
      <c r="C27" s="51">
        <v>3729384323.7400002</v>
      </c>
      <c r="D27" s="51">
        <v>45893698340</v>
      </c>
      <c r="E27" s="51">
        <v>1698731197.1500001</v>
      </c>
      <c r="F27" s="51">
        <v>1503632034.4199998</v>
      </c>
      <c r="G27" s="51">
        <v>1503632034.4199998</v>
      </c>
      <c r="H27" s="51">
        <v>2284565397.7600002</v>
      </c>
      <c r="I27" s="52">
        <f t="shared" si="2"/>
        <v>0.88515006785221662</v>
      </c>
      <c r="J27" s="51">
        <f t="shared" si="1"/>
        <v>-2225752289.3200006</v>
      </c>
      <c r="K27" s="52">
        <f t="shared" si="4"/>
        <v>-0.59681494212103958</v>
      </c>
      <c r="L27" s="52">
        <f t="shared" si="3"/>
        <v>2.9331892488848761E-4</v>
      </c>
    </row>
    <row r="28" spans="2:13" ht="26.25" thickBot="1" x14ac:dyDescent="0.25">
      <c r="B28" s="20" t="s">
        <v>15</v>
      </c>
      <c r="C28" s="51">
        <v>0</v>
      </c>
      <c r="D28" s="51">
        <v>1446284275</v>
      </c>
      <c r="E28" s="51">
        <v>0</v>
      </c>
      <c r="F28" s="51">
        <v>0</v>
      </c>
      <c r="G28" s="51">
        <v>0</v>
      </c>
      <c r="H28" s="51">
        <v>0</v>
      </c>
      <c r="I28" s="52" t="s">
        <v>23</v>
      </c>
      <c r="J28" s="51">
        <f t="shared" si="1"/>
        <v>0</v>
      </c>
      <c r="K28" s="52" t="s">
        <v>23</v>
      </c>
      <c r="L28" s="52">
        <f t="shared" si="3"/>
        <v>0</v>
      </c>
    </row>
    <row r="29" spans="2:13" ht="13.5" thickBot="1" x14ac:dyDescent="0.25">
      <c r="B29" s="55" t="s">
        <v>25</v>
      </c>
      <c r="C29" s="12">
        <f t="shared" ref="C29:H29" si="6">C10+C22</f>
        <v>101974253517.97002</v>
      </c>
      <c r="D29" s="12">
        <f t="shared" si="6"/>
        <v>891378800905</v>
      </c>
      <c r="E29" s="12">
        <f t="shared" si="6"/>
        <v>87428104985.047165</v>
      </c>
      <c r="F29" s="12">
        <f t="shared" si="6"/>
        <v>51444960089.999969</v>
      </c>
      <c r="G29" s="12">
        <f t="shared" si="6"/>
        <v>65147775775.649971</v>
      </c>
      <c r="H29" s="12">
        <f t="shared" si="6"/>
        <v>89303902077.459976</v>
      </c>
      <c r="I29" s="13">
        <f>G29/E29</f>
        <v>0.74515827360998155</v>
      </c>
      <c r="J29" s="12">
        <f t="shared" si="1"/>
        <v>-36826477742.320045</v>
      </c>
      <c r="K29" s="13">
        <f>J29/C29</f>
        <v>-0.3611350558779079</v>
      </c>
      <c r="L29" s="13">
        <f t="shared" si="3"/>
        <v>1.2708611623029768E-2</v>
      </c>
    </row>
    <row r="30" spans="2:13" x14ac:dyDescent="0.2">
      <c r="B30" s="57" t="s">
        <v>178</v>
      </c>
    </row>
    <row r="31" spans="2:13" ht="15" x14ac:dyDescent="0.2">
      <c r="B31" s="72" t="s">
        <v>27</v>
      </c>
    </row>
    <row r="32" spans="2:13" ht="15" x14ac:dyDescent="0.2">
      <c r="B32" s="72" t="s">
        <v>179</v>
      </c>
    </row>
    <row r="33" spans="2:2" ht="15" x14ac:dyDescent="0.2">
      <c r="B33" s="72" t="s">
        <v>163</v>
      </c>
    </row>
    <row r="34" spans="2:2" ht="15" x14ac:dyDescent="0.2">
      <c r="B34" s="72" t="s">
        <v>28</v>
      </c>
    </row>
  </sheetData>
  <mergeCells count="14">
    <mergeCell ref="B3:L3"/>
    <mergeCell ref="B4:L4"/>
    <mergeCell ref="J5:K7"/>
    <mergeCell ref="L5:L8"/>
    <mergeCell ref="E7:E8"/>
    <mergeCell ref="F7:F8"/>
    <mergeCell ref="G7:G8"/>
    <mergeCell ref="H7:H8"/>
    <mergeCell ref="I7:I8"/>
    <mergeCell ref="B5:B9"/>
    <mergeCell ref="D5:I5"/>
    <mergeCell ref="C6:C8"/>
    <mergeCell ref="D6:D8"/>
    <mergeCell ref="E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49"/>
  <sheetViews>
    <sheetView showGridLines="0" zoomScaleNormal="100" workbookViewId="0">
      <selection activeCell="E5" sqref="E5:I5"/>
    </sheetView>
  </sheetViews>
  <sheetFormatPr baseColWidth="10" defaultColWidth="11.42578125" defaultRowHeight="12.75" x14ac:dyDescent="0.2"/>
  <cols>
    <col min="1" max="1" width="11.42578125" style="3" customWidth="1"/>
    <col min="2" max="2" width="59.28515625" style="3" customWidth="1"/>
    <col min="3" max="3" width="11.85546875" style="3" customWidth="1"/>
    <col min="4" max="4" width="15.7109375" style="3" customWidth="1"/>
    <col min="5" max="5" width="15.140625" style="3" customWidth="1"/>
    <col min="6" max="6" width="17.140625" style="3" customWidth="1"/>
    <col min="7" max="7" width="13.140625" style="3" customWidth="1"/>
    <col min="8" max="8" width="9.42578125" style="3" customWidth="1"/>
    <col min="9" max="9" width="14.28515625" style="3" customWidth="1"/>
    <col min="10" max="10" width="10" style="3" customWidth="1"/>
    <col min="11" max="11" width="9.7109375" style="3" customWidth="1"/>
    <col min="12" max="12" width="12.5703125" style="3" customWidth="1"/>
    <col min="13" max="13" width="11.42578125" style="3" customWidth="1"/>
    <col min="14" max="14" width="24.42578125" style="3" bestFit="1" customWidth="1"/>
    <col min="15" max="15" width="17.140625" style="3" bestFit="1" customWidth="1"/>
    <col min="16" max="16384" width="11.42578125" style="3"/>
  </cols>
  <sheetData>
    <row r="2" spans="2:15" ht="18" x14ac:dyDescent="0.25">
      <c r="B2" s="102" t="s">
        <v>187</v>
      </c>
      <c r="C2" s="102"/>
      <c r="D2" s="102"/>
      <c r="E2" s="102"/>
      <c r="F2" s="102"/>
      <c r="G2" s="102"/>
      <c r="H2" s="102"/>
      <c r="I2" s="102"/>
      <c r="J2" s="102"/>
      <c r="K2" s="102"/>
      <c r="L2" s="44"/>
    </row>
    <row r="3" spans="2:15" ht="15.75" thickBot="1" x14ac:dyDescent="0.25">
      <c r="B3" s="103" t="s">
        <v>18</v>
      </c>
      <c r="C3" s="103"/>
      <c r="D3" s="103"/>
      <c r="E3" s="103"/>
      <c r="F3" s="103"/>
      <c r="G3" s="103"/>
      <c r="H3" s="103"/>
      <c r="I3" s="103"/>
      <c r="J3" s="103"/>
      <c r="K3" s="103"/>
      <c r="L3" s="45"/>
      <c r="N3" s="2" t="s">
        <v>110</v>
      </c>
      <c r="O3" s="4">
        <v>5126270100000</v>
      </c>
    </row>
    <row r="4" spans="2:15" ht="12.75" customHeight="1" thickBot="1" x14ac:dyDescent="0.25">
      <c r="B4" s="126" t="s">
        <v>19</v>
      </c>
      <c r="C4" s="47">
        <v>2020</v>
      </c>
      <c r="D4" s="117">
        <v>2021</v>
      </c>
      <c r="E4" s="136"/>
      <c r="F4" s="136"/>
      <c r="G4" s="136"/>
      <c r="H4" s="136"/>
      <c r="I4" s="118"/>
      <c r="J4" s="117" t="s">
        <v>118</v>
      </c>
      <c r="K4" s="118"/>
      <c r="L4" s="123" t="s">
        <v>164</v>
      </c>
    </row>
    <row r="5" spans="2:15" ht="12.75" customHeight="1" thickBot="1" x14ac:dyDescent="0.25">
      <c r="B5" s="127"/>
      <c r="C5" s="123" t="s">
        <v>196</v>
      </c>
      <c r="D5" s="117" t="s">
        <v>20</v>
      </c>
      <c r="E5" s="133" t="s">
        <v>194</v>
      </c>
      <c r="F5" s="134"/>
      <c r="G5" s="134"/>
      <c r="H5" s="134"/>
      <c r="I5" s="135"/>
      <c r="J5" s="137"/>
      <c r="K5" s="122"/>
      <c r="L5" s="124"/>
    </row>
    <row r="6" spans="2:15" ht="48" customHeight="1" thickBot="1" x14ac:dyDescent="0.25">
      <c r="B6" s="127"/>
      <c r="C6" s="125"/>
      <c r="D6" s="125"/>
      <c r="E6" s="56" t="s">
        <v>165</v>
      </c>
      <c r="F6" s="56" t="s">
        <v>114</v>
      </c>
      <c r="G6" s="56" t="s">
        <v>177</v>
      </c>
      <c r="H6" s="56" t="s">
        <v>115</v>
      </c>
      <c r="I6" s="56" t="s">
        <v>167</v>
      </c>
      <c r="J6" s="47" t="s">
        <v>119</v>
      </c>
      <c r="K6" s="58" t="s">
        <v>120</v>
      </c>
      <c r="L6" s="125"/>
    </row>
    <row r="7" spans="2:15" ht="13.5" thickBot="1" x14ac:dyDescent="0.25">
      <c r="B7" s="128"/>
      <c r="C7" s="48">
        <v>1</v>
      </c>
      <c r="D7" s="48">
        <v>2</v>
      </c>
      <c r="E7" s="48">
        <v>3</v>
      </c>
      <c r="F7" s="48">
        <v>4</v>
      </c>
      <c r="G7" s="48">
        <v>5</v>
      </c>
      <c r="H7" s="48">
        <v>6</v>
      </c>
      <c r="I7" s="59" t="s">
        <v>180</v>
      </c>
      <c r="J7" s="60" t="s">
        <v>181</v>
      </c>
      <c r="K7" s="61" t="s">
        <v>182</v>
      </c>
      <c r="L7" s="48" t="s">
        <v>183</v>
      </c>
    </row>
    <row r="8" spans="2:15" s="66" customFormat="1" ht="15" x14ac:dyDescent="0.25">
      <c r="B8" s="62" t="s">
        <v>29</v>
      </c>
      <c r="C8" s="63">
        <f t="shared" ref="C8:H8" si="0">C10+C9</f>
        <v>791044378.76000011</v>
      </c>
      <c r="D8" s="63">
        <f t="shared" si="0"/>
        <v>7818719836</v>
      </c>
      <c r="E8" s="63">
        <f t="shared" si="0"/>
        <v>651559986.38</v>
      </c>
      <c r="F8" s="63">
        <f t="shared" si="0"/>
        <v>651559975.18000007</v>
      </c>
      <c r="G8" s="63">
        <f t="shared" si="0"/>
        <v>651559975.18000007</v>
      </c>
      <c r="H8" s="63">
        <f t="shared" si="0"/>
        <v>651559975.18000007</v>
      </c>
      <c r="I8" s="64">
        <f>G8/E8</f>
        <v>0.9999999828104853</v>
      </c>
      <c r="J8" s="63">
        <f t="shared" ref="J8:J45" si="1">G8-C8</f>
        <v>-139484403.58000004</v>
      </c>
      <c r="K8" s="64">
        <f t="shared" ref="K8:K39" si="2">G8/C8-1</f>
        <v>-0.17632942894891501</v>
      </c>
      <c r="L8" s="64">
        <f>G8/$O$3</f>
        <v>1.2710215467967638E-4</v>
      </c>
      <c r="M8" s="65"/>
    </row>
    <row r="9" spans="2:15" x14ac:dyDescent="0.2">
      <c r="B9" s="67" t="s">
        <v>30</v>
      </c>
      <c r="C9" s="51">
        <v>211314924</v>
      </c>
      <c r="D9" s="51">
        <v>2635779124</v>
      </c>
      <c r="E9" s="51">
        <v>219648260.38999999</v>
      </c>
      <c r="F9" s="51">
        <v>219648256</v>
      </c>
      <c r="G9" s="51">
        <v>219648256</v>
      </c>
      <c r="H9" s="51">
        <v>219648256</v>
      </c>
      <c r="I9" s="52">
        <f t="shared" ref="I9:I45" si="3">G9/E9</f>
        <v>0.99999998001349988</v>
      </c>
      <c r="J9" s="51">
        <f t="shared" si="1"/>
        <v>8333332</v>
      </c>
      <c r="K9" s="52">
        <f t="shared" si="2"/>
        <v>3.9435605598779233E-2</v>
      </c>
      <c r="L9" s="52">
        <f t="shared" ref="L9:L45" si="4">G9/$O$3</f>
        <v>4.2847577617886347E-5</v>
      </c>
    </row>
    <row r="10" spans="2:15" x14ac:dyDescent="0.2">
      <c r="B10" s="67" t="s">
        <v>31</v>
      </c>
      <c r="C10" s="51">
        <v>579729454.76000011</v>
      </c>
      <c r="D10" s="51">
        <v>5182940712</v>
      </c>
      <c r="E10" s="51">
        <v>431911725.99000001</v>
      </c>
      <c r="F10" s="51">
        <v>431911719.18000013</v>
      </c>
      <c r="G10" s="51">
        <v>431911719.18000013</v>
      </c>
      <c r="H10" s="51">
        <v>431911719.18000013</v>
      </c>
      <c r="I10" s="52">
        <f t="shared" si="3"/>
        <v>0.9999999842328896</v>
      </c>
      <c r="J10" s="51">
        <f t="shared" si="1"/>
        <v>-147817735.57999998</v>
      </c>
      <c r="K10" s="52">
        <f t="shared" si="2"/>
        <v>-0.25497710072570745</v>
      </c>
      <c r="L10" s="52">
        <f t="shared" si="4"/>
        <v>8.4254577061790032E-5</v>
      </c>
    </row>
    <row r="11" spans="2:15" s="66" customFormat="1" ht="15" x14ac:dyDescent="0.25">
      <c r="B11" s="62" t="s">
        <v>32</v>
      </c>
      <c r="C11" s="63">
        <f t="shared" ref="C11:H11" si="5">SUM(C12:C33)</f>
        <v>62557544101.320023</v>
      </c>
      <c r="D11" s="63">
        <f t="shared" si="5"/>
        <v>603583899414</v>
      </c>
      <c r="E11" s="63">
        <f t="shared" si="5"/>
        <v>69331255594.339996</v>
      </c>
      <c r="F11" s="63">
        <f t="shared" si="5"/>
        <v>37766515145.409996</v>
      </c>
      <c r="G11" s="63">
        <f t="shared" si="5"/>
        <v>46496951632.820007</v>
      </c>
      <c r="H11" s="63">
        <f t="shared" si="5"/>
        <v>44229100829.640015</v>
      </c>
      <c r="I11" s="64">
        <f t="shared" si="3"/>
        <v>0.67064920769465897</v>
      </c>
      <c r="J11" s="63">
        <f t="shared" si="1"/>
        <v>-16060592468.500015</v>
      </c>
      <c r="K11" s="64">
        <f t="shared" si="2"/>
        <v>-0.2567331038841264</v>
      </c>
      <c r="L11" s="64">
        <f t="shared" si="4"/>
        <v>9.0703280798294268E-3</v>
      </c>
    </row>
    <row r="12" spans="2:15" x14ac:dyDescent="0.2">
      <c r="B12" s="67" t="s">
        <v>33</v>
      </c>
      <c r="C12" s="51">
        <v>15803045450.780008</v>
      </c>
      <c r="D12" s="51">
        <v>67976353801</v>
      </c>
      <c r="E12" s="51">
        <v>8083851236.96</v>
      </c>
      <c r="F12" s="51">
        <v>3066765393.9799953</v>
      </c>
      <c r="G12" s="51">
        <v>2660370237.6399975</v>
      </c>
      <c r="H12" s="51">
        <v>2858096729.5399976</v>
      </c>
      <c r="I12" s="52">
        <f t="shared" si="3"/>
        <v>0.32909688212427474</v>
      </c>
      <c r="J12" s="51">
        <f t="shared" si="1"/>
        <v>-13142675213.140011</v>
      </c>
      <c r="K12" s="52">
        <f t="shared" si="2"/>
        <v>-0.83165458544519422</v>
      </c>
      <c r="L12" s="52">
        <f t="shared" si="4"/>
        <v>5.1896801880181804E-4</v>
      </c>
    </row>
    <row r="13" spans="2:15" x14ac:dyDescent="0.2">
      <c r="B13" s="67" t="s">
        <v>34</v>
      </c>
      <c r="C13" s="51">
        <v>3368500540.6800003</v>
      </c>
      <c r="D13" s="51">
        <v>43276034668</v>
      </c>
      <c r="E13" s="51">
        <v>4185228757.3499999</v>
      </c>
      <c r="F13" s="51">
        <v>3336211043.6600008</v>
      </c>
      <c r="G13" s="51">
        <v>3334917618.1299992</v>
      </c>
      <c r="H13" s="51">
        <v>3434251045.7800002</v>
      </c>
      <c r="I13" s="52">
        <f t="shared" si="3"/>
        <v>0.79683042707601004</v>
      </c>
      <c r="J13" s="51">
        <f t="shared" si="1"/>
        <v>-33582922.550001144</v>
      </c>
      <c r="K13" s="52">
        <f t="shared" si="2"/>
        <v>-9.969694867028811E-3</v>
      </c>
      <c r="L13" s="52">
        <f t="shared" si="4"/>
        <v>6.5055440955598485E-4</v>
      </c>
    </row>
    <row r="14" spans="2:15" x14ac:dyDescent="0.2">
      <c r="B14" s="67" t="s">
        <v>35</v>
      </c>
      <c r="C14" s="51">
        <v>2580031747.8399992</v>
      </c>
      <c r="D14" s="51">
        <v>33199958317</v>
      </c>
      <c r="E14" s="51">
        <v>3347755691.3200002</v>
      </c>
      <c r="F14" s="51">
        <v>2812086140.4200015</v>
      </c>
      <c r="G14" s="51">
        <v>2822869085.6400018</v>
      </c>
      <c r="H14" s="51">
        <v>2765298753.1000018</v>
      </c>
      <c r="I14" s="52">
        <f t="shared" si="3"/>
        <v>0.84321239239741574</v>
      </c>
      <c r="J14" s="51">
        <f t="shared" si="1"/>
        <v>242837337.80000257</v>
      </c>
      <c r="K14" s="52">
        <f t="shared" si="2"/>
        <v>9.4121840943742541E-2</v>
      </c>
      <c r="L14" s="52">
        <f t="shared" si="4"/>
        <v>5.5066725525055769E-4</v>
      </c>
    </row>
    <row r="15" spans="2:15" x14ac:dyDescent="0.2">
      <c r="B15" s="67" t="s">
        <v>36</v>
      </c>
      <c r="C15" s="51">
        <v>807651910.96000004</v>
      </c>
      <c r="D15" s="51">
        <v>10207451310</v>
      </c>
      <c r="E15" s="51">
        <v>560377640.25</v>
      </c>
      <c r="F15" s="51">
        <v>667271284.9000001</v>
      </c>
      <c r="G15" s="51">
        <v>642465553.13999987</v>
      </c>
      <c r="H15" s="51">
        <v>614183797.56999981</v>
      </c>
      <c r="I15" s="52">
        <f t="shared" si="3"/>
        <v>1.1464867742641875</v>
      </c>
      <c r="J15" s="51">
        <f t="shared" si="1"/>
        <v>-165186357.82000017</v>
      </c>
      <c r="K15" s="52">
        <f t="shared" si="2"/>
        <v>-0.20452667241714884</v>
      </c>
      <c r="L15" s="52">
        <f t="shared" si="4"/>
        <v>1.2532807296673654E-4</v>
      </c>
    </row>
    <row r="16" spans="2:15" x14ac:dyDescent="0.2">
      <c r="B16" s="67" t="s">
        <v>37</v>
      </c>
      <c r="C16" s="51">
        <v>1634431424.7100003</v>
      </c>
      <c r="D16" s="51">
        <v>21532543437</v>
      </c>
      <c r="E16" s="51">
        <v>1631889901.8199999</v>
      </c>
      <c r="F16" s="51">
        <v>1493036825.529999</v>
      </c>
      <c r="G16" s="51">
        <v>1413573476.4000008</v>
      </c>
      <c r="H16" s="51">
        <v>1428414085.47</v>
      </c>
      <c r="I16" s="52">
        <f t="shared" si="3"/>
        <v>0.86621865532931042</v>
      </c>
      <c r="J16" s="51">
        <f t="shared" si="1"/>
        <v>-220857948.30999947</v>
      </c>
      <c r="K16" s="52">
        <f t="shared" si="2"/>
        <v>-0.13512830515308194</v>
      </c>
      <c r="L16" s="52">
        <f t="shared" si="4"/>
        <v>2.7575087711433717E-4</v>
      </c>
    </row>
    <row r="17" spans="2:13" x14ac:dyDescent="0.2">
      <c r="B17" s="67" t="s">
        <v>38</v>
      </c>
      <c r="C17" s="51">
        <v>16799630543.350008</v>
      </c>
      <c r="D17" s="51">
        <v>194510200000</v>
      </c>
      <c r="E17" s="51">
        <v>16531194993.690001</v>
      </c>
      <c r="F17" s="51">
        <v>4876180524.2599974</v>
      </c>
      <c r="G17" s="51">
        <v>14257400465.039999</v>
      </c>
      <c r="H17" s="51">
        <v>13785786708.83</v>
      </c>
      <c r="I17" s="52">
        <f t="shared" si="3"/>
        <v>0.8624543156427642</v>
      </c>
      <c r="J17" s="51">
        <f t="shared" si="1"/>
        <v>-2542230078.310009</v>
      </c>
      <c r="K17" s="52">
        <f t="shared" si="2"/>
        <v>-0.15132654683982494</v>
      </c>
      <c r="L17" s="52">
        <f t="shared" si="4"/>
        <v>2.7812425383204054E-3</v>
      </c>
    </row>
    <row r="18" spans="2:13" x14ac:dyDescent="0.2">
      <c r="B18" s="68" t="s">
        <v>39</v>
      </c>
      <c r="C18" s="51">
        <v>9594282882.7000008</v>
      </c>
      <c r="D18" s="51">
        <v>107449061312</v>
      </c>
      <c r="E18" s="51">
        <v>19823570247.800003</v>
      </c>
      <c r="F18" s="51">
        <v>13117029193.379999</v>
      </c>
      <c r="G18" s="51">
        <v>13082137477.990004</v>
      </c>
      <c r="H18" s="51">
        <v>10571558904.860006</v>
      </c>
      <c r="I18" s="52">
        <f t="shared" si="3"/>
        <v>0.65992842431810905</v>
      </c>
      <c r="J18" s="51">
        <f t="shared" si="1"/>
        <v>3487854595.2900028</v>
      </c>
      <c r="K18" s="52">
        <f t="shared" si="2"/>
        <v>0.36353468392923372</v>
      </c>
      <c r="L18" s="52">
        <f t="shared" si="4"/>
        <v>2.5519797480023543E-3</v>
      </c>
      <c r="M18" s="69"/>
    </row>
    <row r="19" spans="2:13" x14ac:dyDescent="0.2">
      <c r="B19" s="67" t="s">
        <v>40</v>
      </c>
      <c r="C19" s="51">
        <v>175559092.26000005</v>
      </c>
      <c r="D19" s="51">
        <v>2833726697</v>
      </c>
      <c r="E19" s="51">
        <v>209227162.32000002</v>
      </c>
      <c r="F19" s="51">
        <v>167338873.72</v>
      </c>
      <c r="G19" s="51">
        <v>202765354.48999998</v>
      </c>
      <c r="H19" s="51">
        <v>198407975.26999998</v>
      </c>
      <c r="I19" s="52">
        <f t="shared" si="3"/>
        <v>0.9691158272264998</v>
      </c>
      <c r="J19" s="51">
        <f t="shared" si="1"/>
        <v>27206262.22999993</v>
      </c>
      <c r="K19" s="52">
        <f t="shared" si="2"/>
        <v>0.15496925781381865</v>
      </c>
      <c r="L19" s="52">
        <f t="shared" si="4"/>
        <v>3.9554169119961112E-5</v>
      </c>
    </row>
    <row r="20" spans="2:13" x14ac:dyDescent="0.2">
      <c r="B20" s="68" t="s">
        <v>41</v>
      </c>
      <c r="C20" s="51">
        <v>152988318.76999998</v>
      </c>
      <c r="D20" s="51">
        <v>2031641613</v>
      </c>
      <c r="E20" s="51">
        <v>155029687.16</v>
      </c>
      <c r="F20" s="51">
        <v>203852991.05000001</v>
      </c>
      <c r="G20" s="51">
        <v>208564655.01000011</v>
      </c>
      <c r="H20" s="51">
        <v>133991762.40000002</v>
      </c>
      <c r="I20" s="52">
        <f t="shared" si="3"/>
        <v>1.3453207500493038</v>
      </c>
      <c r="J20" s="51">
        <f t="shared" si="1"/>
        <v>55576336.240000129</v>
      </c>
      <c r="K20" s="52">
        <f t="shared" si="2"/>
        <v>0.36327176275172124</v>
      </c>
      <c r="L20" s="52">
        <f t="shared" si="4"/>
        <v>4.068545959176051E-5</v>
      </c>
    </row>
    <row r="21" spans="2:13" x14ac:dyDescent="0.2">
      <c r="B21" s="68" t="s">
        <v>42</v>
      </c>
      <c r="C21" s="51">
        <v>1243886316.8400004</v>
      </c>
      <c r="D21" s="51">
        <v>13835081458</v>
      </c>
      <c r="E21" s="51">
        <v>1083515290.9299998</v>
      </c>
      <c r="F21" s="51">
        <v>947510350.92000103</v>
      </c>
      <c r="G21" s="51">
        <v>916932918.97000074</v>
      </c>
      <c r="H21" s="51">
        <v>1061485056.4600004</v>
      </c>
      <c r="I21" s="52">
        <f t="shared" si="3"/>
        <v>0.84625747937805418</v>
      </c>
      <c r="J21" s="51">
        <f t="shared" si="1"/>
        <v>-326953397.86999965</v>
      </c>
      <c r="K21" s="52">
        <f t="shared" si="2"/>
        <v>-0.26284829525305831</v>
      </c>
      <c r="L21" s="52">
        <f t="shared" si="4"/>
        <v>1.7886941208384644E-4</v>
      </c>
    </row>
    <row r="22" spans="2:13" ht="25.5" x14ac:dyDescent="0.2">
      <c r="B22" s="68" t="s">
        <v>43</v>
      </c>
      <c r="C22" s="51">
        <v>3921149664.2200017</v>
      </c>
      <c r="D22" s="51">
        <v>48788599383</v>
      </c>
      <c r="E22" s="51">
        <v>6834734885.2000008</v>
      </c>
      <c r="F22" s="51">
        <v>3368754561.1299992</v>
      </c>
      <c r="G22" s="51">
        <v>3224921463.2099981</v>
      </c>
      <c r="H22" s="51">
        <v>3331753557.9100018</v>
      </c>
      <c r="I22" s="52">
        <f t="shared" si="3"/>
        <v>0.4718429489040275</v>
      </c>
      <c r="J22" s="51">
        <f t="shared" si="1"/>
        <v>-696228201.01000357</v>
      </c>
      <c r="K22" s="52">
        <f t="shared" si="2"/>
        <v>-0.17755716068759075</v>
      </c>
      <c r="L22" s="52">
        <f t="shared" si="4"/>
        <v>6.2909706283521773E-4</v>
      </c>
    </row>
    <row r="23" spans="2:13" ht="25.5" x14ac:dyDescent="0.2">
      <c r="B23" s="70" t="s">
        <v>44</v>
      </c>
      <c r="C23" s="51">
        <v>292044817.36999995</v>
      </c>
      <c r="D23" s="51">
        <v>7108358376</v>
      </c>
      <c r="E23" s="51">
        <v>2079698034.4499998</v>
      </c>
      <c r="F23" s="51">
        <v>379645661.86000007</v>
      </c>
      <c r="G23" s="51">
        <v>375396908.07999986</v>
      </c>
      <c r="H23" s="51">
        <v>415952817.09999985</v>
      </c>
      <c r="I23" s="52">
        <f t="shared" si="3"/>
        <v>0.18050548774946451</v>
      </c>
      <c r="J23" s="51">
        <f t="shared" si="1"/>
        <v>83352090.709999919</v>
      </c>
      <c r="K23" s="52">
        <f t="shared" si="2"/>
        <v>0.28540855975676771</v>
      </c>
      <c r="L23" s="52">
        <f t="shared" si="4"/>
        <v>7.3230028999057199E-5</v>
      </c>
    </row>
    <row r="24" spans="2:13" x14ac:dyDescent="0.2">
      <c r="B24" s="68" t="s">
        <v>45</v>
      </c>
      <c r="C24" s="51">
        <v>1412044277.0700002</v>
      </c>
      <c r="D24" s="51">
        <v>5989263956</v>
      </c>
      <c r="E24" s="51">
        <v>714897454.63</v>
      </c>
      <c r="F24" s="51">
        <v>155139927.87</v>
      </c>
      <c r="G24" s="51">
        <v>128867060.87000002</v>
      </c>
      <c r="H24" s="51">
        <v>145605212.81000003</v>
      </c>
      <c r="I24" s="52">
        <f t="shared" si="3"/>
        <v>0.18025950440220273</v>
      </c>
      <c r="J24" s="51">
        <f t="shared" si="1"/>
        <v>-1283177216.2</v>
      </c>
      <c r="K24" s="52">
        <f t="shared" si="2"/>
        <v>-0.90873723794454953</v>
      </c>
      <c r="L24" s="52">
        <f t="shared" si="4"/>
        <v>2.5138562415975705E-5</v>
      </c>
    </row>
    <row r="25" spans="2:13" x14ac:dyDescent="0.2">
      <c r="B25" s="68" t="s">
        <v>46</v>
      </c>
      <c r="C25" s="51">
        <v>842827553.02999997</v>
      </c>
      <c r="D25" s="51">
        <v>7005559301</v>
      </c>
      <c r="E25" s="51">
        <v>696822310.60000002</v>
      </c>
      <c r="F25" s="51">
        <v>730697401.96000016</v>
      </c>
      <c r="G25" s="51">
        <v>730697401.96000016</v>
      </c>
      <c r="H25" s="51">
        <v>613804425.18000007</v>
      </c>
      <c r="I25" s="52">
        <f t="shared" si="3"/>
        <v>1.0486136721581603</v>
      </c>
      <c r="J25" s="51">
        <f t="shared" si="1"/>
        <v>-112130151.06999981</v>
      </c>
      <c r="K25" s="52">
        <f t="shared" si="2"/>
        <v>-0.1330404430501676</v>
      </c>
      <c r="L25" s="52">
        <f t="shared" si="4"/>
        <v>1.425397779878981E-4</v>
      </c>
    </row>
    <row r="26" spans="2:13" x14ac:dyDescent="0.2">
      <c r="B26" s="68" t="s">
        <v>47</v>
      </c>
      <c r="C26" s="51">
        <v>41209794.689999998</v>
      </c>
      <c r="D26" s="51">
        <v>1090587821</v>
      </c>
      <c r="E26" s="51">
        <v>75761456</v>
      </c>
      <c r="F26" s="51">
        <v>80201135.940000013</v>
      </c>
      <c r="G26" s="51">
        <v>74792938.150000036</v>
      </c>
      <c r="H26" s="51">
        <v>79333581.440000027</v>
      </c>
      <c r="I26" s="52">
        <f t="shared" si="3"/>
        <v>0.98721621915502833</v>
      </c>
      <c r="J26" s="51">
        <f t="shared" si="1"/>
        <v>33583143.460000038</v>
      </c>
      <c r="K26" s="52">
        <f t="shared" si="2"/>
        <v>0.81493110345801734</v>
      </c>
      <c r="L26" s="52">
        <f t="shared" si="4"/>
        <v>1.4590128239633731E-5</v>
      </c>
    </row>
    <row r="27" spans="2:13" x14ac:dyDescent="0.2">
      <c r="B27" s="68" t="s">
        <v>48</v>
      </c>
      <c r="C27" s="51">
        <v>193442053.04000002</v>
      </c>
      <c r="D27" s="51">
        <v>2587888533</v>
      </c>
      <c r="E27" s="51">
        <v>204454232.16</v>
      </c>
      <c r="F27" s="51">
        <v>223695749.44999996</v>
      </c>
      <c r="G27" s="51">
        <v>220202153.76999989</v>
      </c>
      <c r="H27" s="51">
        <v>230697719.21000001</v>
      </c>
      <c r="I27" s="52">
        <f t="shared" si="3"/>
        <v>1.0770241899305661</v>
      </c>
      <c r="J27" s="51">
        <f t="shared" si="1"/>
        <v>26760100.72999987</v>
      </c>
      <c r="K27" s="52">
        <f t="shared" si="2"/>
        <v>0.13833652150324527</v>
      </c>
      <c r="L27" s="52">
        <f t="shared" si="4"/>
        <v>4.2955628453912308E-5</v>
      </c>
    </row>
    <row r="28" spans="2:13" x14ac:dyDescent="0.2">
      <c r="B28" s="68" t="s">
        <v>49</v>
      </c>
      <c r="C28" s="51">
        <v>131259610.75999999</v>
      </c>
      <c r="D28" s="51">
        <v>660711909</v>
      </c>
      <c r="E28" s="51">
        <v>51258472.030000001</v>
      </c>
      <c r="F28" s="51">
        <v>15160010.850000001</v>
      </c>
      <c r="G28" s="51">
        <v>45493693.319999993</v>
      </c>
      <c r="H28" s="51">
        <v>47249662.299999997</v>
      </c>
      <c r="I28" s="52">
        <f t="shared" si="3"/>
        <v>0.88753510431161386</v>
      </c>
      <c r="J28" s="51">
        <f t="shared" si="1"/>
        <v>-85765917.439999998</v>
      </c>
      <c r="K28" s="52">
        <f t="shared" si="2"/>
        <v>-0.65340676346220183</v>
      </c>
      <c r="L28" s="52">
        <f t="shared" si="4"/>
        <v>8.8746188617724206E-6</v>
      </c>
    </row>
    <row r="29" spans="2:13" ht="25.5" x14ac:dyDescent="0.2">
      <c r="B29" s="68" t="s">
        <v>50</v>
      </c>
      <c r="C29" s="51">
        <v>1984650196.0599999</v>
      </c>
      <c r="D29" s="51">
        <v>12790477309</v>
      </c>
      <c r="E29" s="51">
        <v>939091562.86000001</v>
      </c>
      <c r="F29" s="51">
        <v>715577109.13999963</v>
      </c>
      <c r="G29" s="51">
        <v>717680401.36000049</v>
      </c>
      <c r="H29" s="51">
        <v>1103447436.2300014</v>
      </c>
      <c r="I29" s="52">
        <f t="shared" si="3"/>
        <v>0.76422835615124407</v>
      </c>
      <c r="J29" s="51">
        <f t="shared" si="1"/>
        <v>-1266969794.6999993</v>
      </c>
      <c r="K29" s="52">
        <f t="shared" si="2"/>
        <v>-0.63838443531017919</v>
      </c>
      <c r="L29" s="52">
        <f t="shared" si="4"/>
        <v>1.4000050472564847E-4</v>
      </c>
    </row>
    <row r="30" spans="2:13" ht="25.5" x14ac:dyDescent="0.2">
      <c r="B30" s="68" t="s">
        <v>51</v>
      </c>
      <c r="C30" s="51">
        <v>1213870846.1399999</v>
      </c>
      <c r="D30" s="51">
        <v>15363014394</v>
      </c>
      <c r="E30" s="51">
        <v>1208846834.6300001</v>
      </c>
      <c r="F30" s="51">
        <v>1093327021.1500001</v>
      </c>
      <c r="G30" s="51">
        <v>1122399762.3500001</v>
      </c>
      <c r="H30" s="51">
        <v>1076130419.5699995</v>
      </c>
      <c r="I30" s="52">
        <f t="shared" si="3"/>
        <v>0.9284879855714232</v>
      </c>
      <c r="J30" s="51">
        <f t="shared" si="1"/>
        <v>-91471083.789999723</v>
      </c>
      <c r="K30" s="52">
        <f t="shared" si="2"/>
        <v>-7.5354873280686796E-2</v>
      </c>
      <c r="L30" s="52">
        <f t="shared" si="4"/>
        <v>2.1895057038644924E-4</v>
      </c>
    </row>
    <row r="31" spans="2:13" ht="25.5" x14ac:dyDescent="0.2">
      <c r="B31" s="68" t="s">
        <v>52</v>
      </c>
      <c r="C31" s="51">
        <v>191506924.39000005</v>
      </c>
      <c r="D31" s="51">
        <v>2970299999</v>
      </c>
      <c r="E31" s="51">
        <v>271977321.91999996</v>
      </c>
      <c r="F31" s="51">
        <v>153021974.66000009</v>
      </c>
      <c r="G31" s="51">
        <v>158866482.40000015</v>
      </c>
      <c r="H31" s="51">
        <v>157628964.69</v>
      </c>
      <c r="I31" s="52">
        <f t="shared" si="3"/>
        <v>0.58411665089756826</v>
      </c>
      <c r="J31" s="51">
        <f t="shared" si="1"/>
        <v>-32640441.98999989</v>
      </c>
      <c r="K31" s="52">
        <f t="shared" si="2"/>
        <v>-0.17044000938330706</v>
      </c>
      <c r="L31" s="52">
        <f t="shared" si="4"/>
        <v>3.0990657788398654E-5</v>
      </c>
    </row>
    <row r="32" spans="2:13" x14ac:dyDescent="0.2">
      <c r="B32" s="68" t="s">
        <v>53</v>
      </c>
      <c r="C32" s="51">
        <v>79680019.420000017</v>
      </c>
      <c r="D32" s="51">
        <v>1014051490</v>
      </c>
      <c r="E32" s="51">
        <v>82549912.349999994</v>
      </c>
      <c r="F32" s="51">
        <v>55682974.050000034</v>
      </c>
      <c r="G32" s="51">
        <v>60116621.24000001</v>
      </c>
      <c r="H32" s="51">
        <v>71126062.769999996</v>
      </c>
      <c r="I32" s="52">
        <f t="shared" si="3"/>
        <v>0.72824573071760523</v>
      </c>
      <c r="J32" s="51">
        <f t="shared" si="1"/>
        <v>-19563398.180000007</v>
      </c>
      <c r="K32" s="52">
        <f t="shared" si="2"/>
        <v>-0.24552451571177092</v>
      </c>
      <c r="L32" s="52">
        <f t="shared" si="4"/>
        <v>1.1727166159270462E-5</v>
      </c>
    </row>
    <row r="33" spans="2:12" x14ac:dyDescent="0.2">
      <c r="B33" s="68" t="s">
        <v>54</v>
      </c>
      <c r="C33" s="51">
        <v>93850116.239999995</v>
      </c>
      <c r="D33" s="51">
        <v>1363034330</v>
      </c>
      <c r="E33" s="51">
        <v>559522507.91000009</v>
      </c>
      <c r="F33" s="51">
        <v>108328995.53</v>
      </c>
      <c r="G33" s="51">
        <v>95519903.659999982</v>
      </c>
      <c r="H33" s="51">
        <v>104896151.15000002</v>
      </c>
      <c r="I33" s="52">
        <f t="shared" si="3"/>
        <v>0.17071682069913169</v>
      </c>
      <c r="J33" s="51">
        <f t="shared" si="1"/>
        <v>1669787.4199999869</v>
      </c>
      <c r="K33" s="52">
        <f t="shared" si="2"/>
        <v>1.7792065549816494E-2</v>
      </c>
      <c r="L33" s="52">
        <f t="shared" si="4"/>
        <v>1.8633412168430218E-5</v>
      </c>
    </row>
    <row r="34" spans="2:12" s="66" customFormat="1" ht="15" x14ac:dyDescent="0.25">
      <c r="B34" s="62" t="s">
        <v>4</v>
      </c>
      <c r="C34" s="63">
        <f t="shared" ref="C34:H34" si="6">C35</f>
        <v>718271942.74999905</v>
      </c>
      <c r="D34" s="63">
        <f t="shared" si="6"/>
        <v>8737865213</v>
      </c>
      <c r="E34" s="63">
        <f t="shared" si="6"/>
        <v>728155434.37</v>
      </c>
      <c r="F34" s="63">
        <f t="shared" si="6"/>
        <v>726855278.74000013</v>
      </c>
      <c r="G34" s="63">
        <f t="shared" si="6"/>
        <v>726855278.74000013</v>
      </c>
      <c r="H34" s="63">
        <f t="shared" si="6"/>
        <v>726855278.74000013</v>
      </c>
      <c r="I34" s="64">
        <f t="shared" si="3"/>
        <v>0.99821445316668578</v>
      </c>
      <c r="J34" s="63">
        <f t="shared" si="1"/>
        <v>8583335.9900010824</v>
      </c>
      <c r="K34" s="64">
        <f t="shared" si="2"/>
        <v>1.1949980890439083E-2</v>
      </c>
      <c r="L34" s="64">
        <f t="shared" si="4"/>
        <v>1.4179028115198224E-4</v>
      </c>
    </row>
    <row r="35" spans="2:12" x14ac:dyDescent="0.2">
      <c r="B35" s="68" t="s">
        <v>55</v>
      </c>
      <c r="C35" s="51">
        <v>718271942.74999905</v>
      </c>
      <c r="D35" s="51">
        <v>8737865213</v>
      </c>
      <c r="E35" s="51">
        <v>728155434.37</v>
      </c>
      <c r="F35" s="51">
        <v>726855278.74000013</v>
      </c>
      <c r="G35" s="51">
        <v>726855278.74000013</v>
      </c>
      <c r="H35" s="51">
        <v>726855278.74000013</v>
      </c>
      <c r="I35" s="52">
        <f t="shared" si="3"/>
        <v>0.99821445316668578</v>
      </c>
      <c r="J35" s="51">
        <f t="shared" si="1"/>
        <v>8583335.9900010824</v>
      </c>
      <c r="K35" s="52">
        <f t="shared" si="2"/>
        <v>1.1949980890439083E-2</v>
      </c>
      <c r="L35" s="52">
        <f t="shared" si="4"/>
        <v>1.4179028115198224E-4</v>
      </c>
    </row>
    <row r="36" spans="2:12" s="66" customFormat="1" ht="15" x14ac:dyDescent="0.25">
      <c r="B36" s="62" t="s">
        <v>56</v>
      </c>
      <c r="C36" s="63">
        <f t="shared" ref="C36:H36" si="7">SUM(C37:C41)</f>
        <v>3392533484.159997</v>
      </c>
      <c r="D36" s="63">
        <f t="shared" si="7"/>
        <v>7427621816</v>
      </c>
      <c r="E36" s="63">
        <f t="shared" si="7"/>
        <v>670957094.31000018</v>
      </c>
      <c r="F36" s="63">
        <f t="shared" si="7"/>
        <v>512408181.05000025</v>
      </c>
      <c r="G36" s="63">
        <f t="shared" si="7"/>
        <v>512408181.05000025</v>
      </c>
      <c r="H36" s="63">
        <f t="shared" si="7"/>
        <v>512408181.05000025</v>
      </c>
      <c r="I36" s="64">
        <f t="shared" si="3"/>
        <v>0.76369738899169304</v>
      </c>
      <c r="J36" s="63">
        <f t="shared" si="1"/>
        <v>-2880125303.1099968</v>
      </c>
      <c r="K36" s="64">
        <f t="shared" si="2"/>
        <v>-0.84896002251931368</v>
      </c>
      <c r="L36" s="64">
        <f t="shared" si="4"/>
        <v>9.9957312247358996E-5</v>
      </c>
    </row>
    <row r="37" spans="2:12" x14ac:dyDescent="0.2">
      <c r="B37" s="68" t="s">
        <v>57</v>
      </c>
      <c r="C37" s="51">
        <v>3149483743.8299971</v>
      </c>
      <c r="D37" s="51">
        <v>4511291957</v>
      </c>
      <c r="E37" s="51">
        <v>428457663.08000004</v>
      </c>
      <c r="F37" s="51">
        <v>270907662.39000005</v>
      </c>
      <c r="G37" s="51">
        <v>270907662.39000005</v>
      </c>
      <c r="H37" s="51">
        <v>270907662.39000005</v>
      </c>
      <c r="I37" s="52">
        <f t="shared" si="3"/>
        <v>0.63228572093345237</v>
      </c>
      <c r="J37" s="51">
        <f t="shared" si="1"/>
        <v>-2878576081.4399972</v>
      </c>
      <c r="K37" s="52">
        <f t="shared" si="2"/>
        <v>-0.91398347017325543</v>
      </c>
      <c r="L37" s="52">
        <f t="shared" si="4"/>
        <v>5.2846934926429266E-5</v>
      </c>
    </row>
    <row r="38" spans="2:12" x14ac:dyDescent="0.2">
      <c r="B38" s="67" t="s">
        <v>58</v>
      </c>
      <c r="C38" s="51">
        <v>81186949.320000008</v>
      </c>
      <c r="D38" s="51">
        <v>974248087</v>
      </c>
      <c r="E38" s="51">
        <v>81187340.579999998</v>
      </c>
      <c r="F38" s="51">
        <v>81732545.590000197</v>
      </c>
      <c r="G38" s="51">
        <v>81732545.590000197</v>
      </c>
      <c r="H38" s="51">
        <v>81732545.590000197</v>
      </c>
      <c r="I38" s="52">
        <f t="shared" si="3"/>
        <v>1.0067153943718967</v>
      </c>
      <c r="J38" s="51">
        <f t="shared" si="1"/>
        <v>545596.27000018954</v>
      </c>
      <c r="K38" s="52">
        <f t="shared" si="2"/>
        <v>6.7202459825126404E-3</v>
      </c>
      <c r="L38" s="52">
        <f t="shared" si="4"/>
        <v>1.5943862495657458E-5</v>
      </c>
    </row>
    <row r="39" spans="2:12" x14ac:dyDescent="0.2">
      <c r="B39" s="68" t="s">
        <v>59</v>
      </c>
      <c r="C39" s="51">
        <v>97947653.00999999</v>
      </c>
      <c r="D39" s="51">
        <v>1175371875</v>
      </c>
      <c r="E39" s="51">
        <v>97947656.24000001</v>
      </c>
      <c r="F39" s="51">
        <v>97947639</v>
      </c>
      <c r="G39" s="51">
        <v>97947639</v>
      </c>
      <c r="H39" s="51">
        <v>97947639</v>
      </c>
      <c r="I39" s="52">
        <f t="shared" si="3"/>
        <v>0.99999982398762077</v>
      </c>
      <c r="J39" s="51">
        <f t="shared" si="1"/>
        <v>-14.009999990463257</v>
      </c>
      <c r="K39" s="52">
        <f t="shared" si="2"/>
        <v>-1.4303558648620651E-7</v>
      </c>
      <c r="L39" s="52">
        <f t="shared" si="4"/>
        <v>1.9106999258583742E-5</v>
      </c>
    </row>
    <row r="40" spans="2:12" x14ac:dyDescent="0.2">
      <c r="B40" s="68" t="s">
        <v>60</v>
      </c>
      <c r="C40" s="51">
        <v>13800000</v>
      </c>
      <c r="D40" s="51">
        <v>165328228</v>
      </c>
      <c r="E40" s="51">
        <v>13249295.33</v>
      </c>
      <c r="F40" s="51">
        <v>11705195</v>
      </c>
      <c r="G40" s="51">
        <v>11705195</v>
      </c>
      <c r="H40" s="51">
        <v>11705195</v>
      </c>
      <c r="I40" s="52">
        <f t="shared" si="3"/>
        <v>0.88345792802250112</v>
      </c>
      <c r="J40" s="51">
        <f t="shared" si="1"/>
        <v>-2094805</v>
      </c>
      <c r="K40" s="52">
        <v>0</v>
      </c>
      <c r="L40" s="52">
        <f t="shared" si="4"/>
        <v>2.2833746118839894E-6</v>
      </c>
    </row>
    <row r="41" spans="2:12" x14ac:dyDescent="0.2">
      <c r="B41" s="68" t="s">
        <v>61</v>
      </c>
      <c r="C41" s="51">
        <v>50115138</v>
      </c>
      <c r="D41" s="51">
        <v>601381669</v>
      </c>
      <c r="E41" s="51">
        <v>50115139.079999998</v>
      </c>
      <c r="F41" s="51">
        <v>50115139.070000015</v>
      </c>
      <c r="G41" s="51">
        <v>50115139.070000015</v>
      </c>
      <c r="H41" s="51">
        <v>50115139.070000015</v>
      </c>
      <c r="I41" s="52">
        <f t="shared" si="3"/>
        <v>0.99999999980045984</v>
      </c>
      <c r="J41" s="51">
        <f t="shared" si="1"/>
        <v>1.0700000151991844</v>
      </c>
      <c r="K41" s="52">
        <f>G41/C41-1</f>
        <v>2.135083443377539E-8</v>
      </c>
      <c r="L41" s="52">
        <f t="shared" si="4"/>
        <v>9.7761409548045496E-6</v>
      </c>
    </row>
    <row r="42" spans="2:12" s="66" customFormat="1" ht="15" x14ac:dyDescent="0.25">
      <c r="B42" s="62" t="s">
        <v>62</v>
      </c>
      <c r="C42" s="63">
        <f t="shared" ref="C42:H42" si="8">SUM(C43:C44)</f>
        <v>34514859610.980003</v>
      </c>
      <c r="D42" s="63">
        <f t="shared" si="8"/>
        <v>263810694626</v>
      </c>
      <c r="E42" s="63">
        <f t="shared" si="8"/>
        <v>16046176875.65</v>
      </c>
      <c r="F42" s="63">
        <f t="shared" si="8"/>
        <v>11787621509.619999</v>
      </c>
      <c r="G42" s="63">
        <f t="shared" si="8"/>
        <v>16760000707.860001</v>
      </c>
      <c r="H42" s="63">
        <f t="shared" si="8"/>
        <v>43183977812.850006</v>
      </c>
      <c r="I42" s="64">
        <f t="shared" si="3"/>
        <v>1.0444856016322011</v>
      </c>
      <c r="J42" s="63">
        <f t="shared" si="1"/>
        <v>-17754858903.120003</v>
      </c>
      <c r="K42" s="64">
        <f>G42/C42-1</f>
        <v>-0.51441202726120194</v>
      </c>
      <c r="L42" s="64">
        <f t="shared" si="4"/>
        <v>3.2694337951213303E-3</v>
      </c>
    </row>
    <row r="43" spans="2:12" ht="25.5" x14ac:dyDescent="0.2">
      <c r="B43" s="68" t="s">
        <v>63</v>
      </c>
      <c r="C43" s="51">
        <v>9907218038.7499981</v>
      </c>
      <c r="D43" s="51">
        <v>184836130000</v>
      </c>
      <c r="E43" s="51">
        <v>10904851409.82</v>
      </c>
      <c r="F43" s="51">
        <v>8717517387.1499996</v>
      </c>
      <c r="G43" s="51">
        <v>11476705856.780001</v>
      </c>
      <c r="H43" s="51">
        <v>37944335390.760002</v>
      </c>
      <c r="I43" s="52">
        <f t="shared" si="3"/>
        <v>1.0524403703882692</v>
      </c>
      <c r="J43" s="51">
        <f t="shared" si="1"/>
        <v>1569487818.0300026</v>
      </c>
      <c r="K43" s="52">
        <f>G43/C43-1</f>
        <v>0.15841862083697777</v>
      </c>
      <c r="L43" s="52">
        <f t="shared" si="4"/>
        <v>2.2388024105050573E-3</v>
      </c>
    </row>
    <row r="44" spans="2:12" ht="26.25" thickBot="1" x14ac:dyDescent="0.25">
      <c r="B44" s="70" t="s">
        <v>64</v>
      </c>
      <c r="C44" s="51">
        <v>24607641572.230003</v>
      </c>
      <c r="D44" s="51">
        <v>78974564626</v>
      </c>
      <c r="E44" s="51">
        <v>5141325465.8299999</v>
      </c>
      <c r="F44" s="51">
        <v>3070104122.4700003</v>
      </c>
      <c r="G44" s="51">
        <v>5283294851.0799999</v>
      </c>
      <c r="H44" s="51">
        <v>5239642422.0900002</v>
      </c>
      <c r="I44" s="52">
        <f t="shared" si="3"/>
        <v>1.0276133822286782</v>
      </c>
      <c r="J44" s="51">
        <f t="shared" si="1"/>
        <v>-19324346721.150002</v>
      </c>
      <c r="K44" s="52">
        <f>G44/C44-1</f>
        <v>-0.78529860996340839</v>
      </c>
      <c r="L44" s="52">
        <f t="shared" si="4"/>
        <v>1.030631384616273E-3</v>
      </c>
    </row>
    <row r="45" spans="2:12" s="66" customFormat="1" ht="15.75" thickBot="1" x14ac:dyDescent="0.3">
      <c r="B45" s="71" t="s">
        <v>25</v>
      </c>
      <c r="C45" s="12">
        <f t="shared" ref="C45:H45" si="9">C8+C11+C34+C36+C42</f>
        <v>101974253517.97003</v>
      </c>
      <c r="D45" s="12">
        <f t="shared" si="9"/>
        <v>891378800905</v>
      </c>
      <c r="E45" s="12">
        <f t="shared" si="9"/>
        <v>87428104985.049988</v>
      </c>
      <c r="F45" s="12">
        <f t="shared" si="9"/>
        <v>51444960090</v>
      </c>
      <c r="G45" s="12">
        <f t="shared" si="9"/>
        <v>65147775775.650009</v>
      </c>
      <c r="H45" s="12">
        <f t="shared" si="9"/>
        <v>89303902077.460022</v>
      </c>
      <c r="I45" s="13">
        <f t="shared" si="3"/>
        <v>0.74515827360995801</v>
      </c>
      <c r="J45" s="12">
        <f t="shared" si="1"/>
        <v>-36826477742.320023</v>
      </c>
      <c r="K45" s="13">
        <f>G45/C45-1</f>
        <v>-0.36113505587790762</v>
      </c>
      <c r="L45" s="13">
        <f t="shared" si="4"/>
        <v>1.2708611623029775E-2</v>
      </c>
    </row>
    <row r="46" spans="2:12" ht="15" x14ac:dyDescent="0.2">
      <c r="B46" s="72" t="s">
        <v>26</v>
      </c>
    </row>
    <row r="47" spans="2:12" ht="15" x14ac:dyDescent="0.2">
      <c r="B47" s="72" t="s">
        <v>27</v>
      </c>
    </row>
    <row r="48" spans="2:12" ht="15" x14ac:dyDescent="0.2">
      <c r="B48" s="72" t="s">
        <v>179</v>
      </c>
    </row>
    <row r="49" spans="2:2" ht="15" x14ac:dyDescent="0.2">
      <c r="B49" s="72" t="s">
        <v>28</v>
      </c>
    </row>
  </sheetData>
  <mergeCells count="9">
    <mergeCell ref="B2:K2"/>
    <mergeCell ref="B3:K3"/>
    <mergeCell ref="B4:B7"/>
    <mergeCell ref="L4:L6"/>
    <mergeCell ref="E5:I5"/>
    <mergeCell ref="D4:I4"/>
    <mergeCell ref="J4:K5"/>
    <mergeCell ref="C5:C6"/>
    <mergeCell ref="D5:D6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9"/>
  <sheetViews>
    <sheetView showGridLines="0" workbookViewId="0">
      <selection activeCell="C36" sqref="C36"/>
    </sheetView>
  </sheetViews>
  <sheetFormatPr baseColWidth="10"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4.710937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38" t="s">
        <v>188</v>
      </c>
      <c r="D2" s="138"/>
      <c r="E2" s="138"/>
      <c r="F2" s="138"/>
      <c r="G2" s="138"/>
      <c r="H2" s="138"/>
    </row>
    <row r="3" spans="3:13" ht="15.75" thickBot="1" x14ac:dyDescent="0.25">
      <c r="C3" s="139" t="s">
        <v>18</v>
      </c>
      <c r="D3" s="139"/>
      <c r="E3" s="139"/>
      <c r="F3" s="139"/>
      <c r="G3" s="139"/>
      <c r="H3" s="139"/>
    </row>
    <row r="4" spans="3:13" ht="14.45" customHeight="1" thickBot="1" x14ac:dyDescent="0.25">
      <c r="C4" s="104" t="s">
        <v>19</v>
      </c>
      <c r="D4" s="73">
        <v>2020</v>
      </c>
      <c r="E4" s="110">
        <v>2021</v>
      </c>
      <c r="F4" s="112"/>
      <c r="G4" s="117" t="s">
        <v>118</v>
      </c>
      <c r="H4" s="118"/>
      <c r="I4" s="74"/>
    </row>
    <row r="5" spans="3:13" ht="14.45" customHeight="1" thickBot="1" x14ac:dyDescent="0.25">
      <c r="C5" s="105"/>
      <c r="D5" s="99" t="s">
        <v>196</v>
      </c>
      <c r="E5" s="110" t="s">
        <v>194</v>
      </c>
      <c r="F5" s="112"/>
      <c r="G5" s="121"/>
      <c r="H5" s="122"/>
      <c r="I5" s="74"/>
    </row>
    <row r="6" spans="3:13" ht="15.75" thickBot="1" x14ac:dyDescent="0.3">
      <c r="C6" s="140"/>
      <c r="D6" s="141"/>
      <c r="E6" s="43" t="s">
        <v>116</v>
      </c>
      <c r="F6" s="43" t="s">
        <v>117</v>
      </c>
      <c r="G6" s="47" t="s">
        <v>119</v>
      </c>
      <c r="H6" s="58" t="s">
        <v>120</v>
      </c>
      <c r="L6" s="75" t="s">
        <v>1</v>
      </c>
      <c r="M6" s="76">
        <v>0.17475864129294452</v>
      </c>
    </row>
    <row r="7" spans="3:13" s="66" customFormat="1" ht="15" x14ac:dyDescent="0.25">
      <c r="C7" s="75" t="s">
        <v>65</v>
      </c>
      <c r="D7" s="77">
        <v>15475820243.269999</v>
      </c>
      <c r="E7" s="77">
        <v>11385136777.809999</v>
      </c>
      <c r="F7" s="76">
        <f>E7/$E$33</f>
        <v>0.17475864129294452</v>
      </c>
      <c r="G7" s="77">
        <f t="shared" ref="G7:G33" si="0">E7-D7</f>
        <v>-4090683465.4599991</v>
      </c>
      <c r="H7" s="76">
        <f t="shared" ref="H7:H33" si="1">E7/D7-1</f>
        <v>-0.2643274088970452</v>
      </c>
      <c r="L7" s="75" t="s">
        <v>2</v>
      </c>
      <c r="M7" s="76">
        <v>0.11580494890724806</v>
      </c>
    </row>
    <row r="8" spans="3:13" ht="15" x14ac:dyDescent="0.25">
      <c r="C8" s="78" t="s">
        <v>66</v>
      </c>
      <c r="D8" s="79">
        <v>9185648754.2799988</v>
      </c>
      <c r="E8" s="79">
        <v>5225620036.5500002</v>
      </c>
      <c r="F8" s="80">
        <f>E8/$E$33</f>
        <v>8.0211795020378229E-2</v>
      </c>
      <c r="G8" s="79">
        <f t="shared" si="0"/>
        <v>-3960028717.7299986</v>
      </c>
      <c r="H8" s="80">
        <f t="shared" si="1"/>
        <v>-0.4311104009811878</v>
      </c>
      <c r="L8" s="75" t="s">
        <v>3</v>
      </c>
      <c r="M8" s="76">
        <v>6.5968122655483243E-3</v>
      </c>
    </row>
    <row r="9" spans="3:13" ht="15" x14ac:dyDescent="0.25">
      <c r="C9" s="78" t="s">
        <v>69</v>
      </c>
      <c r="D9" s="79">
        <v>803000145.91000009</v>
      </c>
      <c r="E9" s="79">
        <v>639270880.78999984</v>
      </c>
      <c r="F9" s="80">
        <f t="shared" ref="F9:F33" si="2">E9/$E$33</f>
        <v>9.8126278783709046E-3</v>
      </c>
      <c r="G9" s="79">
        <f t="shared" si="0"/>
        <v>-163729265.12000024</v>
      </c>
      <c r="H9" s="80">
        <f t="shared" si="1"/>
        <v>-0.20389693072154302</v>
      </c>
      <c r="L9" s="75" t="s">
        <v>0</v>
      </c>
      <c r="M9" s="76">
        <v>0.52667539668260699</v>
      </c>
    </row>
    <row r="10" spans="3:13" ht="15" x14ac:dyDescent="0.25">
      <c r="C10" s="78" t="s">
        <v>68</v>
      </c>
      <c r="D10" s="79">
        <v>2241893833.5899982</v>
      </c>
      <c r="E10" s="79">
        <v>2321288849.4100003</v>
      </c>
      <c r="F10" s="80">
        <f t="shared" si="2"/>
        <v>3.5631129716597605E-2</v>
      </c>
      <c r="G10" s="79">
        <f t="shared" si="0"/>
        <v>79395015.820002079</v>
      </c>
      <c r="H10" s="80">
        <f t="shared" si="1"/>
        <v>3.5414262098604876E-2</v>
      </c>
      <c r="L10" s="75" t="s">
        <v>5</v>
      </c>
      <c r="M10" s="76">
        <v>0.17616420085165208</v>
      </c>
    </row>
    <row r="11" spans="3:13" x14ac:dyDescent="0.2">
      <c r="C11" s="78" t="s">
        <v>67</v>
      </c>
      <c r="D11" s="79">
        <v>3245277509.4900017</v>
      </c>
      <c r="E11" s="79">
        <v>3198957011.0599999</v>
      </c>
      <c r="F11" s="80">
        <f t="shared" si="2"/>
        <v>4.91030886775978E-2</v>
      </c>
      <c r="G11" s="79">
        <f t="shared" si="0"/>
        <v>-46320498.430001736</v>
      </c>
      <c r="H11" s="80">
        <f t="shared" si="1"/>
        <v>-1.427320107280472E-2</v>
      </c>
    </row>
    <row r="12" spans="3:13" s="66" customFormat="1" ht="15" x14ac:dyDescent="0.25">
      <c r="C12" s="75" t="s">
        <v>70</v>
      </c>
      <c r="D12" s="77">
        <v>10952795679.070004</v>
      </c>
      <c r="E12" s="77">
        <v>7544434845.1200008</v>
      </c>
      <c r="F12" s="76">
        <f t="shared" si="2"/>
        <v>0.11580494890724806</v>
      </c>
      <c r="G12" s="77">
        <f t="shared" si="0"/>
        <v>-3408360833.9500027</v>
      </c>
      <c r="H12" s="76">
        <f t="shared" si="1"/>
        <v>-0.31118637960745787</v>
      </c>
    </row>
    <row r="13" spans="3:13" x14ac:dyDescent="0.2">
      <c r="C13" s="78" t="s">
        <v>73</v>
      </c>
      <c r="D13" s="79">
        <v>367578205.99000013</v>
      </c>
      <c r="E13" s="79">
        <v>463030704.42999977</v>
      </c>
      <c r="F13" s="80">
        <f t="shared" si="2"/>
        <v>7.1073908344091883E-3</v>
      </c>
      <c r="G13" s="79">
        <f t="shared" si="0"/>
        <v>95452498.43999964</v>
      </c>
      <c r="H13" s="80">
        <f t="shared" si="1"/>
        <v>0.25967942844412373</v>
      </c>
    </row>
    <row r="14" spans="3:13" x14ac:dyDescent="0.2">
      <c r="C14" s="78" t="s">
        <v>71</v>
      </c>
      <c r="D14" s="79">
        <v>1338763669.0700006</v>
      </c>
      <c r="E14" s="79">
        <v>899301763.63000095</v>
      </c>
      <c r="F14" s="80">
        <f t="shared" si="2"/>
        <v>1.3804028655205892E-2</v>
      </c>
      <c r="G14" s="79">
        <f t="shared" si="0"/>
        <v>-439461905.4399997</v>
      </c>
      <c r="H14" s="80">
        <f t="shared" si="1"/>
        <v>-0.32825950957070771</v>
      </c>
    </row>
    <row r="15" spans="3:13" x14ac:dyDescent="0.2">
      <c r="C15" s="78" t="s">
        <v>74</v>
      </c>
      <c r="D15" s="79">
        <v>1697475230.2</v>
      </c>
      <c r="E15" s="79">
        <v>330250435.86000001</v>
      </c>
      <c r="F15" s="80">
        <f t="shared" si="2"/>
        <v>5.0692511283468291E-3</v>
      </c>
      <c r="G15" s="79">
        <f t="shared" si="0"/>
        <v>-1367224794.3400002</v>
      </c>
      <c r="H15" s="80">
        <f t="shared" si="1"/>
        <v>-0.80544609430260183</v>
      </c>
    </row>
    <row r="16" spans="3:13" x14ac:dyDescent="0.2">
      <c r="C16" s="78" t="s">
        <v>77</v>
      </c>
      <c r="D16" s="79">
        <v>2378947469.1199994</v>
      </c>
      <c r="E16" s="79">
        <v>2434792141.0300012</v>
      </c>
      <c r="F16" s="80">
        <f t="shared" si="2"/>
        <v>3.7373373258585488E-2</v>
      </c>
      <c r="G16" s="79">
        <f t="shared" si="0"/>
        <v>55844671.910001755</v>
      </c>
      <c r="H16" s="80">
        <f t="shared" si="1"/>
        <v>2.347452923399751E-2</v>
      </c>
    </row>
    <row r="17" spans="3:8" x14ac:dyDescent="0.2">
      <c r="C17" s="78" t="s">
        <v>79</v>
      </c>
      <c r="D17" s="79">
        <v>12143422.910000004</v>
      </c>
      <c r="E17" s="79">
        <v>16635738.169999998</v>
      </c>
      <c r="F17" s="80">
        <f t="shared" si="2"/>
        <v>2.5535389308283744E-4</v>
      </c>
      <c r="G17" s="79">
        <f t="shared" si="0"/>
        <v>4492315.2599999942</v>
      </c>
      <c r="H17" s="80">
        <f t="shared" si="1"/>
        <v>0.36993813797760522</v>
      </c>
    </row>
    <row r="18" spans="3:8" x14ac:dyDescent="0.2">
      <c r="C18" s="78" t="s">
        <v>72</v>
      </c>
      <c r="D18" s="79">
        <v>3658903035.3800025</v>
      </c>
      <c r="E18" s="79">
        <v>3046033198.9199991</v>
      </c>
      <c r="F18" s="80">
        <f t="shared" si="2"/>
        <v>4.6755751254035929E-2</v>
      </c>
      <c r="G18" s="79">
        <f t="shared" si="0"/>
        <v>-612869836.46000338</v>
      </c>
      <c r="H18" s="80">
        <f t="shared" si="1"/>
        <v>-0.16750097789797058</v>
      </c>
    </row>
    <row r="19" spans="3:8" x14ac:dyDescent="0.2">
      <c r="C19" s="78" t="s">
        <v>76</v>
      </c>
      <c r="D19" s="79">
        <v>62506265.660000019</v>
      </c>
      <c r="E19" s="79">
        <v>210514698.54000005</v>
      </c>
      <c r="F19" s="80">
        <f t="shared" si="2"/>
        <v>3.2313413011205703E-3</v>
      </c>
      <c r="G19" s="79">
        <f t="shared" si="0"/>
        <v>148008432.88000003</v>
      </c>
      <c r="H19" s="80">
        <f t="shared" si="1"/>
        <v>2.3678975430252889</v>
      </c>
    </row>
    <row r="20" spans="3:8" x14ac:dyDescent="0.2">
      <c r="C20" s="78" t="s">
        <v>78</v>
      </c>
      <c r="D20" s="79">
        <v>24434103.670000002</v>
      </c>
      <c r="E20" s="79">
        <v>15009103.67</v>
      </c>
      <c r="F20" s="80">
        <f t="shared" si="2"/>
        <v>2.3038551188128033E-4</v>
      </c>
      <c r="G20" s="79">
        <f t="shared" si="0"/>
        <v>-9425000.0000000019</v>
      </c>
      <c r="H20" s="80">
        <f t="shared" si="1"/>
        <v>-0.38573135840345729</v>
      </c>
    </row>
    <row r="21" spans="3:8" x14ac:dyDescent="0.2">
      <c r="C21" s="78" t="s">
        <v>75</v>
      </c>
      <c r="D21" s="79">
        <v>1412044277.0700002</v>
      </c>
      <c r="E21" s="79">
        <v>128867060.87000002</v>
      </c>
      <c r="F21" s="80">
        <f t="shared" si="2"/>
        <v>1.9780730705800413E-3</v>
      </c>
      <c r="G21" s="79">
        <f t="shared" si="0"/>
        <v>-1283177216.2</v>
      </c>
      <c r="H21" s="80">
        <f t="shared" si="1"/>
        <v>-0.90873723794454953</v>
      </c>
    </row>
    <row r="22" spans="3:8" s="66" customFormat="1" ht="15" x14ac:dyDescent="0.25">
      <c r="C22" s="75" t="s">
        <v>80</v>
      </c>
      <c r="D22" s="77">
        <v>304560938.82000011</v>
      </c>
      <c r="E22" s="77">
        <v>429767646.30999994</v>
      </c>
      <c r="F22" s="76">
        <f t="shared" si="2"/>
        <v>6.5968122655483243E-3</v>
      </c>
      <c r="G22" s="77">
        <f t="shared" si="0"/>
        <v>125206707.48999983</v>
      </c>
      <c r="H22" s="76">
        <f t="shared" si="1"/>
        <v>0.41110559999947593</v>
      </c>
    </row>
    <row r="23" spans="3:8" x14ac:dyDescent="0.2">
      <c r="C23" s="78" t="s">
        <v>82</v>
      </c>
      <c r="D23" s="79">
        <v>102388568.71000001</v>
      </c>
      <c r="E23" s="79">
        <v>174238564.03999999</v>
      </c>
      <c r="F23" s="80">
        <f t="shared" si="2"/>
        <v>2.6745128588891039E-3</v>
      </c>
      <c r="G23" s="79">
        <f t="shared" si="0"/>
        <v>71849995.329999983</v>
      </c>
      <c r="H23" s="80">
        <f t="shared" si="1"/>
        <v>0.70173844829791632</v>
      </c>
    </row>
    <row r="24" spans="3:8" x14ac:dyDescent="0.2">
      <c r="C24" s="78" t="s">
        <v>81</v>
      </c>
      <c r="D24" s="79">
        <v>202172370.1100001</v>
      </c>
      <c r="E24" s="79">
        <v>255529082.26999995</v>
      </c>
      <c r="F24" s="80">
        <f t="shared" si="2"/>
        <v>3.9222994066592208E-3</v>
      </c>
      <c r="G24" s="79">
        <f t="shared" si="0"/>
        <v>53356712.159999847</v>
      </c>
      <c r="H24" s="80">
        <f t="shared" si="1"/>
        <v>0.26391693449984754</v>
      </c>
    </row>
    <row r="25" spans="3:8" s="66" customFormat="1" ht="15" x14ac:dyDescent="0.25">
      <c r="C25" s="75" t="s">
        <v>83</v>
      </c>
      <c r="D25" s="77">
        <v>65333858618.059975</v>
      </c>
      <c r="E25" s="77">
        <v>34311730649.629997</v>
      </c>
      <c r="F25" s="76">
        <f t="shared" si="2"/>
        <v>0.52667539668260699</v>
      </c>
      <c r="G25" s="77">
        <f t="shared" si="0"/>
        <v>-31022127968.429977</v>
      </c>
      <c r="H25" s="76">
        <f t="shared" si="1"/>
        <v>-0.47482467168799147</v>
      </c>
    </row>
    <row r="26" spans="3:8" x14ac:dyDescent="0.2">
      <c r="C26" s="78" t="s">
        <v>88</v>
      </c>
      <c r="D26" s="79">
        <v>1469240035.8299997</v>
      </c>
      <c r="E26" s="79">
        <v>841424935.13999987</v>
      </c>
      <c r="F26" s="80">
        <f t="shared" si="2"/>
        <v>1.291563564714201E-2</v>
      </c>
      <c r="G26" s="79">
        <f t="shared" si="0"/>
        <v>-627815100.68999982</v>
      </c>
      <c r="H26" s="80">
        <f t="shared" si="1"/>
        <v>-0.42730601221013964</v>
      </c>
    </row>
    <row r="27" spans="3:8" x14ac:dyDescent="0.2">
      <c r="C27" s="78" t="s">
        <v>86</v>
      </c>
      <c r="D27" s="79">
        <v>10705649148.269999</v>
      </c>
      <c r="E27" s="79">
        <v>12433913215.730003</v>
      </c>
      <c r="F27" s="80">
        <f t="shared" si="2"/>
        <v>0.1908570640776561</v>
      </c>
      <c r="G27" s="79">
        <f t="shared" si="0"/>
        <v>1728264067.4600048</v>
      </c>
      <c r="H27" s="80">
        <f t="shared" si="1"/>
        <v>0.16143477555859254</v>
      </c>
    </row>
    <row r="28" spans="3:8" x14ac:dyDescent="0.2">
      <c r="C28" s="78" t="s">
        <v>87</v>
      </c>
      <c r="D28" s="79">
        <v>455792003.61999983</v>
      </c>
      <c r="E28" s="79">
        <v>547240455.08000016</v>
      </c>
      <c r="F28" s="80">
        <f t="shared" si="2"/>
        <v>8.3999867772084381E-3</v>
      </c>
      <c r="G28" s="79">
        <f t="shared" si="0"/>
        <v>91448451.460000336</v>
      </c>
      <c r="H28" s="80">
        <f t="shared" si="1"/>
        <v>0.20063636644280014</v>
      </c>
    </row>
    <row r="29" spans="3:8" x14ac:dyDescent="0.2">
      <c r="C29" s="78" t="s">
        <v>84</v>
      </c>
      <c r="D29" s="79">
        <v>17250269359.790012</v>
      </c>
      <c r="E29" s="79">
        <v>14614337365.699995</v>
      </c>
      <c r="F29" s="80">
        <f t="shared" si="2"/>
        <v>0.22432596035246888</v>
      </c>
      <c r="G29" s="79">
        <f t="shared" si="0"/>
        <v>-2635931994.0900173</v>
      </c>
      <c r="H29" s="80">
        <f t="shared" si="1"/>
        <v>-0.15280526576786768</v>
      </c>
    </row>
    <row r="30" spans="3:8" x14ac:dyDescent="0.2">
      <c r="C30" s="78" t="s">
        <v>85</v>
      </c>
      <c r="D30" s="79">
        <v>35452908070.549965</v>
      </c>
      <c r="E30" s="79">
        <v>5874814677.9800005</v>
      </c>
      <c r="F30" s="80">
        <f t="shared" si="2"/>
        <v>9.0176749828131578E-2</v>
      </c>
      <c r="G30" s="79">
        <f t="shared" si="0"/>
        <v>-29578093392.569965</v>
      </c>
      <c r="H30" s="80">
        <f t="shared" si="1"/>
        <v>-0.83429244601629471</v>
      </c>
    </row>
    <row r="31" spans="3:8" s="66" customFormat="1" ht="15" x14ac:dyDescent="0.25">
      <c r="C31" s="75" t="s">
        <v>89</v>
      </c>
      <c r="D31" s="77">
        <v>9907218038.7499981</v>
      </c>
      <c r="E31" s="77">
        <v>11476705856.780001</v>
      </c>
      <c r="F31" s="76">
        <f t="shared" si="2"/>
        <v>0.17616420085165208</v>
      </c>
      <c r="G31" s="77">
        <f t="shared" si="0"/>
        <v>1569487818.0300026</v>
      </c>
      <c r="H31" s="76">
        <f t="shared" si="1"/>
        <v>0.15841862083697777</v>
      </c>
    </row>
    <row r="32" spans="3:8" ht="13.5" thickBot="1" x14ac:dyDescent="0.25">
      <c r="C32" s="81" t="s">
        <v>90</v>
      </c>
      <c r="D32" s="79">
        <v>9907218038.7499981</v>
      </c>
      <c r="E32" s="79">
        <v>11476705856.780001</v>
      </c>
      <c r="F32" s="80">
        <f t="shared" si="2"/>
        <v>0.17616420085165208</v>
      </c>
      <c r="G32" s="79">
        <f t="shared" si="0"/>
        <v>1569487818.0300026</v>
      </c>
      <c r="H32" s="80">
        <f t="shared" si="1"/>
        <v>0.15841862083697777</v>
      </c>
    </row>
    <row r="33" spans="3:8" ht="15.75" thickBot="1" x14ac:dyDescent="0.3">
      <c r="C33" s="82" t="s">
        <v>25</v>
      </c>
      <c r="D33" s="83">
        <v>101974253517.96997</v>
      </c>
      <c r="E33" s="83">
        <v>65147775775.650002</v>
      </c>
      <c r="F33" s="84">
        <f t="shared" si="2"/>
        <v>1</v>
      </c>
      <c r="G33" s="83">
        <f t="shared" si="0"/>
        <v>-36826477742.319969</v>
      </c>
      <c r="H33" s="84">
        <f t="shared" si="1"/>
        <v>-0.36113505587790729</v>
      </c>
    </row>
    <row r="34" spans="3:8" ht="15" x14ac:dyDescent="0.2">
      <c r="C34" s="72" t="s">
        <v>26</v>
      </c>
      <c r="D34" s="72"/>
    </row>
    <row r="35" spans="3:8" ht="15" x14ac:dyDescent="0.2">
      <c r="C35" s="72" t="s">
        <v>27</v>
      </c>
      <c r="D35" s="72"/>
    </row>
    <row r="36" spans="3:8" ht="15" x14ac:dyDescent="0.2">
      <c r="C36" s="72" t="s">
        <v>197</v>
      </c>
      <c r="D36" s="72"/>
    </row>
    <row r="37" spans="3:8" ht="15" x14ac:dyDescent="0.2">
      <c r="C37" s="72" t="s">
        <v>28</v>
      </c>
      <c r="D37" s="72"/>
    </row>
    <row r="39" spans="3:8" x14ac:dyDescent="0.2">
      <c r="C39" s="27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5"/>
  <sheetViews>
    <sheetView showGridLines="0" tabSelected="1" zoomScale="85" zoomScaleNormal="85" workbookViewId="0">
      <selection activeCell="B44" sqref="B44"/>
    </sheetView>
  </sheetViews>
  <sheetFormatPr baseColWidth="10"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3" x14ac:dyDescent="0.2">
      <c r="B3" s="142" t="s">
        <v>189</v>
      </c>
      <c r="C3" s="142"/>
    </row>
    <row r="4" spans="1:13" x14ac:dyDescent="0.2">
      <c r="B4" s="142"/>
      <c r="C4" s="142"/>
    </row>
    <row r="5" spans="1:13" x14ac:dyDescent="0.2">
      <c r="A5" s="33"/>
      <c r="B5" s="142"/>
      <c r="C5" s="142"/>
      <c r="D5" s="33"/>
      <c r="G5" s="143" t="s">
        <v>190</v>
      </c>
      <c r="H5" s="143"/>
      <c r="I5" s="143"/>
      <c r="J5" s="143"/>
      <c r="K5" s="143"/>
      <c r="L5" s="143"/>
      <c r="M5" s="143"/>
    </row>
    <row r="6" spans="1:13" ht="15" x14ac:dyDescent="0.25">
      <c r="A6" s="33"/>
      <c r="B6" s="35" t="s">
        <v>122</v>
      </c>
      <c r="C6" s="35" t="s">
        <v>159</v>
      </c>
      <c r="D6" s="33"/>
      <c r="G6" s="143"/>
      <c r="H6" s="143"/>
      <c r="I6" s="143"/>
      <c r="J6" s="143"/>
      <c r="K6" s="143"/>
      <c r="L6" s="143"/>
      <c r="M6" s="143"/>
    </row>
    <row r="7" spans="1:13" ht="15" x14ac:dyDescent="0.25">
      <c r="A7" s="33"/>
      <c r="B7" s="34" t="s">
        <v>123</v>
      </c>
      <c r="C7" s="37">
        <v>156844894.42999998</v>
      </c>
      <c r="D7" s="33"/>
      <c r="G7" s="143"/>
      <c r="H7" s="143"/>
      <c r="I7" s="143"/>
      <c r="J7" s="143"/>
      <c r="K7" s="143"/>
      <c r="L7" s="143"/>
      <c r="M7" s="143"/>
    </row>
    <row r="8" spans="1:13" ht="15" x14ac:dyDescent="0.25">
      <c r="A8" s="33"/>
      <c r="B8" s="34" t="s">
        <v>124</v>
      </c>
      <c r="C8" s="37">
        <v>39013184.609999999</v>
      </c>
      <c r="D8" s="33"/>
    </row>
    <row r="9" spans="1:13" ht="15" x14ac:dyDescent="0.25">
      <c r="A9" s="33"/>
      <c r="B9" s="34" t="s">
        <v>125</v>
      </c>
      <c r="C9" s="37">
        <v>16676754.659999998</v>
      </c>
      <c r="D9" s="33"/>
    </row>
    <row r="10" spans="1:13" ht="15" x14ac:dyDescent="0.25">
      <c r="A10" s="33"/>
      <c r="B10" s="34" t="s">
        <v>126</v>
      </c>
      <c r="C10" s="37">
        <v>55076389.25</v>
      </c>
      <c r="D10" s="33"/>
    </row>
    <row r="11" spans="1:13" ht="15" x14ac:dyDescent="0.25">
      <c r="A11" s="33"/>
      <c r="B11" s="34" t="s">
        <v>127</v>
      </c>
      <c r="C11" s="37">
        <v>9382360.0999999996</v>
      </c>
      <c r="D11" s="33"/>
    </row>
    <row r="12" spans="1:13" ht="15" x14ac:dyDescent="0.25">
      <c r="A12" s="33"/>
      <c r="B12" s="34" t="s">
        <v>128</v>
      </c>
      <c r="C12" s="37">
        <v>0</v>
      </c>
      <c r="D12" s="33"/>
    </row>
    <row r="13" spans="1:13" ht="15" x14ac:dyDescent="0.25">
      <c r="A13" s="33"/>
      <c r="B13" s="34" t="s">
        <v>129</v>
      </c>
      <c r="C13" s="37">
        <v>19706924.659999996</v>
      </c>
      <c r="D13" s="33"/>
    </row>
    <row r="14" spans="1:13" ht="15" x14ac:dyDescent="0.25">
      <c r="A14" s="33"/>
      <c r="B14" s="34" t="s">
        <v>130</v>
      </c>
      <c r="C14" s="37">
        <v>9879951</v>
      </c>
      <c r="D14" s="33"/>
    </row>
    <row r="15" spans="1:13" ht="15" x14ac:dyDescent="0.25">
      <c r="A15" s="33"/>
      <c r="B15" s="34" t="s">
        <v>131</v>
      </c>
      <c r="C15" s="37">
        <v>29963018.34</v>
      </c>
      <c r="D15" s="33"/>
    </row>
    <row r="16" spans="1:13" ht="15" x14ac:dyDescent="0.25">
      <c r="A16" s="33"/>
      <c r="B16" s="34" t="s">
        <v>132</v>
      </c>
      <c r="C16" s="37">
        <v>24843207.41</v>
      </c>
      <c r="D16" s="33"/>
    </row>
    <row r="17" spans="1:4" ht="15" x14ac:dyDescent="0.25">
      <c r="A17" s="33"/>
      <c r="B17" s="34" t="s">
        <v>133</v>
      </c>
      <c r="C17" s="37">
        <v>37012221.869999997</v>
      </c>
      <c r="D17" s="33"/>
    </row>
    <row r="18" spans="1:4" ht="15" x14ac:dyDescent="0.25">
      <c r="A18" s="33"/>
      <c r="B18" s="34" t="s">
        <v>134</v>
      </c>
      <c r="C18" s="37">
        <v>17266368.619999997</v>
      </c>
      <c r="D18" s="33"/>
    </row>
    <row r="19" spans="1:4" ht="15" x14ac:dyDescent="0.25">
      <c r="A19" s="33"/>
      <c r="B19" s="34" t="s">
        <v>135</v>
      </c>
      <c r="C19" s="37">
        <v>32719747.490000002</v>
      </c>
      <c r="D19" s="33"/>
    </row>
    <row r="20" spans="1:4" ht="15" x14ac:dyDescent="0.25">
      <c r="A20" s="33"/>
      <c r="B20" s="34" t="s">
        <v>136</v>
      </c>
      <c r="C20" s="37">
        <v>2096081.25</v>
      </c>
      <c r="D20" s="33"/>
    </row>
    <row r="21" spans="1:4" ht="15" x14ac:dyDescent="0.25">
      <c r="A21" s="33"/>
      <c r="B21" s="34" t="s">
        <v>137</v>
      </c>
      <c r="C21" s="37">
        <v>257379.91</v>
      </c>
      <c r="D21" s="33"/>
    </row>
    <row r="22" spans="1:4" ht="15" x14ac:dyDescent="0.25">
      <c r="A22" s="33"/>
      <c r="B22" s="34" t="s">
        <v>138</v>
      </c>
      <c r="C22" s="37">
        <v>0</v>
      </c>
      <c r="D22" s="33"/>
    </row>
    <row r="23" spans="1:4" ht="15" x14ac:dyDescent="0.25">
      <c r="A23" s="33"/>
      <c r="B23" s="34" t="s">
        <v>139</v>
      </c>
      <c r="C23" s="37">
        <v>328625916.40999997</v>
      </c>
      <c r="D23" s="33"/>
    </row>
    <row r="24" spans="1:4" ht="15" x14ac:dyDescent="0.25">
      <c r="A24" s="33"/>
      <c r="B24" s="34" t="s">
        <v>140</v>
      </c>
      <c r="C24" s="37">
        <v>506225040.29999995</v>
      </c>
      <c r="D24" s="33"/>
    </row>
    <row r="25" spans="1:4" ht="15" x14ac:dyDescent="0.25">
      <c r="A25" s="33"/>
      <c r="B25" s="34" t="s">
        <v>141</v>
      </c>
      <c r="C25" s="37">
        <v>34645917.749999993</v>
      </c>
      <c r="D25" s="33"/>
    </row>
    <row r="26" spans="1:4" ht="15" x14ac:dyDescent="0.25">
      <c r="A26" s="33"/>
      <c r="B26" s="34" t="s">
        <v>142</v>
      </c>
      <c r="C26" s="37">
        <v>35970578.530000001</v>
      </c>
      <c r="D26" s="33"/>
    </row>
    <row r="27" spans="1:4" ht="15" x14ac:dyDescent="0.25">
      <c r="A27" s="33"/>
      <c r="B27" s="34" t="s">
        <v>143</v>
      </c>
      <c r="C27" s="37">
        <v>15769819.99</v>
      </c>
      <c r="D27" s="33"/>
    </row>
    <row r="28" spans="1:4" ht="15" x14ac:dyDescent="0.25">
      <c r="A28" s="33"/>
      <c r="B28" s="34" t="s">
        <v>144</v>
      </c>
      <c r="C28" s="37">
        <v>6858668.8500000006</v>
      </c>
      <c r="D28" s="33"/>
    </row>
    <row r="29" spans="1:4" ht="15" x14ac:dyDescent="0.25">
      <c r="A29" s="33"/>
      <c r="B29" s="34" t="s">
        <v>145</v>
      </c>
      <c r="C29" s="37">
        <v>0</v>
      </c>
      <c r="D29" s="33"/>
    </row>
    <row r="30" spans="1:4" ht="15" x14ac:dyDescent="0.25">
      <c r="A30" s="33"/>
      <c r="B30" s="34" t="s">
        <v>146</v>
      </c>
      <c r="C30" s="37">
        <v>21463350.170000002</v>
      </c>
      <c r="D30" s="33"/>
    </row>
    <row r="31" spans="1:4" ht="15" x14ac:dyDescent="0.25">
      <c r="A31" s="33"/>
      <c r="B31" s="34" t="s">
        <v>147</v>
      </c>
      <c r="C31" s="37">
        <v>109658627.67</v>
      </c>
      <c r="D31" s="33"/>
    </row>
    <row r="32" spans="1:4" ht="15" x14ac:dyDescent="0.25">
      <c r="A32" s="33"/>
      <c r="B32" s="34" t="s">
        <v>148</v>
      </c>
      <c r="C32" s="37">
        <v>9684372.9100000001</v>
      </c>
      <c r="D32" s="33"/>
    </row>
    <row r="33" spans="1:4" ht="15" x14ac:dyDescent="0.25">
      <c r="A33" s="33"/>
      <c r="B33" s="34" t="s">
        <v>149</v>
      </c>
      <c r="C33" s="37">
        <v>19584048.280000001</v>
      </c>
      <c r="D33" s="33"/>
    </row>
    <row r="34" spans="1:4" ht="15" x14ac:dyDescent="0.25">
      <c r="A34" s="33"/>
      <c r="B34" s="34" t="s">
        <v>150</v>
      </c>
      <c r="C34" s="37">
        <v>5118442.5999999996</v>
      </c>
      <c r="D34" s="33"/>
    </row>
    <row r="35" spans="1:4" ht="15" x14ac:dyDescent="0.25">
      <c r="A35" s="33"/>
      <c r="B35" s="34" t="s">
        <v>151</v>
      </c>
      <c r="C35" s="37">
        <v>5152953.54</v>
      </c>
      <c r="D35" s="33"/>
    </row>
    <row r="36" spans="1:4" ht="15" x14ac:dyDescent="0.25">
      <c r="A36" s="33"/>
      <c r="B36" s="150" t="s">
        <v>565</v>
      </c>
      <c r="C36" s="37">
        <v>707234.61</v>
      </c>
      <c r="D36" s="33"/>
    </row>
    <row r="37" spans="1:4" ht="15" x14ac:dyDescent="0.25">
      <c r="A37" s="33"/>
      <c r="B37" s="34" t="s">
        <v>152</v>
      </c>
      <c r="C37" s="37">
        <v>463361.22</v>
      </c>
      <c r="D37" s="33"/>
    </row>
    <row r="38" spans="1:4" ht="15" x14ac:dyDescent="0.25">
      <c r="A38" s="33"/>
      <c r="B38" s="34" t="s">
        <v>153</v>
      </c>
      <c r="C38" s="37">
        <v>445415732.55000001</v>
      </c>
      <c r="D38" s="33"/>
    </row>
    <row r="39" spans="1:4" ht="15" x14ac:dyDescent="0.25">
      <c r="A39" s="33"/>
      <c r="B39" s="34" t="s">
        <v>198</v>
      </c>
      <c r="C39" s="37">
        <v>382689862.94999999</v>
      </c>
      <c r="D39" s="33"/>
    </row>
    <row r="40" spans="1:4" ht="15" x14ac:dyDescent="0.25">
      <c r="A40" s="33"/>
      <c r="B40" s="36" t="s">
        <v>91</v>
      </c>
      <c r="C40" s="38">
        <f>SUM(C7:C39)</f>
        <v>2378772411.9299998</v>
      </c>
      <c r="D40" s="33"/>
    </row>
    <row r="41" spans="1:4" x14ac:dyDescent="0.2">
      <c r="A41" s="33"/>
      <c r="C41" s="33"/>
      <c r="D41" s="33"/>
    </row>
    <row r="42" spans="1:4" ht="15" x14ac:dyDescent="0.2">
      <c r="B42" s="1" t="s">
        <v>26</v>
      </c>
    </row>
    <row r="43" spans="1:4" ht="15" x14ac:dyDescent="0.2">
      <c r="B43" s="1" t="s">
        <v>27</v>
      </c>
    </row>
    <row r="44" spans="1:4" ht="15" x14ac:dyDescent="0.2">
      <c r="B44" s="1" t="s">
        <v>197</v>
      </c>
    </row>
    <row r="45" spans="1:4" ht="15" x14ac:dyDescent="0.2">
      <c r="B45" s="1" t="s">
        <v>28</v>
      </c>
    </row>
  </sheetData>
  <mergeCells count="2">
    <mergeCell ref="B3:C5"/>
    <mergeCell ref="G5:M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D591"/>
  <sheetViews>
    <sheetView showGridLines="0" workbookViewId="0">
      <selection activeCell="C3" sqref="C3:D3"/>
    </sheetView>
  </sheetViews>
  <sheetFormatPr baseColWidth="10" defaultColWidth="9.140625" defaultRowHeight="12.75" x14ac:dyDescent="0.2"/>
  <cols>
    <col min="3" max="3" width="121.28515625" bestFit="1" customWidth="1"/>
    <col min="4" max="4" width="10.42578125" bestFit="1" customWidth="1"/>
  </cols>
  <sheetData>
    <row r="3" spans="3:4" ht="15.75" x14ac:dyDescent="0.2">
      <c r="C3" s="144" t="s">
        <v>561</v>
      </c>
      <c r="D3" s="144"/>
    </row>
    <row r="4" spans="3:4" ht="16.5" thickBot="1" x14ac:dyDescent="0.25">
      <c r="C4" s="145" t="s">
        <v>121</v>
      </c>
      <c r="D4" s="145"/>
    </row>
    <row r="5" spans="3:4" x14ac:dyDescent="0.2">
      <c r="C5" s="146" t="s">
        <v>19</v>
      </c>
      <c r="D5" s="146" t="s">
        <v>199</v>
      </c>
    </row>
    <row r="6" spans="3:4" x14ac:dyDescent="0.2">
      <c r="C6" s="147"/>
      <c r="D6" s="148"/>
    </row>
    <row r="7" spans="3:4" ht="15.75" thickBot="1" x14ac:dyDescent="0.25">
      <c r="C7" s="86" t="s">
        <v>200</v>
      </c>
      <c r="D7" s="149"/>
    </row>
    <row r="8" spans="3:4" x14ac:dyDescent="0.2">
      <c r="C8" s="89" t="s">
        <v>30</v>
      </c>
      <c r="D8" s="93">
        <v>219648256</v>
      </c>
    </row>
    <row r="9" spans="3:4" x14ac:dyDescent="0.2">
      <c r="C9" s="90" t="s">
        <v>201</v>
      </c>
      <c r="D9" s="94">
        <v>219648256</v>
      </c>
    </row>
    <row r="10" spans="3:4" x14ac:dyDescent="0.2">
      <c r="C10" s="91" t="s">
        <v>202</v>
      </c>
      <c r="D10" s="95">
        <v>219648256</v>
      </c>
    </row>
    <row r="11" spans="3:4" x14ac:dyDescent="0.2">
      <c r="C11" s="92" t="s">
        <v>203</v>
      </c>
      <c r="D11" s="95">
        <v>181231300</v>
      </c>
    </row>
    <row r="12" spans="3:4" x14ac:dyDescent="0.2">
      <c r="C12" s="92" t="s">
        <v>204</v>
      </c>
      <c r="D12" s="95">
        <v>38416956</v>
      </c>
    </row>
    <row r="13" spans="3:4" x14ac:dyDescent="0.2">
      <c r="C13" s="89" t="s">
        <v>31</v>
      </c>
      <c r="D13" s="93">
        <v>431911719.18000007</v>
      </c>
    </row>
    <row r="14" spans="3:4" x14ac:dyDescent="0.2">
      <c r="C14" s="90" t="s">
        <v>205</v>
      </c>
      <c r="D14" s="94">
        <v>431911719.18000007</v>
      </c>
    </row>
    <row r="15" spans="3:4" x14ac:dyDescent="0.2">
      <c r="C15" s="91" t="s">
        <v>206</v>
      </c>
      <c r="D15" s="95">
        <v>431911719.18000007</v>
      </c>
    </row>
    <row r="16" spans="3:4" x14ac:dyDescent="0.2">
      <c r="C16" s="92" t="s">
        <v>203</v>
      </c>
      <c r="D16" s="95">
        <v>412693986.7700001</v>
      </c>
    </row>
    <row r="17" spans="3:4" x14ac:dyDescent="0.2">
      <c r="C17" s="92" t="s">
        <v>204</v>
      </c>
      <c r="D17" s="95">
        <v>19217732.409999996</v>
      </c>
    </row>
    <row r="18" spans="3:4" x14ac:dyDescent="0.2">
      <c r="C18" s="89" t="s">
        <v>33</v>
      </c>
      <c r="D18" s="93">
        <v>2660370237.6400008</v>
      </c>
    </row>
    <row r="19" spans="3:4" x14ac:dyDescent="0.2">
      <c r="C19" s="90" t="s">
        <v>207</v>
      </c>
      <c r="D19" s="94">
        <v>849678297.29999995</v>
      </c>
    </row>
    <row r="20" spans="3:4" x14ac:dyDescent="0.2">
      <c r="C20" s="91" t="s">
        <v>208</v>
      </c>
      <c r="D20" s="95">
        <v>64851590.24000001</v>
      </c>
    </row>
    <row r="21" spans="3:4" x14ac:dyDescent="0.2">
      <c r="C21" s="92" t="s">
        <v>209</v>
      </c>
      <c r="D21" s="95">
        <v>64851590.24000001</v>
      </c>
    </row>
    <row r="22" spans="3:4" x14ac:dyDescent="0.2">
      <c r="C22" s="91" t="s">
        <v>210</v>
      </c>
      <c r="D22" s="95">
        <v>462673301.90000004</v>
      </c>
    </row>
    <row r="23" spans="3:4" x14ac:dyDescent="0.2">
      <c r="C23" s="92" t="s">
        <v>209</v>
      </c>
      <c r="D23" s="95">
        <v>57627810.260000005</v>
      </c>
    </row>
    <row r="24" spans="3:4" x14ac:dyDescent="0.2">
      <c r="C24" s="92" t="s">
        <v>211</v>
      </c>
      <c r="D24" s="95">
        <v>92260013.780000001</v>
      </c>
    </row>
    <row r="25" spans="3:4" x14ac:dyDescent="0.2">
      <c r="C25" s="92" t="s">
        <v>204</v>
      </c>
      <c r="D25" s="95">
        <v>299823927.36000001</v>
      </c>
    </row>
    <row r="26" spans="3:4" x14ac:dyDescent="0.2">
      <c r="C26" s="92" t="s">
        <v>212</v>
      </c>
      <c r="D26" s="95">
        <v>12961550.5</v>
      </c>
    </row>
    <row r="27" spans="3:4" x14ac:dyDescent="0.2">
      <c r="C27" s="91" t="s">
        <v>213</v>
      </c>
      <c r="D27" s="95">
        <v>4370068.3</v>
      </c>
    </row>
    <row r="28" spans="3:4" x14ac:dyDescent="0.2">
      <c r="C28" s="92" t="s">
        <v>209</v>
      </c>
      <c r="D28" s="95">
        <v>4370068.3</v>
      </c>
    </row>
    <row r="29" spans="3:4" x14ac:dyDescent="0.2">
      <c r="C29" s="91" t="s">
        <v>214</v>
      </c>
      <c r="D29" s="95">
        <v>79052405.899999991</v>
      </c>
    </row>
    <row r="30" spans="3:4" x14ac:dyDescent="0.2">
      <c r="C30" s="92" t="s">
        <v>215</v>
      </c>
      <c r="D30" s="95">
        <v>79052405.899999991</v>
      </c>
    </row>
    <row r="31" spans="3:4" x14ac:dyDescent="0.2">
      <c r="C31" s="91" t="s">
        <v>216</v>
      </c>
      <c r="D31" s="95">
        <v>2718486.23</v>
      </c>
    </row>
    <row r="32" spans="3:4" x14ac:dyDescent="0.2">
      <c r="C32" s="92" t="s">
        <v>217</v>
      </c>
      <c r="D32" s="95">
        <v>2718486.23</v>
      </c>
    </row>
    <row r="33" spans="3:4" x14ac:dyDescent="0.2">
      <c r="C33" s="91" t="s">
        <v>218</v>
      </c>
      <c r="D33" s="95">
        <v>194213387.16</v>
      </c>
    </row>
    <row r="34" spans="3:4" x14ac:dyDescent="0.2">
      <c r="C34" s="92" t="s">
        <v>219</v>
      </c>
      <c r="D34" s="95">
        <v>194213387.16</v>
      </c>
    </row>
    <row r="35" spans="3:4" x14ac:dyDescent="0.2">
      <c r="C35" s="91" t="s">
        <v>220</v>
      </c>
      <c r="D35" s="95">
        <v>16058357.540000001</v>
      </c>
    </row>
    <row r="36" spans="3:4" x14ac:dyDescent="0.2">
      <c r="C36" s="92" t="s">
        <v>221</v>
      </c>
      <c r="D36" s="95">
        <v>16058357.540000001</v>
      </c>
    </row>
    <row r="37" spans="3:4" x14ac:dyDescent="0.2">
      <c r="C37" s="91" t="s">
        <v>222</v>
      </c>
      <c r="D37" s="95">
        <v>6437936.7300000004</v>
      </c>
    </row>
    <row r="38" spans="3:4" x14ac:dyDescent="0.2">
      <c r="C38" s="92" t="s">
        <v>221</v>
      </c>
      <c r="D38" s="95">
        <v>6437936.7300000004</v>
      </c>
    </row>
    <row r="39" spans="3:4" x14ac:dyDescent="0.2">
      <c r="C39" s="91" t="s">
        <v>223</v>
      </c>
      <c r="D39" s="95">
        <v>3542290.47</v>
      </c>
    </row>
    <row r="40" spans="3:4" x14ac:dyDescent="0.2">
      <c r="C40" s="92" t="s">
        <v>224</v>
      </c>
      <c r="D40" s="95">
        <v>3542290.47</v>
      </c>
    </row>
    <row r="41" spans="3:4" x14ac:dyDescent="0.2">
      <c r="C41" s="91" t="s">
        <v>225</v>
      </c>
      <c r="D41" s="95">
        <v>4639287.6800000006</v>
      </c>
    </row>
    <row r="42" spans="3:4" x14ac:dyDescent="0.2">
      <c r="C42" s="92" t="s">
        <v>226</v>
      </c>
      <c r="D42" s="95">
        <v>4639287.6800000006</v>
      </c>
    </row>
    <row r="43" spans="3:4" x14ac:dyDescent="0.2">
      <c r="C43" s="91" t="s">
        <v>227</v>
      </c>
      <c r="D43" s="95">
        <v>11121185.15</v>
      </c>
    </row>
    <row r="44" spans="3:4" x14ac:dyDescent="0.2">
      <c r="C44" s="92" t="s">
        <v>209</v>
      </c>
      <c r="D44" s="95">
        <v>11121185.15</v>
      </c>
    </row>
    <row r="45" spans="3:4" x14ac:dyDescent="0.2">
      <c r="C45" s="90" t="s">
        <v>228</v>
      </c>
      <c r="D45" s="94">
        <v>829472536.67999995</v>
      </c>
    </row>
    <row r="46" spans="3:4" x14ac:dyDescent="0.2">
      <c r="C46" s="91" t="s">
        <v>208</v>
      </c>
      <c r="D46" s="95">
        <v>9409454.6400000006</v>
      </c>
    </row>
    <row r="47" spans="3:4" x14ac:dyDescent="0.2">
      <c r="C47" s="92" t="s">
        <v>209</v>
      </c>
      <c r="D47" s="95">
        <v>9409454.6400000006</v>
      </c>
    </row>
    <row r="48" spans="3:4" x14ac:dyDescent="0.2">
      <c r="C48" s="91" t="s">
        <v>229</v>
      </c>
      <c r="D48" s="95">
        <v>371762645.56000006</v>
      </c>
    </row>
    <row r="49" spans="3:4" x14ac:dyDescent="0.2">
      <c r="C49" s="92" t="s">
        <v>230</v>
      </c>
      <c r="D49" s="95">
        <v>245187583.56000006</v>
      </c>
    </row>
    <row r="50" spans="3:4" x14ac:dyDescent="0.2">
      <c r="C50" s="92" t="s">
        <v>212</v>
      </c>
      <c r="D50" s="95">
        <v>126575062</v>
      </c>
    </row>
    <row r="51" spans="3:4" x14ac:dyDescent="0.2">
      <c r="C51" s="91" t="s">
        <v>210</v>
      </c>
      <c r="D51" s="95">
        <v>20251641.57</v>
      </c>
    </row>
    <row r="52" spans="3:4" x14ac:dyDescent="0.2">
      <c r="C52" s="92" t="s">
        <v>209</v>
      </c>
      <c r="D52" s="95">
        <v>19773762.150000002</v>
      </c>
    </row>
    <row r="53" spans="3:4" x14ac:dyDescent="0.2">
      <c r="C53" s="92" t="s">
        <v>230</v>
      </c>
      <c r="D53" s="95">
        <v>477879.41999999993</v>
      </c>
    </row>
    <row r="54" spans="3:4" x14ac:dyDescent="0.2">
      <c r="C54" s="91" t="s">
        <v>232</v>
      </c>
      <c r="D54" s="95">
        <v>5832977.8400000017</v>
      </c>
    </row>
    <row r="55" spans="3:4" x14ac:dyDescent="0.2">
      <c r="C55" s="92" t="s">
        <v>233</v>
      </c>
      <c r="D55" s="95">
        <v>5832977.8400000017</v>
      </c>
    </row>
    <row r="56" spans="3:4" x14ac:dyDescent="0.2">
      <c r="C56" s="91" t="s">
        <v>234</v>
      </c>
      <c r="D56" s="95">
        <v>37589020.109999999</v>
      </c>
    </row>
    <row r="57" spans="3:4" x14ac:dyDescent="0.2">
      <c r="C57" s="92" t="s">
        <v>235</v>
      </c>
      <c r="D57" s="95">
        <v>37589020.109999999</v>
      </c>
    </row>
    <row r="58" spans="3:4" x14ac:dyDescent="0.2">
      <c r="C58" s="91" t="s">
        <v>236</v>
      </c>
      <c r="D58" s="95">
        <v>31506733.009999998</v>
      </c>
    </row>
    <row r="59" spans="3:4" x14ac:dyDescent="0.2">
      <c r="C59" s="92" t="s">
        <v>235</v>
      </c>
      <c r="D59" s="95">
        <v>31506733.009999998</v>
      </c>
    </row>
    <row r="60" spans="3:4" x14ac:dyDescent="0.2">
      <c r="C60" s="91" t="s">
        <v>237</v>
      </c>
      <c r="D60" s="95">
        <v>12159357.689999999</v>
      </c>
    </row>
    <row r="61" spans="3:4" x14ac:dyDescent="0.2">
      <c r="C61" s="92" t="s">
        <v>233</v>
      </c>
      <c r="D61" s="95">
        <v>12159357.689999999</v>
      </c>
    </row>
    <row r="62" spans="3:4" x14ac:dyDescent="0.2">
      <c r="C62" s="91" t="s">
        <v>238</v>
      </c>
      <c r="D62" s="95">
        <v>17209588.23</v>
      </c>
    </row>
    <row r="63" spans="3:4" x14ac:dyDescent="0.2">
      <c r="C63" s="92" t="s">
        <v>233</v>
      </c>
      <c r="D63" s="95">
        <v>17209588.23</v>
      </c>
    </row>
    <row r="64" spans="3:4" x14ac:dyDescent="0.2">
      <c r="C64" s="91" t="s">
        <v>239</v>
      </c>
      <c r="D64" s="95">
        <v>102324668.62</v>
      </c>
    </row>
    <row r="65" spans="3:4" x14ac:dyDescent="0.2">
      <c r="C65" s="92" t="s">
        <v>230</v>
      </c>
      <c r="D65" s="95">
        <v>102324668.62</v>
      </c>
    </row>
    <row r="66" spans="3:4" x14ac:dyDescent="0.2">
      <c r="C66" s="91" t="s">
        <v>240</v>
      </c>
      <c r="D66" s="95">
        <v>7940548.4000000004</v>
      </c>
    </row>
    <row r="67" spans="3:4" x14ac:dyDescent="0.2">
      <c r="C67" s="92" t="s">
        <v>230</v>
      </c>
      <c r="D67" s="95">
        <v>7940548.4000000004</v>
      </c>
    </row>
    <row r="68" spans="3:4" x14ac:dyDescent="0.2">
      <c r="C68" s="91" t="s">
        <v>241</v>
      </c>
      <c r="D68" s="95">
        <v>40453388.799999997</v>
      </c>
    </row>
    <row r="69" spans="3:4" x14ac:dyDescent="0.2">
      <c r="C69" s="92" t="s">
        <v>230</v>
      </c>
      <c r="D69" s="95">
        <v>40453388.799999997</v>
      </c>
    </row>
    <row r="70" spans="3:4" x14ac:dyDescent="0.2">
      <c r="C70" s="91" t="s">
        <v>214</v>
      </c>
      <c r="D70" s="95">
        <v>19281676.400000002</v>
      </c>
    </row>
    <row r="71" spans="3:4" x14ac:dyDescent="0.2">
      <c r="C71" s="92" t="s">
        <v>230</v>
      </c>
      <c r="D71" s="95">
        <v>19281676.400000002</v>
      </c>
    </row>
    <row r="72" spans="3:4" x14ac:dyDescent="0.2">
      <c r="C72" s="91" t="s">
        <v>243</v>
      </c>
      <c r="D72" s="95">
        <v>17380982.229999997</v>
      </c>
    </row>
    <row r="73" spans="3:4" x14ac:dyDescent="0.2">
      <c r="C73" s="92" t="s">
        <v>244</v>
      </c>
      <c r="D73" s="95">
        <v>17380982.229999997</v>
      </c>
    </row>
    <row r="74" spans="3:4" x14ac:dyDescent="0.2">
      <c r="C74" s="91" t="s">
        <v>216</v>
      </c>
      <c r="D74" s="95">
        <v>26198199.990000002</v>
      </c>
    </row>
    <row r="75" spans="3:4" x14ac:dyDescent="0.2">
      <c r="C75" s="92" t="s">
        <v>244</v>
      </c>
      <c r="D75" s="95">
        <v>26198199.990000002</v>
      </c>
    </row>
    <row r="76" spans="3:4" x14ac:dyDescent="0.2">
      <c r="C76" s="91" t="s">
        <v>218</v>
      </c>
      <c r="D76" s="95">
        <v>16611107.58</v>
      </c>
    </row>
    <row r="77" spans="3:4" x14ac:dyDescent="0.2">
      <c r="C77" s="92" t="s">
        <v>233</v>
      </c>
      <c r="D77" s="95">
        <v>16611107.58</v>
      </c>
    </row>
    <row r="78" spans="3:4" x14ac:dyDescent="0.2">
      <c r="C78" s="91" t="s">
        <v>245</v>
      </c>
      <c r="D78" s="95">
        <v>46094070.520000011</v>
      </c>
    </row>
    <row r="79" spans="3:4" x14ac:dyDescent="0.2">
      <c r="C79" s="92" t="s">
        <v>235</v>
      </c>
      <c r="D79" s="95">
        <v>46094070.520000011</v>
      </c>
    </row>
    <row r="80" spans="3:4" x14ac:dyDescent="0.2">
      <c r="C80" s="91" t="s">
        <v>222</v>
      </c>
      <c r="D80" s="95">
        <v>16258714.619999999</v>
      </c>
    </row>
    <row r="81" spans="3:4" x14ac:dyDescent="0.2">
      <c r="C81" s="92" t="s">
        <v>235</v>
      </c>
      <c r="D81" s="95">
        <v>16258714.619999999</v>
      </c>
    </row>
    <row r="82" spans="3:4" x14ac:dyDescent="0.2">
      <c r="C82" s="91" t="s">
        <v>246</v>
      </c>
      <c r="D82" s="95">
        <v>14681156.59</v>
      </c>
    </row>
    <row r="83" spans="3:4" x14ac:dyDescent="0.2">
      <c r="C83" s="92" t="s">
        <v>233</v>
      </c>
      <c r="D83" s="95">
        <v>14681156.59</v>
      </c>
    </row>
    <row r="84" spans="3:4" x14ac:dyDescent="0.2">
      <c r="C84" s="91" t="s">
        <v>247</v>
      </c>
      <c r="D84" s="95">
        <v>16526604.279999999</v>
      </c>
    </row>
    <row r="85" spans="3:4" x14ac:dyDescent="0.2">
      <c r="C85" s="92" t="s">
        <v>233</v>
      </c>
      <c r="D85" s="95">
        <v>16526604.279999999</v>
      </c>
    </row>
    <row r="86" spans="3:4" x14ac:dyDescent="0.2">
      <c r="C86" s="90" t="s">
        <v>248</v>
      </c>
      <c r="D86" s="94">
        <v>160309544.50999996</v>
      </c>
    </row>
    <row r="87" spans="3:4" x14ac:dyDescent="0.2">
      <c r="C87" s="91" t="s">
        <v>208</v>
      </c>
      <c r="D87" s="95">
        <v>14692759.470000001</v>
      </c>
    </row>
    <row r="88" spans="3:4" x14ac:dyDescent="0.2">
      <c r="C88" s="92" t="s">
        <v>249</v>
      </c>
      <c r="D88" s="95">
        <v>14692759.470000001</v>
      </c>
    </row>
    <row r="89" spans="3:4" x14ac:dyDescent="0.2">
      <c r="C89" s="91" t="s">
        <v>210</v>
      </c>
      <c r="D89" s="95">
        <v>145616785.03999996</v>
      </c>
    </row>
    <row r="90" spans="3:4" x14ac:dyDescent="0.2">
      <c r="C90" s="92" t="s">
        <v>249</v>
      </c>
      <c r="D90" s="95">
        <v>145616785.03999996</v>
      </c>
    </row>
    <row r="91" spans="3:4" x14ac:dyDescent="0.2">
      <c r="C91" s="90" t="s">
        <v>250</v>
      </c>
      <c r="D91" s="94">
        <v>181962473.79999998</v>
      </c>
    </row>
    <row r="92" spans="3:4" x14ac:dyDescent="0.2">
      <c r="C92" s="91" t="s">
        <v>208</v>
      </c>
      <c r="D92" s="95">
        <v>13998612.58</v>
      </c>
    </row>
    <row r="93" spans="3:4" x14ac:dyDescent="0.2">
      <c r="C93" s="92" t="s">
        <v>209</v>
      </c>
      <c r="D93" s="95">
        <v>13998612.58</v>
      </c>
    </row>
    <row r="94" spans="3:4" x14ac:dyDescent="0.2">
      <c r="C94" s="91" t="s">
        <v>231</v>
      </c>
      <c r="D94" s="95">
        <v>107630312.94</v>
      </c>
    </row>
    <row r="95" spans="3:4" x14ac:dyDescent="0.2">
      <c r="C95" s="92" t="s">
        <v>209</v>
      </c>
      <c r="D95" s="95">
        <v>6000000</v>
      </c>
    </row>
    <row r="96" spans="3:4" x14ac:dyDescent="0.2">
      <c r="C96" s="92" t="s">
        <v>251</v>
      </c>
      <c r="D96" s="95">
        <v>37012221.869999997</v>
      </c>
    </row>
    <row r="97" spans="3:4" x14ac:dyDescent="0.2">
      <c r="C97" s="92" t="s">
        <v>252</v>
      </c>
      <c r="D97" s="95">
        <v>0</v>
      </c>
    </row>
    <row r="98" spans="3:4" x14ac:dyDescent="0.2">
      <c r="C98" s="92" t="s">
        <v>253</v>
      </c>
      <c r="D98" s="95">
        <v>64618091.07</v>
      </c>
    </row>
    <row r="99" spans="3:4" x14ac:dyDescent="0.2">
      <c r="C99" s="92" t="s">
        <v>254</v>
      </c>
      <c r="D99" s="95">
        <v>0</v>
      </c>
    </row>
    <row r="100" spans="3:4" x14ac:dyDescent="0.2">
      <c r="C100" s="92" t="s">
        <v>255</v>
      </c>
      <c r="D100" s="95">
        <v>0</v>
      </c>
    </row>
    <row r="101" spans="3:4" x14ac:dyDescent="0.2">
      <c r="C101" s="91" t="s">
        <v>210</v>
      </c>
      <c r="D101" s="95">
        <v>60333548.279999994</v>
      </c>
    </row>
    <row r="102" spans="3:4" x14ac:dyDescent="0.2">
      <c r="C102" s="92" t="s">
        <v>209</v>
      </c>
      <c r="D102" s="95">
        <v>60333548.279999994</v>
      </c>
    </row>
    <row r="103" spans="3:4" x14ac:dyDescent="0.2">
      <c r="C103" s="90" t="s">
        <v>256</v>
      </c>
      <c r="D103" s="94">
        <v>638947385.3499999</v>
      </c>
    </row>
    <row r="104" spans="3:4" x14ac:dyDescent="0.2">
      <c r="C104" s="91" t="s">
        <v>208</v>
      </c>
      <c r="D104" s="95">
        <v>11037545.289999999</v>
      </c>
    </row>
    <row r="105" spans="3:4" x14ac:dyDescent="0.2">
      <c r="C105" s="92" t="s">
        <v>209</v>
      </c>
      <c r="D105" s="95">
        <v>4699355.6100000003</v>
      </c>
    </row>
    <row r="106" spans="3:4" x14ac:dyDescent="0.2">
      <c r="C106" s="92" t="s">
        <v>257</v>
      </c>
      <c r="D106" s="95">
        <v>6338189.6799999997</v>
      </c>
    </row>
    <row r="107" spans="3:4" x14ac:dyDescent="0.2">
      <c r="C107" s="91" t="s">
        <v>258</v>
      </c>
      <c r="D107" s="95">
        <v>67835909.829999998</v>
      </c>
    </row>
    <row r="108" spans="3:4" x14ac:dyDescent="0.2">
      <c r="C108" s="92" t="s">
        <v>209</v>
      </c>
      <c r="D108" s="95">
        <v>5445009.6600000001</v>
      </c>
    </row>
    <row r="109" spans="3:4" x14ac:dyDescent="0.2">
      <c r="C109" s="92" t="s">
        <v>259</v>
      </c>
      <c r="D109" s="95">
        <v>290000</v>
      </c>
    </row>
    <row r="110" spans="3:4" x14ac:dyDescent="0.2">
      <c r="C110" s="92" t="s">
        <v>257</v>
      </c>
      <c r="D110" s="95">
        <v>3620964.83</v>
      </c>
    </row>
    <row r="111" spans="3:4" x14ac:dyDescent="0.2">
      <c r="C111" s="92" t="s">
        <v>204</v>
      </c>
      <c r="D111" s="95">
        <v>13973666.68</v>
      </c>
    </row>
    <row r="112" spans="3:4" x14ac:dyDescent="0.2">
      <c r="C112" s="92" t="s">
        <v>212</v>
      </c>
      <c r="D112" s="95">
        <v>44506268.659999996</v>
      </c>
    </row>
    <row r="113" spans="3:4" x14ac:dyDescent="0.2">
      <c r="C113" s="91" t="s">
        <v>210</v>
      </c>
      <c r="D113" s="95">
        <v>38771930.649999999</v>
      </c>
    </row>
    <row r="114" spans="3:4" x14ac:dyDescent="0.2">
      <c r="C114" s="92" t="s">
        <v>209</v>
      </c>
      <c r="D114" s="95">
        <v>30595344.93</v>
      </c>
    </row>
    <row r="115" spans="3:4" x14ac:dyDescent="0.2">
      <c r="C115" s="92" t="s">
        <v>257</v>
      </c>
      <c r="D115" s="95">
        <v>8176585.7200000007</v>
      </c>
    </row>
    <row r="116" spans="3:4" x14ac:dyDescent="0.2">
      <c r="C116" s="91" t="s">
        <v>234</v>
      </c>
      <c r="D116" s="95">
        <v>9690296.5100000035</v>
      </c>
    </row>
    <row r="117" spans="3:4" x14ac:dyDescent="0.2">
      <c r="C117" s="92" t="s">
        <v>260</v>
      </c>
      <c r="D117" s="95">
        <v>9690296.5100000035</v>
      </c>
    </row>
    <row r="118" spans="3:4" x14ac:dyDescent="0.2">
      <c r="C118" s="91" t="s">
        <v>238</v>
      </c>
      <c r="D118" s="95">
        <v>113102185.99000001</v>
      </c>
    </row>
    <row r="119" spans="3:4" x14ac:dyDescent="0.2">
      <c r="C119" s="92" t="s">
        <v>261</v>
      </c>
      <c r="D119" s="95">
        <v>113102185.99000001</v>
      </c>
    </row>
    <row r="120" spans="3:4" x14ac:dyDescent="0.2">
      <c r="C120" s="91" t="s">
        <v>262</v>
      </c>
      <c r="D120" s="95">
        <v>250593264.25999996</v>
      </c>
    </row>
    <row r="121" spans="3:4" x14ac:dyDescent="0.2">
      <c r="C121" s="92" t="s">
        <v>263</v>
      </c>
      <c r="D121" s="95">
        <v>250593264.25999996</v>
      </c>
    </row>
    <row r="122" spans="3:4" x14ac:dyDescent="0.2">
      <c r="C122" s="91" t="s">
        <v>264</v>
      </c>
      <c r="D122" s="95">
        <v>8068217.2799999993</v>
      </c>
    </row>
    <row r="123" spans="3:4" x14ac:dyDescent="0.2">
      <c r="C123" s="92" t="s">
        <v>259</v>
      </c>
      <c r="D123" s="95">
        <v>8068217.2799999993</v>
      </c>
    </row>
    <row r="124" spans="3:4" x14ac:dyDescent="0.2">
      <c r="C124" s="91" t="s">
        <v>239</v>
      </c>
      <c r="D124" s="95">
        <v>36571499.069999993</v>
      </c>
    </row>
    <row r="125" spans="3:4" x14ac:dyDescent="0.2">
      <c r="C125" s="92" t="s">
        <v>265</v>
      </c>
      <c r="D125" s="95">
        <v>36571499.069999993</v>
      </c>
    </row>
    <row r="126" spans="3:4" x14ac:dyDescent="0.2">
      <c r="C126" s="91" t="s">
        <v>241</v>
      </c>
      <c r="D126" s="95">
        <v>13143812.230000002</v>
      </c>
    </row>
    <row r="127" spans="3:4" x14ac:dyDescent="0.2">
      <c r="C127" s="92" t="s">
        <v>266</v>
      </c>
      <c r="D127" s="95">
        <v>13143812.230000002</v>
      </c>
    </row>
    <row r="128" spans="3:4" x14ac:dyDescent="0.2">
      <c r="C128" s="91" t="s">
        <v>214</v>
      </c>
      <c r="D128" s="95">
        <v>40182135.550000004</v>
      </c>
    </row>
    <row r="129" spans="3:4" x14ac:dyDescent="0.2">
      <c r="C129" s="92" t="s">
        <v>267</v>
      </c>
      <c r="D129" s="95">
        <v>40182135.550000004</v>
      </c>
    </row>
    <row r="130" spans="3:4" x14ac:dyDescent="0.2">
      <c r="C130" s="91" t="s">
        <v>242</v>
      </c>
      <c r="D130" s="95">
        <v>49950588.689999998</v>
      </c>
    </row>
    <row r="131" spans="3:4" x14ac:dyDescent="0.2">
      <c r="C131" s="92" t="s">
        <v>267</v>
      </c>
      <c r="D131" s="95">
        <v>49950588.689999998</v>
      </c>
    </row>
    <row r="132" spans="3:4" x14ac:dyDescent="0.2">
      <c r="C132" s="89" t="s">
        <v>34</v>
      </c>
      <c r="D132" s="93">
        <v>3334917618.1300001</v>
      </c>
    </row>
    <row r="133" spans="3:4" x14ac:dyDescent="0.2">
      <c r="C133" s="90" t="s">
        <v>268</v>
      </c>
      <c r="D133" s="94">
        <v>1981413133.3199997</v>
      </c>
    </row>
    <row r="134" spans="3:4" x14ac:dyDescent="0.2">
      <c r="C134" s="91" t="s">
        <v>269</v>
      </c>
      <c r="D134" s="95">
        <v>1870383621.8899999</v>
      </c>
    </row>
    <row r="135" spans="3:4" x14ac:dyDescent="0.2">
      <c r="C135" s="92" t="s">
        <v>209</v>
      </c>
      <c r="D135" s="95">
        <v>85833707.789999992</v>
      </c>
    </row>
    <row r="136" spans="3:4" x14ac:dyDescent="0.2">
      <c r="C136" s="92" t="s">
        <v>270</v>
      </c>
      <c r="D136" s="95">
        <v>40236405.940000005</v>
      </c>
    </row>
    <row r="137" spans="3:4" x14ac:dyDescent="0.2">
      <c r="C137" s="92" t="s">
        <v>271</v>
      </c>
      <c r="D137" s="95">
        <v>3151092.95</v>
      </c>
    </row>
    <row r="138" spans="3:4" x14ac:dyDescent="0.2">
      <c r="C138" s="92" t="s">
        <v>272</v>
      </c>
      <c r="D138" s="95">
        <v>2469460</v>
      </c>
    </row>
    <row r="139" spans="3:4" x14ac:dyDescent="0.2">
      <c r="C139" s="92" t="s">
        <v>204</v>
      </c>
      <c r="D139" s="95">
        <v>8721107.4000000004</v>
      </c>
    </row>
    <row r="140" spans="3:4" x14ac:dyDescent="0.2">
      <c r="C140" s="92" t="s">
        <v>212</v>
      </c>
      <c r="D140" s="95">
        <v>1729971847.8099999</v>
      </c>
    </row>
    <row r="141" spans="3:4" x14ac:dyDescent="0.2">
      <c r="C141" s="91" t="s">
        <v>273</v>
      </c>
      <c r="D141" s="95">
        <v>85685696.860000014</v>
      </c>
    </row>
    <row r="142" spans="3:4" x14ac:dyDescent="0.2">
      <c r="C142" s="92" t="s">
        <v>271</v>
      </c>
      <c r="D142" s="95">
        <v>85685696.860000014</v>
      </c>
    </row>
    <row r="143" spans="3:4" x14ac:dyDescent="0.2">
      <c r="C143" s="91" t="s">
        <v>274</v>
      </c>
      <c r="D143" s="95">
        <v>8185360.5300000003</v>
      </c>
    </row>
    <row r="144" spans="3:4" x14ac:dyDescent="0.2">
      <c r="C144" s="92" t="s">
        <v>272</v>
      </c>
      <c r="D144" s="95">
        <v>8185360.5300000003</v>
      </c>
    </row>
    <row r="145" spans="3:4" x14ac:dyDescent="0.2">
      <c r="C145" s="91" t="s">
        <v>275</v>
      </c>
      <c r="D145" s="95">
        <v>5792016.5899999999</v>
      </c>
    </row>
    <row r="146" spans="3:4" x14ac:dyDescent="0.2">
      <c r="C146" s="92" t="s">
        <v>276</v>
      </c>
      <c r="D146" s="95">
        <v>5792016.5899999999</v>
      </c>
    </row>
    <row r="147" spans="3:4" x14ac:dyDescent="0.2">
      <c r="C147" s="91" t="s">
        <v>277</v>
      </c>
      <c r="D147" s="95">
        <v>1679636.51</v>
      </c>
    </row>
    <row r="148" spans="3:4" x14ac:dyDescent="0.2">
      <c r="C148" s="92" t="s">
        <v>276</v>
      </c>
      <c r="D148" s="95">
        <v>1679636.51</v>
      </c>
    </row>
    <row r="149" spans="3:4" x14ac:dyDescent="0.2">
      <c r="C149" s="91" t="s">
        <v>278</v>
      </c>
      <c r="D149" s="95">
        <v>4076350.01</v>
      </c>
    </row>
    <row r="150" spans="3:4" x14ac:dyDescent="0.2">
      <c r="C150" s="92" t="s">
        <v>276</v>
      </c>
      <c r="D150" s="95">
        <v>4076350.01</v>
      </c>
    </row>
    <row r="151" spans="3:4" x14ac:dyDescent="0.2">
      <c r="C151" s="91" t="s">
        <v>279</v>
      </c>
      <c r="D151" s="95">
        <v>1829091.16</v>
      </c>
    </row>
    <row r="152" spans="3:4" x14ac:dyDescent="0.2">
      <c r="C152" s="92" t="s">
        <v>276</v>
      </c>
      <c r="D152" s="95">
        <v>1829091.16</v>
      </c>
    </row>
    <row r="153" spans="3:4" x14ac:dyDescent="0.2">
      <c r="C153" s="91" t="s">
        <v>280</v>
      </c>
      <c r="D153" s="95">
        <v>1446339.32</v>
      </c>
    </row>
    <row r="154" spans="3:4" x14ac:dyDescent="0.2">
      <c r="C154" s="92" t="s">
        <v>276</v>
      </c>
      <c r="D154" s="95">
        <v>1446339.32</v>
      </c>
    </row>
    <row r="155" spans="3:4" x14ac:dyDescent="0.2">
      <c r="C155" s="91" t="s">
        <v>281</v>
      </c>
      <c r="D155" s="95">
        <v>940993.09000000008</v>
      </c>
    </row>
    <row r="156" spans="3:4" x14ac:dyDescent="0.2">
      <c r="C156" s="92" t="s">
        <v>276</v>
      </c>
      <c r="D156" s="95">
        <v>940993.09000000008</v>
      </c>
    </row>
    <row r="157" spans="3:4" x14ac:dyDescent="0.2">
      <c r="C157" s="91" t="s">
        <v>282</v>
      </c>
      <c r="D157" s="95">
        <v>1394027.3599999999</v>
      </c>
    </row>
    <row r="158" spans="3:4" x14ac:dyDescent="0.2">
      <c r="C158" s="92" t="s">
        <v>276</v>
      </c>
      <c r="D158" s="95">
        <v>1394027.3599999999</v>
      </c>
    </row>
    <row r="159" spans="3:4" x14ac:dyDescent="0.2">
      <c r="C159" s="90" t="s">
        <v>283</v>
      </c>
      <c r="D159" s="94">
        <v>1353504484.8100002</v>
      </c>
    </row>
    <row r="160" spans="3:4" x14ac:dyDescent="0.2">
      <c r="C160" s="91" t="s">
        <v>269</v>
      </c>
      <c r="D160" s="95">
        <v>1207683500.4400003</v>
      </c>
    </row>
    <row r="161" spans="3:4" x14ac:dyDescent="0.2">
      <c r="C161" s="92" t="s">
        <v>284</v>
      </c>
      <c r="D161" s="95">
        <v>1207683500.4400003</v>
      </c>
    </row>
    <row r="162" spans="3:4" x14ac:dyDescent="0.2">
      <c r="C162" s="91" t="s">
        <v>285</v>
      </c>
      <c r="D162" s="95">
        <v>9286374.5900000017</v>
      </c>
    </row>
    <row r="163" spans="3:4" x14ac:dyDescent="0.2">
      <c r="C163" s="92" t="s">
        <v>284</v>
      </c>
      <c r="D163" s="95">
        <v>3057004.4</v>
      </c>
    </row>
    <row r="164" spans="3:4" x14ac:dyDescent="0.2">
      <c r="C164" s="92" t="s">
        <v>286</v>
      </c>
      <c r="D164" s="95">
        <v>6229370.1900000013</v>
      </c>
    </row>
    <row r="165" spans="3:4" x14ac:dyDescent="0.2">
      <c r="C165" s="91" t="s">
        <v>273</v>
      </c>
      <c r="D165" s="95">
        <v>10498811.280000001</v>
      </c>
    </row>
    <row r="166" spans="3:4" x14ac:dyDescent="0.2">
      <c r="C166" s="92" t="s">
        <v>287</v>
      </c>
      <c r="D166" s="95">
        <v>10498811.280000001</v>
      </c>
    </row>
    <row r="167" spans="3:4" x14ac:dyDescent="0.2">
      <c r="C167" s="91" t="s">
        <v>288</v>
      </c>
      <c r="D167" s="95">
        <v>2194708.58</v>
      </c>
    </row>
    <row r="168" spans="3:4" x14ac:dyDescent="0.2">
      <c r="C168" s="92" t="s">
        <v>287</v>
      </c>
      <c r="D168" s="95">
        <v>2194708.58</v>
      </c>
    </row>
    <row r="169" spans="3:4" x14ac:dyDescent="0.2">
      <c r="C169" s="91" t="s">
        <v>289</v>
      </c>
      <c r="D169" s="95">
        <v>25964281.949999996</v>
      </c>
    </row>
    <row r="170" spans="3:4" x14ac:dyDescent="0.2">
      <c r="C170" s="92" t="s">
        <v>284</v>
      </c>
      <c r="D170" s="95">
        <v>25964281.949999996</v>
      </c>
    </row>
    <row r="171" spans="3:4" x14ac:dyDescent="0.2">
      <c r="C171" s="91" t="s">
        <v>290</v>
      </c>
      <c r="D171" s="95">
        <v>73420138.109999999</v>
      </c>
    </row>
    <row r="172" spans="3:4" x14ac:dyDescent="0.2">
      <c r="C172" s="92" t="s">
        <v>291</v>
      </c>
      <c r="D172" s="95">
        <v>73420138.109999999</v>
      </c>
    </row>
    <row r="173" spans="3:4" x14ac:dyDescent="0.2">
      <c r="C173" s="91" t="s">
        <v>292</v>
      </c>
      <c r="D173" s="95">
        <v>3311552.8299999991</v>
      </c>
    </row>
    <row r="174" spans="3:4" x14ac:dyDescent="0.2">
      <c r="C174" s="92" t="s">
        <v>293</v>
      </c>
      <c r="D174" s="95">
        <v>3311552.8299999991</v>
      </c>
    </row>
    <row r="175" spans="3:4" x14ac:dyDescent="0.2">
      <c r="C175" s="91" t="s">
        <v>294</v>
      </c>
      <c r="D175" s="95">
        <v>18760845.450000003</v>
      </c>
    </row>
    <row r="176" spans="3:4" x14ac:dyDescent="0.2">
      <c r="C176" s="92" t="s">
        <v>293</v>
      </c>
      <c r="D176" s="95">
        <v>18760845.450000003</v>
      </c>
    </row>
    <row r="177" spans="3:4" x14ac:dyDescent="0.2">
      <c r="C177" s="91" t="s">
        <v>295</v>
      </c>
      <c r="D177" s="95">
        <v>2384271.5799999996</v>
      </c>
    </row>
    <row r="178" spans="3:4" x14ac:dyDescent="0.2">
      <c r="C178" s="92" t="s">
        <v>293</v>
      </c>
      <c r="D178" s="95">
        <v>2384271.5799999996</v>
      </c>
    </row>
    <row r="179" spans="3:4" x14ac:dyDescent="0.2">
      <c r="C179" s="89" t="s">
        <v>35</v>
      </c>
      <c r="D179" s="93">
        <v>2822869085.6399999</v>
      </c>
    </row>
    <row r="180" spans="3:4" x14ac:dyDescent="0.2">
      <c r="C180" s="90" t="s">
        <v>296</v>
      </c>
      <c r="D180" s="94">
        <v>917785568.21000016</v>
      </c>
    </row>
    <row r="181" spans="3:4" x14ac:dyDescent="0.2">
      <c r="C181" s="91" t="s">
        <v>297</v>
      </c>
      <c r="D181" s="95">
        <v>650728234.23000002</v>
      </c>
    </row>
    <row r="182" spans="3:4" x14ac:dyDescent="0.2">
      <c r="C182" s="92" t="s">
        <v>209</v>
      </c>
      <c r="D182" s="95">
        <v>156480975.64000005</v>
      </c>
    </row>
    <row r="183" spans="3:4" x14ac:dyDescent="0.2">
      <c r="C183" s="92" t="s">
        <v>204</v>
      </c>
      <c r="D183" s="95">
        <v>494247258.58999997</v>
      </c>
    </row>
    <row r="184" spans="3:4" x14ac:dyDescent="0.2">
      <c r="C184" s="91" t="s">
        <v>298</v>
      </c>
      <c r="D184" s="95">
        <v>56769306.569999993</v>
      </c>
    </row>
    <row r="185" spans="3:4" x14ac:dyDescent="0.2">
      <c r="C185" s="92" t="s">
        <v>299</v>
      </c>
      <c r="D185" s="95">
        <v>56769306.569999993</v>
      </c>
    </row>
    <row r="186" spans="3:4" x14ac:dyDescent="0.2">
      <c r="C186" s="91" t="s">
        <v>300</v>
      </c>
      <c r="D186" s="95">
        <v>111528.85</v>
      </c>
    </row>
    <row r="187" spans="3:4" x14ac:dyDescent="0.2">
      <c r="C187" s="92" t="s">
        <v>301</v>
      </c>
      <c r="D187" s="95">
        <v>111528.85</v>
      </c>
    </row>
    <row r="188" spans="3:4" x14ac:dyDescent="0.2">
      <c r="C188" s="91" t="s">
        <v>302</v>
      </c>
      <c r="D188" s="95">
        <v>2103078.13</v>
      </c>
    </row>
    <row r="189" spans="3:4" x14ac:dyDescent="0.2">
      <c r="C189" s="92" t="s">
        <v>301</v>
      </c>
      <c r="D189" s="95">
        <v>2103078.13</v>
      </c>
    </row>
    <row r="190" spans="3:4" x14ac:dyDescent="0.2">
      <c r="C190" s="91" t="s">
        <v>303</v>
      </c>
      <c r="D190" s="95">
        <v>7276784.9600000009</v>
      </c>
    </row>
    <row r="191" spans="3:4" x14ac:dyDescent="0.2">
      <c r="C191" s="92" t="s">
        <v>301</v>
      </c>
      <c r="D191" s="95">
        <v>7276784.9600000009</v>
      </c>
    </row>
    <row r="192" spans="3:4" x14ac:dyDescent="0.2">
      <c r="C192" s="91" t="s">
        <v>304</v>
      </c>
      <c r="D192" s="95">
        <v>30699148.249999996</v>
      </c>
    </row>
    <row r="193" spans="3:4" x14ac:dyDescent="0.2">
      <c r="C193" s="92" t="s">
        <v>301</v>
      </c>
      <c r="D193" s="95">
        <v>30699148.249999996</v>
      </c>
    </row>
    <row r="194" spans="3:4" x14ac:dyDescent="0.2">
      <c r="C194" s="91" t="s">
        <v>305</v>
      </c>
      <c r="D194" s="95">
        <v>2375113.0099999998</v>
      </c>
    </row>
    <row r="195" spans="3:4" x14ac:dyDescent="0.2">
      <c r="C195" s="92" t="s">
        <v>306</v>
      </c>
      <c r="D195" s="95">
        <v>2375113.0099999998</v>
      </c>
    </row>
    <row r="196" spans="3:4" x14ac:dyDescent="0.2">
      <c r="C196" s="91" t="s">
        <v>307</v>
      </c>
      <c r="D196" s="95">
        <v>3640384.19</v>
      </c>
    </row>
    <row r="197" spans="3:4" x14ac:dyDescent="0.2">
      <c r="C197" s="92" t="s">
        <v>299</v>
      </c>
      <c r="D197" s="95">
        <v>3640384.19</v>
      </c>
    </row>
    <row r="198" spans="3:4" x14ac:dyDescent="0.2">
      <c r="C198" s="91" t="s">
        <v>308</v>
      </c>
      <c r="D198" s="95">
        <v>1274172.26</v>
      </c>
    </row>
    <row r="199" spans="3:4" x14ac:dyDescent="0.2">
      <c r="C199" s="92" t="s">
        <v>299</v>
      </c>
      <c r="D199" s="95">
        <v>1274172.26</v>
      </c>
    </row>
    <row r="200" spans="3:4" x14ac:dyDescent="0.2">
      <c r="C200" s="91" t="s">
        <v>309</v>
      </c>
      <c r="D200" s="95">
        <v>1873438.76</v>
      </c>
    </row>
    <row r="201" spans="3:4" x14ac:dyDescent="0.2">
      <c r="C201" s="92" t="s">
        <v>299</v>
      </c>
      <c r="D201" s="95">
        <v>1873438.76</v>
      </c>
    </row>
    <row r="202" spans="3:4" x14ac:dyDescent="0.2">
      <c r="C202" s="91" t="s">
        <v>310</v>
      </c>
      <c r="D202" s="95">
        <v>3722382.6500000004</v>
      </c>
    </row>
    <row r="203" spans="3:4" x14ac:dyDescent="0.2">
      <c r="C203" s="92" t="s">
        <v>299</v>
      </c>
      <c r="D203" s="95">
        <v>3722382.6500000004</v>
      </c>
    </row>
    <row r="204" spans="3:4" x14ac:dyDescent="0.2">
      <c r="C204" s="91" t="s">
        <v>311</v>
      </c>
      <c r="D204" s="95">
        <v>1585540.6400000001</v>
      </c>
    </row>
    <row r="205" spans="3:4" x14ac:dyDescent="0.2">
      <c r="C205" s="92" t="s">
        <v>209</v>
      </c>
      <c r="D205" s="95">
        <v>1585540.6400000001</v>
      </c>
    </row>
    <row r="206" spans="3:4" x14ac:dyDescent="0.2">
      <c r="C206" s="91" t="s">
        <v>312</v>
      </c>
      <c r="D206" s="95">
        <v>19579605.719999999</v>
      </c>
    </row>
    <row r="207" spans="3:4" x14ac:dyDescent="0.2">
      <c r="C207" s="92" t="s">
        <v>306</v>
      </c>
      <c r="D207" s="95">
        <v>19579605.719999999</v>
      </c>
    </row>
    <row r="208" spans="3:4" x14ac:dyDescent="0.2">
      <c r="C208" s="91" t="s">
        <v>313</v>
      </c>
      <c r="D208" s="95">
        <v>3088288.75</v>
      </c>
    </row>
    <row r="209" spans="3:4" x14ac:dyDescent="0.2">
      <c r="C209" s="92" t="s">
        <v>306</v>
      </c>
      <c r="D209" s="95">
        <v>3088288.75</v>
      </c>
    </row>
    <row r="210" spans="3:4" x14ac:dyDescent="0.2">
      <c r="C210" s="91" t="s">
        <v>314</v>
      </c>
      <c r="D210" s="95">
        <v>7167275.75</v>
      </c>
    </row>
    <row r="211" spans="3:4" x14ac:dyDescent="0.2">
      <c r="C211" s="92" t="s">
        <v>306</v>
      </c>
      <c r="D211" s="95">
        <v>7167275.75</v>
      </c>
    </row>
    <row r="212" spans="3:4" x14ac:dyDescent="0.2">
      <c r="C212" s="91" t="s">
        <v>315</v>
      </c>
      <c r="D212" s="95">
        <v>4158374.1299999994</v>
      </c>
    </row>
    <row r="213" spans="3:4" x14ac:dyDescent="0.2">
      <c r="C213" s="92" t="s">
        <v>299</v>
      </c>
      <c r="D213" s="95">
        <v>4158374.1299999994</v>
      </c>
    </row>
    <row r="214" spans="3:4" x14ac:dyDescent="0.2">
      <c r="C214" s="91" t="s">
        <v>316</v>
      </c>
      <c r="D214" s="95">
        <v>4283074.32</v>
      </c>
    </row>
    <row r="215" spans="3:4" x14ac:dyDescent="0.2">
      <c r="C215" s="92" t="s">
        <v>306</v>
      </c>
      <c r="D215" s="95">
        <v>4283074.32</v>
      </c>
    </row>
    <row r="216" spans="3:4" x14ac:dyDescent="0.2">
      <c r="C216" s="91" t="s">
        <v>317</v>
      </c>
      <c r="D216" s="95">
        <v>21551352.07</v>
      </c>
    </row>
    <row r="217" spans="3:4" x14ac:dyDescent="0.2">
      <c r="C217" s="92" t="s">
        <v>306</v>
      </c>
      <c r="D217" s="95">
        <v>21551352.07</v>
      </c>
    </row>
    <row r="218" spans="3:4" x14ac:dyDescent="0.2">
      <c r="C218" s="91" t="s">
        <v>318</v>
      </c>
      <c r="D218" s="95">
        <v>74992975.460000008</v>
      </c>
    </row>
    <row r="219" spans="3:4" x14ac:dyDescent="0.2">
      <c r="C219" s="92" t="s">
        <v>306</v>
      </c>
      <c r="D219" s="95">
        <v>74992975.460000008</v>
      </c>
    </row>
    <row r="220" spans="3:4" x14ac:dyDescent="0.2">
      <c r="C220" s="91" t="s">
        <v>319</v>
      </c>
      <c r="D220" s="95">
        <v>3791591.35</v>
      </c>
    </row>
    <row r="221" spans="3:4" x14ac:dyDescent="0.2">
      <c r="C221" s="92" t="s">
        <v>209</v>
      </c>
      <c r="D221" s="95">
        <v>3791591.35</v>
      </c>
    </row>
    <row r="222" spans="3:4" x14ac:dyDescent="0.2">
      <c r="C222" s="91" t="s">
        <v>320</v>
      </c>
      <c r="D222" s="95">
        <v>3639971.68</v>
      </c>
    </row>
    <row r="223" spans="3:4" x14ac:dyDescent="0.2">
      <c r="C223" s="92" t="s">
        <v>299</v>
      </c>
      <c r="D223" s="95">
        <v>3639971.68</v>
      </c>
    </row>
    <row r="224" spans="3:4" x14ac:dyDescent="0.2">
      <c r="C224" s="91" t="s">
        <v>321</v>
      </c>
      <c r="D224" s="95">
        <v>10055101.379999999</v>
      </c>
    </row>
    <row r="225" spans="3:4" x14ac:dyDescent="0.2">
      <c r="C225" s="92" t="s">
        <v>306</v>
      </c>
      <c r="D225" s="95">
        <v>10055101.379999999</v>
      </c>
    </row>
    <row r="226" spans="3:4" x14ac:dyDescent="0.2">
      <c r="C226" s="91" t="s">
        <v>322</v>
      </c>
      <c r="D226" s="95">
        <v>3318845.1</v>
      </c>
    </row>
    <row r="227" spans="3:4" x14ac:dyDescent="0.2">
      <c r="C227" s="92" t="s">
        <v>299</v>
      </c>
      <c r="D227" s="95">
        <v>3318845.1</v>
      </c>
    </row>
    <row r="228" spans="3:4" x14ac:dyDescent="0.2">
      <c r="C228" s="90" t="s">
        <v>323</v>
      </c>
      <c r="D228" s="94">
        <v>893168107.15999985</v>
      </c>
    </row>
    <row r="229" spans="3:4" x14ac:dyDescent="0.2">
      <c r="C229" s="91" t="s">
        <v>324</v>
      </c>
      <c r="D229" s="95">
        <v>830951953.63999999</v>
      </c>
    </row>
    <row r="230" spans="3:4" x14ac:dyDescent="0.2">
      <c r="C230" s="92" t="s">
        <v>325</v>
      </c>
      <c r="D230" s="95">
        <v>830951953.63999999</v>
      </c>
    </row>
    <row r="231" spans="3:4" x14ac:dyDescent="0.2">
      <c r="C231" s="91" t="s">
        <v>326</v>
      </c>
      <c r="D231" s="95">
        <v>52504835.539999999</v>
      </c>
    </row>
    <row r="232" spans="3:4" x14ac:dyDescent="0.2">
      <c r="C232" s="92" t="s">
        <v>325</v>
      </c>
      <c r="D232" s="95">
        <v>52504835.539999999</v>
      </c>
    </row>
    <row r="233" spans="3:4" x14ac:dyDescent="0.2">
      <c r="C233" s="91" t="s">
        <v>327</v>
      </c>
      <c r="D233" s="95">
        <v>3455335.9300000011</v>
      </c>
    </row>
    <row r="234" spans="3:4" x14ac:dyDescent="0.2">
      <c r="C234" s="92" t="s">
        <v>328</v>
      </c>
      <c r="D234" s="95">
        <v>3455335.9300000011</v>
      </c>
    </row>
    <row r="235" spans="3:4" x14ac:dyDescent="0.2">
      <c r="C235" s="91" t="s">
        <v>329</v>
      </c>
      <c r="D235" s="95">
        <v>6255982.0499999998</v>
      </c>
    </row>
    <row r="236" spans="3:4" x14ac:dyDescent="0.2">
      <c r="C236" s="92" t="s">
        <v>328</v>
      </c>
      <c r="D236" s="95">
        <v>6255982.0499999998</v>
      </c>
    </row>
    <row r="237" spans="3:4" x14ac:dyDescent="0.2">
      <c r="C237" s="90" t="s">
        <v>330</v>
      </c>
      <c r="D237" s="94">
        <v>376619790.49000001</v>
      </c>
    </row>
    <row r="238" spans="3:4" x14ac:dyDescent="0.2">
      <c r="C238" s="91" t="s">
        <v>331</v>
      </c>
      <c r="D238" s="95">
        <v>13563901.85</v>
      </c>
    </row>
    <row r="239" spans="3:4" x14ac:dyDescent="0.2">
      <c r="C239" s="92" t="s">
        <v>332</v>
      </c>
      <c r="D239" s="95">
        <v>12481751.85</v>
      </c>
    </row>
    <row r="240" spans="3:4" x14ac:dyDescent="0.2">
      <c r="C240" s="92" t="s">
        <v>333</v>
      </c>
      <c r="D240" s="95">
        <v>1082150</v>
      </c>
    </row>
    <row r="241" spans="3:4" x14ac:dyDescent="0.2">
      <c r="C241" s="91" t="s">
        <v>324</v>
      </c>
      <c r="D241" s="95">
        <v>49033625.549999997</v>
      </c>
    </row>
    <row r="242" spans="3:4" x14ac:dyDescent="0.2">
      <c r="C242" s="92" t="s">
        <v>332</v>
      </c>
      <c r="D242" s="95">
        <v>49033625.549999997</v>
      </c>
    </row>
    <row r="243" spans="3:4" x14ac:dyDescent="0.2">
      <c r="C243" s="91" t="s">
        <v>326</v>
      </c>
      <c r="D243" s="95">
        <v>1777549</v>
      </c>
    </row>
    <row r="244" spans="3:4" x14ac:dyDescent="0.2">
      <c r="C244" s="92" t="s">
        <v>332</v>
      </c>
      <c r="D244" s="95">
        <v>1777549</v>
      </c>
    </row>
    <row r="245" spans="3:4" x14ac:dyDescent="0.2">
      <c r="C245" s="91" t="s">
        <v>297</v>
      </c>
      <c r="D245" s="95">
        <v>301863667.84999996</v>
      </c>
    </row>
    <row r="246" spans="3:4" x14ac:dyDescent="0.2">
      <c r="C246" s="92" t="s">
        <v>332</v>
      </c>
      <c r="D246" s="95">
        <v>267912479.55999997</v>
      </c>
    </row>
    <row r="247" spans="3:4" x14ac:dyDescent="0.2">
      <c r="C247" s="92" t="s">
        <v>333</v>
      </c>
      <c r="D247" s="95">
        <v>17863710.48</v>
      </c>
    </row>
    <row r="248" spans="3:4" x14ac:dyDescent="0.2">
      <c r="C248" s="92" t="s">
        <v>334</v>
      </c>
      <c r="D248" s="95">
        <v>16087477.810000001</v>
      </c>
    </row>
    <row r="249" spans="3:4" x14ac:dyDescent="0.2">
      <c r="C249" s="91" t="s">
        <v>335</v>
      </c>
      <c r="D249" s="95">
        <v>7341975.29</v>
      </c>
    </row>
    <row r="250" spans="3:4" x14ac:dyDescent="0.2">
      <c r="C250" s="92" t="s">
        <v>332</v>
      </c>
      <c r="D250" s="95">
        <v>7341975.29</v>
      </c>
    </row>
    <row r="251" spans="3:4" x14ac:dyDescent="0.2">
      <c r="C251" s="91" t="s">
        <v>302</v>
      </c>
      <c r="D251" s="95">
        <v>3039070.95</v>
      </c>
    </row>
    <row r="252" spans="3:4" x14ac:dyDescent="0.2">
      <c r="C252" s="92" t="s">
        <v>332</v>
      </c>
      <c r="D252" s="95">
        <v>3039070.95</v>
      </c>
    </row>
    <row r="253" spans="3:4" x14ac:dyDescent="0.2">
      <c r="C253" s="90" t="s">
        <v>336</v>
      </c>
      <c r="D253" s="94">
        <v>635295619.78000009</v>
      </c>
    </row>
    <row r="254" spans="3:4" x14ac:dyDescent="0.2">
      <c r="C254" s="91" t="s">
        <v>324</v>
      </c>
      <c r="D254" s="95">
        <v>257372034.44000003</v>
      </c>
    </row>
    <row r="255" spans="3:4" x14ac:dyDescent="0.2">
      <c r="C255" s="92" t="s">
        <v>337</v>
      </c>
      <c r="D255" s="95">
        <v>257372034.44000003</v>
      </c>
    </row>
    <row r="256" spans="3:4" x14ac:dyDescent="0.2">
      <c r="C256" s="91" t="s">
        <v>326</v>
      </c>
      <c r="D256" s="95">
        <v>155153594.5</v>
      </c>
    </row>
    <row r="257" spans="3:4" x14ac:dyDescent="0.2">
      <c r="C257" s="92" t="s">
        <v>337</v>
      </c>
      <c r="D257" s="95">
        <v>155153594.5</v>
      </c>
    </row>
    <row r="258" spans="3:4" x14ac:dyDescent="0.2">
      <c r="C258" s="91" t="s">
        <v>297</v>
      </c>
      <c r="D258" s="95">
        <v>178573346.55000004</v>
      </c>
    </row>
    <row r="259" spans="3:4" x14ac:dyDescent="0.2">
      <c r="C259" s="92" t="s">
        <v>337</v>
      </c>
      <c r="D259" s="95">
        <v>178573346.55000004</v>
      </c>
    </row>
    <row r="260" spans="3:4" x14ac:dyDescent="0.2">
      <c r="C260" s="91" t="s">
        <v>338</v>
      </c>
      <c r="D260" s="95">
        <v>36522229.980000004</v>
      </c>
    </row>
    <row r="261" spans="3:4" x14ac:dyDescent="0.2">
      <c r="C261" s="92" t="s">
        <v>339</v>
      </c>
      <c r="D261" s="95">
        <v>36522229.980000004</v>
      </c>
    </row>
    <row r="262" spans="3:4" x14ac:dyDescent="0.2">
      <c r="C262" s="91" t="s">
        <v>340</v>
      </c>
      <c r="D262" s="95">
        <v>7674414.3100000005</v>
      </c>
    </row>
    <row r="263" spans="3:4" x14ac:dyDescent="0.2">
      <c r="C263" s="92" t="s">
        <v>341</v>
      </c>
      <c r="D263" s="95">
        <v>7674414.3100000005</v>
      </c>
    </row>
    <row r="264" spans="3:4" x14ac:dyDescent="0.2">
      <c r="C264" s="89" t="s">
        <v>36</v>
      </c>
      <c r="D264" s="93">
        <v>642465553.1400001</v>
      </c>
    </row>
    <row r="265" spans="3:4" x14ac:dyDescent="0.2">
      <c r="C265" s="90" t="s">
        <v>342</v>
      </c>
      <c r="D265" s="94">
        <v>642465553.1400001</v>
      </c>
    </row>
    <row r="266" spans="3:4" x14ac:dyDescent="0.2">
      <c r="C266" s="91" t="s">
        <v>343</v>
      </c>
      <c r="D266" s="95">
        <v>574187466.16000009</v>
      </c>
    </row>
    <row r="267" spans="3:4" x14ac:dyDescent="0.2">
      <c r="C267" s="92" t="s">
        <v>209</v>
      </c>
      <c r="D267" s="95">
        <v>185071484.27000004</v>
      </c>
    </row>
    <row r="268" spans="3:4" x14ac:dyDescent="0.2">
      <c r="C268" s="92" t="s">
        <v>344</v>
      </c>
      <c r="D268" s="95">
        <v>385451651.9600001</v>
      </c>
    </row>
    <row r="269" spans="3:4" x14ac:dyDescent="0.2">
      <c r="C269" s="92" t="s">
        <v>204</v>
      </c>
      <c r="D269" s="95">
        <v>3664329.93</v>
      </c>
    </row>
    <row r="270" spans="3:4" x14ac:dyDescent="0.2">
      <c r="C270" s="91" t="s">
        <v>345</v>
      </c>
      <c r="D270" s="95">
        <v>50897777.150000006</v>
      </c>
    </row>
    <row r="271" spans="3:4" x14ac:dyDescent="0.2">
      <c r="C271" s="92" t="s">
        <v>346</v>
      </c>
      <c r="D271" s="95">
        <v>50897777.150000006</v>
      </c>
    </row>
    <row r="272" spans="3:4" x14ac:dyDescent="0.2">
      <c r="C272" s="91" t="s">
        <v>347</v>
      </c>
      <c r="D272" s="95">
        <v>11783424.350000001</v>
      </c>
    </row>
    <row r="273" spans="3:4" x14ac:dyDescent="0.2">
      <c r="C273" s="92" t="s">
        <v>348</v>
      </c>
      <c r="D273" s="95">
        <v>11783424.350000001</v>
      </c>
    </row>
    <row r="274" spans="3:4" x14ac:dyDescent="0.2">
      <c r="C274" s="91" t="s">
        <v>349</v>
      </c>
      <c r="D274" s="95">
        <v>3199279.26</v>
      </c>
    </row>
    <row r="275" spans="3:4" x14ac:dyDescent="0.2">
      <c r="C275" s="92" t="s">
        <v>350</v>
      </c>
      <c r="D275" s="95">
        <v>3199279.26</v>
      </c>
    </row>
    <row r="276" spans="3:4" x14ac:dyDescent="0.2">
      <c r="C276" s="91" t="s">
        <v>351</v>
      </c>
      <c r="D276" s="95">
        <v>2397606.2199999997</v>
      </c>
    </row>
    <row r="277" spans="3:4" x14ac:dyDescent="0.2">
      <c r="C277" s="92" t="s">
        <v>344</v>
      </c>
      <c r="D277" s="95">
        <v>2397606.2199999997</v>
      </c>
    </row>
    <row r="278" spans="3:4" x14ac:dyDescent="0.2">
      <c r="C278" s="89" t="s">
        <v>37</v>
      </c>
      <c r="D278" s="93">
        <v>1413573476.4000003</v>
      </c>
    </row>
    <row r="279" spans="3:4" x14ac:dyDescent="0.2">
      <c r="C279" s="90" t="s">
        <v>352</v>
      </c>
      <c r="D279" s="94">
        <v>1413573476.4000003</v>
      </c>
    </row>
    <row r="280" spans="3:4" x14ac:dyDescent="0.2">
      <c r="C280" s="91" t="s">
        <v>353</v>
      </c>
      <c r="D280" s="95">
        <v>1141196390.76</v>
      </c>
    </row>
    <row r="281" spans="3:4" x14ac:dyDescent="0.2">
      <c r="C281" s="92" t="s">
        <v>209</v>
      </c>
      <c r="D281" s="95">
        <v>78471945.319999993</v>
      </c>
    </row>
    <row r="282" spans="3:4" x14ac:dyDescent="0.2">
      <c r="C282" s="92" t="s">
        <v>212</v>
      </c>
      <c r="D282" s="95">
        <v>1062724445.4400001</v>
      </c>
    </row>
    <row r="283" spans="3:4" x14ac:dyDescent="0.2">
      <c r="C283" s="91" t="s">
        <v>354</v>
      </c>
      <c r="D283" s="95">
        <v>17621095.700000003</v>
      </c>
    </row>
    <row r="284" spans="3:4" x14ac:dyDescent="0.2">
      <c r="C284" s="92" t="s">
        <v>355</v>
      </c>
      <c r="D284" s="95">
        <v>17621095.700000003</v>
      </c>
    </row>
    <row r="285" spans="3:4" x14ac:dyDescent="0.2">
      <c r="C285" s="91" t="s">
        <v>356</v>
      </c>
      <c r="D285" s="95">
        <v>38316049.220000006</v>
      </c>
    </row>
    <row r="286" spans="3:4" x14ac:dyDescent="0.2">
      <c r="C286" s="92" t="s">
        <v>357</v>
      </c>
      <c r="D286" s="95">
        <v>38316049.220000006</v>
      </c>
    </row>
    <row r="287" spans="3:4" x14ac:dyDescent="0.2">
      <c r="C287" s="91" t="s">
        <v>358</v>
      </c>
      <c r="D287" s="95">
        <v>30854661.930000007</v>
      </c>
    </row>
    <row r="288" spans="3:4" x14ac:dyDescent="0.2">
      <c r="C288" s="92" t="s">
        <v>359</v>
      </c>
      <c r="D288" s="95">
        <v>30854661.930000007</v>
      </c>
    </row>
    <row r="289" spans="3:4" x14ac:dyDescent="0.2">
      <c r="C289" s="91" t="s">
        <v>360</v>
      </c>
      <c r="D289" s="95">
        <v>6432586.2799999993</v>
      </c>
    </row>
    <row r="290" spans="3:4" x14ac:dyDescent="0.2">
      <c r="C290" s="92" t="s">
        <v>361</v>
      </c>
      <c r="D290" s="95">
        <v>6432586.2799999993</v>
      </c>
    </row>
    <row r="291" spans="3:4" x14ac:dyDescent="0.2">
      <c r="C291" s="91" t="s">
        <v>362</v>
      </c>
      <c r="D291" s="95">
        <v>17395092.840000004</v>
      </c>
    </row>
    <row r="292" spans="3:4" x14ac:dyDescent="0.2">
      <c r="C292" s="92" t="s">
        <v>363</v>
      </c>
      <c r="D292" s="95">
        <v>17395092.840000004</v>
      </c>
    </row>
    <row r="293" spans="3:4" x14ac:dyDescent="0.2">
      <c r="C293" s="91" t="s">
        <v>364</v>
      </c>
      <c r="D293" s="95">
        <v>14066007.960000001</v>
      </c>
    </row>
    <row r="294" spans="3:4" x14ac:dyDescent="0.2">
      <c r="C294" s="92" t="s">
        <v>365</v>
      </c>
      <c r="D294" s="95">
        <v>14066007.960000001</v>
      </c>
    </row>
    <row r="295" spans="3:4" x14ac:dyDescent="0.2">
      <c r="C295" s="91" t="s">
        <v>366</v>
      </c>
      <c r="D295" s="95">
        <v>35175745.209999993</v>
      </c>
    </row>
    <row r="296" spans="3:4" x14ac:dyDescent="0.2">
      <c r="C296" s="92" t="s">
        <v>367</v>
      </c>
      <c r="D296" s="95">
        <v>35175745.209999993</v>
      </c>
    </row>
    <row r="297" spans="3:4" x14ac:dyDescent="0.2">
      <c r="C297" s="91" t="s">
        <v>368</v>
      </c>
      <c r="D297" s="95">
        <v>47432023.539999992</v>
      </c>
    </row>
    <row r="298" spans="3:4" x14ac:dyDescent="0.2">
      <c r="C298" s="92" t="s">
        <v>369</v>
      </c>
      <c r="D298" s="95">
        <v>47432023.539999992</v>
      </c>
    </row>
    <row r="299" spans="3:4" x14ac:dyDescent="0.2">
      <c r="C299" s="91" t="s">
        <v>370</v>
      </c>
      <c r="D299" s="95">
        <v>31110515.390000001</v>
      </c>
    </row>
    <row r="300" spans="3:4" x14ac:dyDescent="0.2">
      <c r="C300" s="92" t="s">
        <v>371</v>
      </c>
      <c r="D300" s="95">
        <v>31110515.390000001</v>
      </c>
    </row>
    <row r="301" spans="3:4" x14ac:dyDescent="0.2">
      <c r="C301" s="91" t="s">
        <v>372</v>
      </c>
      <c r="D301" s="95">
        <v>5131523.6700000009</v>
      </c>
    </row>
    <row r="302" spans="3:4" x14ac:dyDescent="0.2">
      <c r="C302" s="92" t="s">
        <v>373</v>
      </c>
      <c r="D302" s="95">
        <v>5131523.6700000009</v>
      </c>
    </row>
    <row r="303" spans="3:4" x14ac:dyDescent="0.2">
      <c r="C303" s="91" t="s">
        <v>374</v>
      </c>
      <c r="D303" s="95">
        <v>28841783.900000002</v>
      </c>
    </row>
    <row r="304" spans="3:4" x14ac:dyDescent="0.2">
      <c r="C304" s="92" t="s">
        <v>375</v>
      </c>
      <c r="D304" s="95">
        <v>28841783.900000002</v>
      </c>
    </row>
    <row r="305" spans="3:4" x14ac:dyDescent="0.2">
      <c r="C305" s="89" t="s">
        <v>38</v>
      </c>
      <c r="D305" s="93">
        <v>14257400465.039997</v>
      </c>
    </row>
    <row r="306" spans="3:4" x14ac:dyDescent="0.2">
      <c r="C306" s="90" t="s">
        <v>376</v>
      </c>
      <c r="D306" s="94">
        <v>14257400465.039997</v>
      </c>
    </row>
    <row r="307" spans="3:4" x14ac:dyDescent="0.2">
      <c r="C307" s="91" t="s">
        <v>377</v>
      </c>
      <c r="D307" s="95">
        <v>10686433029.879997</v>
      </c>
    </row>
    <row r="308" spans="3:4" x14ac:dyDescent="0.2">
      <c r="C308" s="92" t="s">
        <v>209</v>
      </c>
      <c r="D308" s="95">
        <v>638936892.11999989</v>
      </c>
    </row>
    <row r="309" spans="3:4" x14ac:dyDescent="0.2">
      <c r="C309" s="92" t="s">
        <v>378</v>
      </c>
      <c r="D309" s="95">
        <v>1148867026.0999997</v>
      </c>
    </row>
    <row r="310" spans="3:4" x14ac:dyDescent="0.2">
      <c r="C310" s="92" t="s">
        <v>379</v>
      </c>
      <c r="D310" s="95">
        <v>5854176703.9799995</v>
      </c>
    </row>
    <row r="311" spans="3:4" x14ac:dyDescent="0.2">
      <c r="C311" s="92" t="s">
        <v>380</v>
      </c>
      <c r="D311" s="95">
        <v>2240041831.1999998</v>
      </c>
    </row>
    <row r="312" spans="3:4" x14ac:dyDescent="0.2">
      <c r="C312" s="92" t="s">
        <v>381</v>
      </c>
      <c r="D312" s="95">
        <v>455229261.23000002</v>
      </c>
    </row>
    <row r="313" spans="3:4" x14ac:dyDescent="0.2">
      <c r="C313" s="92" t="s">
        <v>382</v>
      </c>
      <c r="D313" s="95">
        <v>59392133.57</v>
      </c>
    </row>
    <row r="314" spans="3:4" x14ac:dyDescent="0.2">
      <c r="C314" s="92" t="s">
        <v>383</v>
      </c>
      <c r="D314" s="95">
        <v>2844996.84</v>
      </c>
    </row>
    <row r="315" spans="3:4" x14ac:dyDescent="0.2">
      <c r="C315" s="92" t="s">
        <v>384</v>
      </c>
      <c r="D315" s="95">
        <v>47046671.929999992</v>
      </c>
    </row>
    <row r="316" spans="3:4" x14ac:dyDescent="0.2">
      <c r="C316" s="92" t="s">
        <v>385</v>
      </c>
      <c r="D316" s="95">
        <v>77368103.700000003</v>
      </c>
    </row>
    <row r="317" spans="3:4" x14ac:dyDescent="0.2">
      <c r="C317" s="92" t="s">
        <v>204</v>
      </c>
      <c r="D317" s="95">
        <v>162529409.21000001</v>
      </c>
    </row>
    <row r="318" spans="3:4" x14ac:dyDescent="0.2">
      <c r="C318" s="91" t="s">
        <v>386</v>
      </c>
      <c r="D318" s="95">
        <v>1797518.2899999998</v>
      </c>
    </row>
    <row r="319" spans="3:4" x14ac:dyDescent="0.2">
      <c r="C319" s="92" t="s">
        <v>387</v>
      </c>
      <c r="D319" s="95">
        <v>1797518.2899999998</v>
      </c>
    </row>
    <row r="320" spans="3:4" x14ac:dyDescent="0.2">
      <c r="C320" s="91" t="s">
        <v>388</v>
      </c>
      <c r="D320" s="95">
        <v>22999681.66</v>
      </c>
    </row>
    <row r="321" spans="3:4" x14ac:dyDescent="0.2">
      <c r="C321" s="92" t="s">
        <v>378</v>
      </c>
      <c r="D321" s="95">
        <v>22999681.66</v>
      </c>
    </row>
    <row r="322" spans="3:4" x14ac:dyDescent="0.2">
      <c r="C322" s="91" t="s">
        <v>389</v>
      </c>
      <c r="D322" s="95">
        <v>991633634.9799999</v>
      </c>
    </row>
    <row r="323" spans="3:4" x14ac:dyDescent="0.2">
      <c r="C323" s="92" t="s">
        <v>390</v>
      </c>
      <c r="D323" s="95">
        <v>991633634.9799999</v>
      </c>
    </row>
    <row r="324" spans="3:4" x14ac:dyDescent="0.2">
      <c r="C324" s="91" t="s">
        <v>391</v>
      </c>
      <c r="D324" s="95">
        <v>48889242.699999996</v>
      </c>
    </row>
    <row r="325" spans="3:4" x14ac:dyDescent="0.2">
      <c r="C325" s="92" t="s">
        <v>378</v>
      </c>
      <c r="D325" s="95">
        <v>48889242.699999996</v>
      </c>
    </row>
    <row r="326" spans="3:4" x14ac:dyDescent="0.2">
      <c r="C326" s="91" t="s">
        <v>392</v>
      </c>
      <c r="D326" s="95">
        <v>153637963.65000001</v>
      </c>
    </row>
    <row r="327" spans="3:4" x14ac:dyDescent="0.2">
      <c r="C327" s="92" t="s">
        <v>383</v>
      </c>
      <c r="D327" s="95">
        <v>153637963.65000001</v>
      </c>
    </row>
    <row r="328" spans="3:4" x14ac:dyDescent="0.2">
      <c r="C328" s="91" t="s">
        <v>393</v>
      </c>
      <c r="D328" s="95">
        <v>130702886.72999999</v>
      </c>
    </row>
    <row r="329" spans="3:4" x14ac:dyDescent="0.2">
      <c r="C329" s="92" t="s">
        <v>383</v>
      </c>
      <c r="D329" s="95">
        <v>130702886.72999999</v>
      </c>
    </row>
    <row r="330" spans="3:4" x14ac:dyDescent="0.2">
      <c r="C330" s="91" t="s">
        <v>394</v>
      </c>
      <c r="D330" s="95">
        <v>305753895.35000008</v>
      </c>
    </row>
    <row r="331" spans="3:4" x14ac:dyDescent="0.2">
      <c r="C331" s="92" t="s">
        <v>395</v>
      </c>
      <c r="D331" s="95">
        <v>305753895.35000008</v>
      </c>
    </row>
    <row r="332" spans="3:4" x14ac:dyDescent="0.2">
      <c r="C332" s="91" t="s">
        <v>396</v>
      </c>
      <c r="D332" s="95">
        <v>1915552611.8</v>
      </c>
    </row>
    <row r="333" spans="3:4" x14ac:dyDescent="0.2">
      <c r="C333" s="92" t="s">
        <v>397</v>
      </c>
      <c r="D333" s="95">
        <v>1915552611.8</v>
      </c>
    </row>
    <row r="334" spans="3:4" x14ac:dyDescent="0.2">
      <c r="C334" s="89" t="s">
        <v>39</v>
      </c>
      <c r="D334" s="93">
        <v>13082137477.990004</v>
      </c>
    </row>
    <row r="335" spans="3:4" x14ac:dyDescent="0.2">
      <c r="C335" s="90" t="s">
        <v>398</v>
      </c>
      <c r="D335" s="94">
        <v>13082137477.990004</v>
      </c>
    </row>
    <row r="336" spans="3:4" x14ac:dyDescent="0.2">
      <c r="C336" s="91" t="s">
        <v>399</v>
      </c>
      <c r="D336" s="95">
        <v>12444187994.830006</v>
      </c>
    </row>
    <row r="337" spans="3:4" x14ac:dyDescent="0.2">
      <c r="C337" s="92" t="s">
        <v>209</v>
      </c>
      <c r="D337" s="95">
        <v>5559097595.9400043</v>
      </c>
    </row>
    <row r="338" spans="3:4" x14ac:dyDescent="0.2">
      <c r="C338" s="92" t="s">
        <v>400</v>
      </c>
      <c r="D338" s="95">
        <v>20223077</v>
      </c>
    </row>
    <row r="339" spans="3:4" x14ac:dyDescent="0.2">
      <c r="C339" s="92" t="s">
        <v>401</v>
      </c>
      <c r="D339" s="95">
        <v>6156131.2300000004</v>
      </c>
    </row>
    <row r="340" spans="3:4" x14ac:dyDescent="0.2">
      <c r="C340" s="92" t="s">
        <v>402</v>
      </c>
      <c r="D340" s="95">
        <v>18967052.220000003</v>
      </c>
    </row>
    <row r="341" spans="3:4" x14ac:dyDescent="0.2">
      <c r="C341" s="92" t="s">
        <v>204</v>
      </c>
      <c r="D341" s="95">
        <v>89576675.340000004</v>
      </c>
    </row>
    <row r="342" spans="3:4" x14ac:dyDescent="0.2">
      <c r="C342" s="92" t="s">
        <v>212</v>
      </c>
      <c r="D342" s="95">
        <v>6750167463.1000004</v>
      </c>
    </row>
    <row r="343" spans="3:4" x14ac:dyDescent="0.2">
      <c r="C343" s="91" t="s">
        <v>403</v>
      </c>
      <c r="D343" s="95">
        <v>12482498.819999998</v>
      </c>
    </row>
    <row r="344" spans="3:4" x14ac:dyDescent="0.2">
      <c r="C344" s="92" t="s">
        <v>404</v>
      </c>
      <c r="D344" s="95">
        <v>12482498.819999998</v>
      </c>
    </row>
    <row r="345" spans="3:4" x14ac:dyDescent="0.2">
      <c r="C345" s="91" t="s">
        <v>405</v>
      </c>
      <c r="D345" s="95">
        <v>5280652.6500000004</v>
      </c>
    </row>
    <row r="346" spans="3:4" x14ac:dyDescent="0.2">
      <c r="C346" s="92" t="s">
        <v>404</v>
      </c>
      <c r="D346" s="95">
        <v>5280652.6500000004</v>
      </c>
    </row>
    <row r="347" spans="3:4" x14ac:dyDescent="0.2">
      <c r="C347" s="91" t="s">
        <v>406</v>
      </c>
      <c r="D347" s="95">
        <v>5456968.4700000007</v>
      </c>
    </row>
    <row r="348" spans="3:4" x14ac:dyDescent="0.2">
      <c r="C348" s="92" t="s">
        <v>407</v>
      </c>
      <c r="D348" s="95">
        <v>2808731.75</v>
      </c>
    </row>
    <row r="349" spans="3:4" x14ac:dyDescent="0.2">
      <c r="C349" s="92" t="s">
        <v>408</v>
      </c>
      <c r="D349" s="95">
        <v>2204693.66</v>
      </c>
    </row>
    <row r="350" spans="3:4" x14ac:dyDescent="0.2">
      <c r="C350" s="92" t="s">
        <v>409</v>
      </c>
      <c r="D350" s="95">
        <v>206499.99</v>
      </c>
    </row>
    <row r="351" spans="3:4" x14ac:dyDescent="0.2">
      <c r="C351" s="92" t="s">
        <v>410</v>
      </c>
      <c r="D351" s="95">
        <v>237043.07</v>
      </c>
    </row>
    <row r="352" spans="3:4" x14ac:dyDescent="0.2">
      <c r="C352" s="91" t="s">
        <v>411</v>
      </c>
      <c r="D352" s="95">
        <v>13528437.210000005</v>
      </c>
    </row>
    <row r="353" spans="3:4" x14ac:dyDescent="0.2">
      <c r="C353" s="92" t="s">
        <v>410</v>
      </c>
      <c r="D353" s="95">
        <v>13528437.210000005</v>
      </c>
    </row>
    <row r="354" spans="3:4" x14ac:dyDescent="0.2">
      <c r="C354" s="91" t="s">
        <v>412</v>
      </c>
      <c r="D354" s="95">
        <v>599332278.48000002</v>
      </c>
    </row>
    <row r="355" spans="3:4" x14ac:dyDescent="0.2">
      <c r="C355" s="92" t="s">
        <v>401</v>
      </c>
      <c r="D355" s="95">
        <v>699300</v>
      </c>
    </row>
    <row r="356" spans="3:4" x14ac:dyDescent="0.2">
      <c r="C356" s="92" t="s">
        <v>413</v>
      </c>
      <c r="D356" s="95">
        <v>598632978.48000002</v>
      </c>
    </row>
    <row r="357" spans="3:4" x14ac:dyDescent="0.2">
      <c r="C357" s="91" t="s">
        <v>414</v>
      </c>
      <c r="D357" s="95">
        <v>427067.67</v>
      </c>
    </row>
    <row r="358" spans="3:4" x14ac:dyDescent="0.2">
      <c r="C358" s="92" t="s">
        <v>404</v>
      </c>
      <c r="D358" s="95">
        <v>427067.67</v>
      </c>
    </row>
    <row r="359" spans="3:4" x14ac:dyDescent="0.2">
      <c r="C359" s="91" t="s">
        <v>415</v>
      </c>
      <c r="D359" s="95">
        <v>1441579.8599999999</v>
      </c>
    </row>
    <row r="360" spans="3:4" x14ac:dyDescent="0.2">
      <c r="C360" s="92" t="s">
        <v>416</v>
      </c>
      <c r="D360" s="95">
        <v>1441579.8599999999</v>
      </c>
    </row>
    <row r="361" spans="3:4" x14ac:dyDescent="0.2">
      <c r="C361" s="89" t="s">
        <v>40</v>
      </c>
      <c r="D361" s="93">
        <v>202765354.48999998</v>
      </c>
    </row>
    <row r="362" spans="3:4" x14ac:dyDescent="0.2">
      <c r="C362" s="90" t="s">
        <v>417</v>
      </c>
      <c r="D362" s="94">
        <v>202765354.48999998</v>
      </c>
    </row>
    <row r="363" spans="3:4" x14ac:dyDescent="0.2">
      <c r="C363" s="91" t="s">
        <v>418</v>
      </c>
      <c r="D363" s="95">
        <v>202765354.48999998</v>
      </c>
    </row>
    <row r="364" spans="3:4" x14ac:dyDescent="0.2">
      <c r="C364" s="92" t="s">
        <v>209</v>
      </c>
      <c r="D364" s="95">
        <v>112292133.17999999</v>
      </c>
    </row>
    <row r="365" spans="3:4" x14ac:dyDescent="0.2">
      <c r="C365" s="92" t="s">
        <v>419</v>
      </c>
      <c r="D365" s="95">
        <v>16206610.610000001</v>
      </c>
    </row>
    <row r="366" spans="3:4" x14ac:dyDescent="0.2">
      <c r="C366" s="92" t="s">
        <v>420</v>
      </c>
      <c r="D366" s="95">
        <v>63273362.879999995</v>
      </c>
    </row>
    <row r="367" spans="3:4" x14ac:dyDescent="0.2">
      <c r="C367" s="92" t="s">
        <v>421</v>
      </c>
      <c r="D367" s="95">
        <v>3749405.16</v>
      </c>
    </row>
    <row r="368" spans="3:4" x14ac:dyDescent="0.2">
      <c r="C368" s="92" t="s">
        <v>422</v>
      </c>
      <c r="D368" s="95">
        <v>324008.11</v>
      </c>
    </row>
    <row r="369" spans="3:4" x14ac:dyDescent="0.2">
      <c r="C369" s="92" t="s">
        <v>423</v>
      </c>
      <c r="D369" s="95">
        <v>1722906.3800000001</v>
      </c>
    </row>
    <row r="370" spans="3:4" x14ac:dyDescent="0.2">
      <c r="C370" s="92" t="s">
        <v>204</v>
      </c>
      <c r="D370" s="95">
        <v>5196928.17</v>
      </c>
    </row>
    <row r="371" spans="3:4" x14ac:dyDescent="0.2">
      <c r="C371" s="89" t="s">
        <v>41</v>
      </c>
      <c r="D371" s="93">
        <v>208564655.01000002</v>
      </c>
    </row>
    <row r="372" spans="3:4" x14ac:dyDescent="0.2">
      <c r="C372" s="90" t="s">
        <v>424</v>
      </c>
      <c r="D372" s="94">
        <v>208564655.01000002</v>
      </c>
    </row>
    <row r="373" spans="3:4" x14ac:dyDescent="0.2">
      <c r="C373" s="91" t="s">
        <v>425</v>
      </c>
      <c r="D373" s="95">
        <v>208564655.01000002</v>
      </c>
    </row>
    <row r="374" spans="3:4" x14ac:dyDescent="0.2">
      <c r="C374" s="92" t="s">
        <v>209</v>
      </c>
      <c r="D374" s="95">
        <v>54718448.75</v>
      </c>
    </row>
    <row r="375" spans="3:4" x14ac:dyDescent="0.2">
      <c r="C375" s="92" t="s">
        <v>426</v>
      </c>
      <c r="D375" s="95">
        <v>4400376.620000001</v>
      </c>
    </row>
    <row r="376" spans="3:4" x14ac:dyDescent="0.2">
      <c r="C376" s="92" t="s">
        <v>427</v>
      </c>
      <c r="D376" s="95">
        <v>27400963.370000001</v>
      </c>
    </row>
    <row r="377" spans="3:4" x14ac:dyDescent="0.2">
      <c r="C377" s="92" t="s">
        <v>428</v>
      </c>
      <c r="D377" s="95">
        <v>490461.81</v>
      </c>
    </row>
    <row r="378" spans="3:4" x14ac:dyDescent="0.2">
      <c r="C378" s="92" t="s">
        <v>204</v>
      </c>
      <c r="D378" s="95">
        <v>114469.4</v>
      </c>
    </row>
    <row r="379" spans="3:4" x14ac:dyDescent="0.2">
      <c r="C379" s="92" t="s">
        <v>212</v>
      </c>
      <c r="D379" s="95">
        <v>121439935.06</v>
      </c>
    </row>
    <row r="380" spans="3:4" x14ac:dyDescent="0.2">
      <c r="C380" s="89" t="s">
        <v>42</v>
      </c>
      <c r="D380" s="93">
        <v>916932918.97000015</v>
      </c>
    </row>
    <row r="381" spans="3:4" x14ac:dyDescent="0.2">
      <c r="C381" s="90" t="s">
        <v>429</v>
      </c>
      <c r="D381" s="94">
        <v>916932918.97000015</v>
      </c>
    </row>
    <row r="382" spans="3:4" x14ac:dyDescent="0.2">
      <c r="C382" s="91" t="s">
        <v>430</v>
      </c>
      <c r="D382" s="95">
        <v>876751351.24000001</v>
      </c>
    </row>
    <row r="383" spans="3:4" x14ac:dyDescent="0.2">
      <c r="C383" s="92" t="s">
        <v>209</v>
      </c>
      <c r="D383" s="95">
        <v>135484632.46000001</v>
      </c>
    </row>
    <row r="384" spans="3:4" x14ac:dyDescent="0.2">
      <c r="C384" s="92" t="s">
        <v>431</v>
      </c>
      <c r="D384" s="95">
        <v>9200093.7800000012</v>
      </c>
    </row>
    <row r="385" spans="3:4" x14ac:dyDescent="0.2">
      <c r="C385" s="92" t="s">
        <v>432</v>
      </c>
      <c r="D385" s="95">
        <v>140451445.65999997</v>
      </c>
    </row>
    <row r="386" spans="3:4" x14ac:dyDescent="0.2">
      <c r="C386" s="92" t="s">
        <v>433</v>
      </c>
      <c r="D386" s="95">
        <v>14664144.76</v>
      </c>
    </row>
    <row r="387" spans="3:4" x14ac:dyDescent="0.2">
      <c r="C387" s="92" t="s">
        <v>434</v>
      </c>
      <c r="D387" s="95">
        <v>0</v>
      </c>
    </row>
    <row r="388" spans="3:4" x14ac:dyDescent="0.2">
      <c r="C388" s="92" t="s">
        <v>435</v>
      </c>
      <c r="D388" s="95">
        <v>1179999.4500000002</v>
      </c>
    </row>
    <row r="389" spans="3:4" x14ac:dyDescent="0.2">
      <c r="C389" s="92" t="s">
        <v>204</v>
      </c>
      <c r="D389" s="95">
        <v>57555901.509999998</v>
      </c>
    </row>
    <row r="390" spans="3:4" x14ac:dyDescent="0.2">
      <c r="C390" s="92" t="s">
        <v>212</v>
      </c>
      <c r="D390" s="95">
        <v>518215133.62000006</v>
      </c>
    </row>
    <row r="391" spans="3:4" x14ac:dyDescent="0.2">
      <c r="C391" s="91" t="s">
        <v>436</v>
      </c>
      <c r="D391" s="95">
        <v>38658639.149999999</v>
      </c>
    </row>
    <row r="392" spans="3:4" x14ac:dyDescent="0.2">
      <c r="C392" s="92" t="s">
        <v>434</v>
      </c>
      <c r="D392" s="95">
        <v>37985376.449999996</v>
      </c>
    </row>
    <row r="393" spans="3:4" x14ac:dyDescent="0.2">
      <c r="C393" s="92" t="s">
        <v>437</v>
      </c>
      <c r="D393" s="95">
        <v>459606.2</v>
      </c>
    </row>
    <row r="394" spans="3:4" x14ac:dyDescent="0.2">
      <c r="C394" s="92" t="s">
        <v>438</v>
      </c>
      <c r="D394" s="95">
        <v>213656.5</v>
      </c>
    </row>
    <row r="395" spans="3:4" x14ac:dyDescent="0.2">
      <c r="C395" s="91" t="s">
        <v>439</v>
      </c>
      <c r="D395" s="95">
        <v>1522928.58</v>
      </c>
    </row>
    <row r="396" spans="3:4" x14ac:dyDescent="0.2">
      <c r="C396" s="92" t="s">
        <v>209</v>
      </c>
      <c r="D396" s="95">
        <v>1522928.58</v>
      </c>
    </row>
    <row r="397" spans="3:4" x14ac:dyDescent="0.2">
      <c r="C397" s="89" t="s">
        <v>43</v>
      </c>
      <c r="D397" s="93">
        <v>3224921463.21</v>
      </c>
    </row>
    <row r="398" spans="3:4" x14ac:dyDescent="0.2">
      <c r="C398" s="90" t="s">
        <v>440</v>
      </c>
      <c r="D398" s="94">
        <v>3224921463.21</v>
      </c>
    </row>
    <row r="399" spans="3:4" x14ac:dyDescent="0.2">
      <c r="C399" s="91" t="s">
        <v>441</v>
      </c>
      <c r="D399" s="95">
        <v>2703885266.0099998</v>
      </c>
    </row>
    <row r="400" spans="3:4" x14ac:dyDescent="0.2">
      <c r="C400" s="92" t="s">
        <v>209</v>
      </c>
      <c r="D400" s="95">
        <v>131004857.31999998</v>
      </c>
    </row>
    <row r="401" spans="3:4" x14ac:dyDescent="0.2">
      <c r="C401" s="92" t="s">
        <v>442</v>
      </c>
      <c r="D401" s="95">
        <v>828920624.39999998</v>
      </c>
    </row>
    <row r="402" spans="3:4" x14ac:dyDescent="0.2">
      <c r="C402" s="92" t="s">
        <v>443</v>
      </c>
      <c r="D402" s="95">
        <v>666701973.31999993</v>
      </c>
    </row>
    <row r="403" spans="3:4" x14ac:dyDescent="0.2">
      <c r="C403" s="92" t="s">
        <v>444</v>
      </c>
      <c r="D403" s="95">
        <v>500000000</v>
      </c>
    </row>
    <row r="404" spans="3:4" x14ac:dyDescent="0.2">
      <c r="C404" s="92" t="s">
        <v>445</v>
      </c>
      <c r="D404" s="95">
        <v>10756969.52</v>
      </c>
    </row>
    <row r="405" spans="3:4" x14ac:dyDescent="0.2">
      <c r="C405" s="92" t="s">
        <v>446</v>
      </c>
      <c r="D405" s="95">
        <v>46135534.440000005</v>
      </c>
    </row>
    <row r="406" spans="3:4" x14ac:dyDescent="0.2">
      <c r="C406" s="92" t="s">
        <v>447</v>
      </c>
      <c r="D406" s="95">
        <v>61148334.93</v>
      </c>
    </row>
    <row r="407" spans="3:4" x14ac:dyDescent="0.2">
      <c r="C407" s="92" t="s">
        <v>448</v>
      </c>
      <c r="D407" s="95">
        <v>12364957.460000001</v>
      </c>
    </row>
    <row r="408" spans="3:4" x14ac:dyDescent="0.2">
      <c r="C408" s="92" t="s">
        <v>204</v>
      </c>
      <c r="D408" s="95">
        <v>135862</v>
      </c>
    </row>
    <row r="409" spans="3:4" x14ac:dyDescent="0.2">
      <c r="C409" s="92" t="s">
        <v>212</v>
      </c>
      <c r="D409" s="95">
        <v>446716152.62</v>
      </c>
    </row>
    <row r="410" spans="3:4" x14ac:dyDescent="0.2">
      <c r="C410" s="91" t="s">
        <v>449</v>
      </c>
      <c r="D410" s="95">
        <v>27229827.839999996</v>
      </c>
    </row>
    <row r="411" spans="3:4" x14ac:dyDescent="0.2">
      <c r="C411" s="92" t="s">
        <v>450</v>
      </c>
      <c r="D411" s="95">
        <v>27229827.839999996</v>
      </c>
    </row>
    <row r="412" spans="3:4" x14ac:dyDescent="0.2">
      <c r="C412" s="91" t="s">
        <v>451</v>
      </c>
      <c r="D412" s="95">
        <v>302002572.69000006</v>
      </c>
    </row>
    <row r="413" spans="3:4" x14ac:dyDescent="0.2">
      <c r="C413" s="92" t="s">
        <v>452</v>
      </c>
      <c r="D413" s="95">
        <v>302002572.69000006</v>
      </c>
    </row>
    <row r="414" spans="3:4" x14ac:dyDescent="0.2">
      <c r="C414" s="91" t="s">
        <v>453</v>
      </c>
      <c r="D414" s="95">
        <v>166228051.54999998</v>
      </c>
    </row>
    <row r="415" spans="3:4" x14ac:dyDescent="0.2">
      <c r="C415" s="92" t="s">
        <v>452</v>
      </c>
      <c r="D415" s="95">
        <v>166228051.54999998</v>
      </c>
    </row>
    <row r="416" spans="3:4" x14ac:dyDescent="0.2">
      <c r="C416" s="91" t="s">
        <v>454</v>
      </c>
      <c r="D416" s="95">
        <v>6930771.8799999999</v>
      </c>
    </row>
    <row r="417" spans="3:4" x14ac:dyDescent="0.2">
      <c r="C417" s="92" t="s">
        <v>446</v>
      </c>
      <c r="D417" s="95">
        <v>6930771.8799999999</v>
      </c>
    </row>
    <row r="418" spans="3:4" x14ac:dyDescent="0.2">
      <c r="C418" s="91" t="s">
        <v>455</v>
      </c>
      <c r="D418" s="95">
        <v>16709061.750000002</v>
      </c>
    </row>
    <row r="419" spans="3:4" x14ac:dyDescent="0.2">
      <c r="C419" s="92" t="s">
        <v>456</v>
      </c>
      <c r="D419" s="95">
        <v>16709061.750000002</v>
      </c>
    </row>
    <row r="420" spans="3:4" x14ac:dyDescent="0.2">
      <c r="C420" s="91" t="s">
        <v>457</v>
      </c>
      <c r="D420" s="95">
        <v>1935911.49</v>
      </c>
    </row>
    <row r="421" spans="3:4" x14ac:dyDescent="0.2">
      <c r="C421" s="92" t="s">
        <v>458</v>
      </c>
      <c r="D421" s="95">
        <v>1935911.49</v>
      </c>
    </row>
    <row r="422" spans="3:4" x14ac:dyDescent="0.2">
      <c r="C422" s="89" t="s">
        <v>44</v>
      </c>
      <c r="D422" s="93">
        <v>375396908.07999998</v>
      </c>
    </row>
    <row r="423" spans="3:4" x14ac:dyDescent="0.2">
      <c r="C423" s="90" t="s">
        <v>459</v>
      </c>
      <c r="D423" s="94">
        <v>375396908.07999998</v>
      </c>
    </row>
    <row r="424" spans="3:4" x14ac:dyDescent="0.2">
      <c r="C424" s="91" t="s">
        <v>460</v>
      </c>
      <c r="D424" s="95">
        <v>344096615.07999998</v>
      </c>
    </row>
    <row r="425" spans="3:4" x14ac:dyDescent="0.2">
      <c r="C425" s="92" t="s">
        <v>209</v>
      </c>
      <c r="D425" s="95">
        <v>124709438.55999999</v>
      </c>
    </row>
    <row r="426" spans="3:4" x14ac:dyDescent="0.2">
      <c r="C426" s="92" t="s">
        <v>461</v>
      </c>
      <c r="D426" s="95">
        <v>9984895.1300000008</v>
      </c>
    </row>
    <row r="427" spans="3:4" x14ac:dyDescent="0.2">
      <c r="C427" s="92" t="s">
        <v>462</v>
      </c>
      <c r="D427" s="95">
        <v>60689437.539999999</v>
      </c>
    </row>
    <row r="428" spans="3:4" x14ac:dyDescent="0.2">
      <c r="C428" s="92" t="s">
        <v>463</v>
      </c>
      <c r="D428" s="95">
        <v>7641773.1000000006</v>
      </c>
    </row>
    <row r="429" spans="3:4" x14ac:dyDescent="0.2">
      <c r="C429" s="92" t="s">
        <v>204</v>
      </c>
      <c r="D429" s="95">
        <v>9049754.75</v>
      </c>
    </row>
    <row r="430" spans="3:4" x14ac:dyDescent="0.2">
      <c r="C430" s="92" t="s">
        <v>212</v>
      </c>
      <c r="D430" s="95">
        <v>132021316</v>
      </c>
    </row>
    <row r="431" spans="3:4" x14ac:dyDescent="0.2">
      <c r="C431" s="91" t="s">
        <v>464</v>
      </c>
      <c r="D431" s="95">
        <v>15893120.51</v>
      </c>
    </row>
    <row r="432" spans="3:4" x14ac:dyDescent="0.2">
      <c r="C432" s="92" t="s">
        <v>465</v>
      </c>
      <c r="D432" s="95">
        <v>15893120.51</v>
      </c>
    </row>
    <row r="433" spans="3:4" x14ac:dyDescent="0.2">
      <c r="C433" s="91" t="s">
        <v>466</v>
      </c>
      <c r="D433" s="95">
        <v>5794591.4900000002</v>
      </c>
    </row>
    <row r="434" spans="3:4" x14ac:dyDescent="0.2">
      <c r="C434" s="92" t="s">
        <v>462</v>
      </c>
      <c r="D434" s="95">
        <v>5794591.4900000002</v>
      </c>
    </row>
    <row r="435" spans="3:4" x14ac:dyDescent="0.2">
      <c r="C435" s="91" t="s">
        <v>467</v>
      </c>
      <c r="D435" s="95">
        <v>4129242.36</v>
      </c>
    </row>
    <row r="436" spans="3:4" x14ac:dyDescent="0.2">
      <c r="C436" s="92" t="s">
        <v>462</v>
      </c>
      <c r="D436" s="95">
        <v>4129242.36</v>
      </c>
    </row>
    <row r="437" spans="3:4" x14ac:dyDescent="0.2">
      <c r="C437" s="91" t="s">
        <v>468</v>
      </c>
      <c r="D437" s="95">
        <v>5483338.6399999997</v>
      </c>
    </row>
    <row r="438" spans="3:4" x14ac:dyDescent="0.2">
      <c r="C438" s="92" t="s">
        <v>461</v>
      </c>
      <c r="D438" s="95">
        <v>5483338.6399999997</v>
      </c>
    </row>
    <row r="439" spans="3:4" x14ac:dyDescent="0.2">
      <c r="C439" s="89" t="s">
        <v>45</v>
      </c>
      <c r="D439" s="93">
        <v>128867060.86999999</v>
      </c>
    </row>
    <row r="440" spans="3:4" x14ac:dyDescent="0.2">
      <c r="C440" s="90" t="s">
        <v>469</v>
      </c>
      <c r="D440" s="94">
        <v>128867060.86999999</v>
      </c>
    </row>
    <row r="441" spans="3:4" x14ac:dyDescent="0.2">
      <c r="C441" s="91" t="s">
        <v>470</v>
      </c>
      <c r="D441" s="95">
        <v>111197338.19999999</v>
      </c>
    </row>
    <row r="442" spans="3:4" x14ac:dyDescent="0.2">
      <c r="C442" s="92" t="s">
        <v>209</v>
      </c>
      <c r="D442" s="95">
        <v>58235034.979999989</v>
      </c>
    </row>
    <row r="443" spans="3:4" x14ac:dyDescent="0.2">
      <c r="C443" s="92" t="s">
        <v>471</v>
      </c>
      <c r="D443" s="95">
        <v>47402876.219999999</v>
      </c>
    </row>
    <row r="444" spans="3:4" x14ac:dyDescent="0.2">
      <c r="C444" s="92" t="s">
        <v>472</v>
      </c>
      <c r="D444" s="95">
        <v>5559427</v>
      </c>
    </row>
    <row r="445" spans="3:4" x14ac:dyDescent="0.2">
      <c r="C445" s="91" t="s">
        <v>473</v>
      </c>
      <c r="D445" s="95">
        <v>17669722.670000002</v>
      </c>
    </row>
    <row r="446" spans="3:4" x14ac:dyDescent="0.2">
      <c r="C446" s="92" t="s">
        <v>474</v>
      </c>
      <c r="D446" s="95">
        <v>17669722.670000002</v>
      </c>
    </row>
    <row r="447" spans="3:4" x14ac:dyDescent="0.2">
      <c r="C447" s="89" t="s">
        <v>46</v>
      </c>
      <c r="D447" s="93">
        <v>730697401.95999992</v>
      </c>
    </row>
    <row r="448" spans="3:4" x14ac:dyDescent="0.2">
      <c r="C448" s="90" t="s">
        <v>475</v>
      </c>
      <c r="D448" s="94">
        <v>730697401.95999992</v>
      </c>
    </row>
    <row r="449" spans="3:4" x14ac:dyDescent="0.2">
      <c r="C449" s="91" t="s">
        <v>476</v>
      </c>
      <c r="D449" s="95">
        <v>730697401.95999992</v>
      </c>
    </row>
    <row r="450" spans="3:4" x14ac:dyDescent="0.2">
      <c r="C450" s="92" t="s">
        <v>209</v>
      </c>
      <c r="D450" s="95">
        <v>123414507.83</v>
      </c>
    </row>
    <row r="451" spans="3:4" x14ac:dyDescent="0.2">
      <c r="C451" s="92" t="s">
        <v>477</v>
      </c>
      <c r="D451" s="95">
        <v>458280626.94999999</v>
      </c>
    </row>
    <row r="452" spans="3:4" x14ac:dyDescent="0.2">
      <c r="C452" s="92" t="s">
        <v>478</v>
      </c>
      <c r="D452" s="95">
        <v>131570377.26000001</v>
      </c>
    </row>
    <row r="453" spans="3:4" x14ac:dyDescent="0.2">
      <c r="C453" s="92" t="s">
        <v>479</v>
      </c>
      <c r="D453" s="95">
        <v>17431889.920000002</v>
      </c>
    </row>
    <row r="454" spans="3:4" x14ac:dyDescent="0.2">
      <c r="C454" s="89" t="s">
        <v>47</v>
      </c>
      <c r="D454" s="93">
        <v>74792938.150000006</v>
      </c>
    </row>
    <row r="455" spans="3:4" x14ac:dyDescent="0.2">
      <c r="C455" s="90" t="s">
        <v>480</v>
      </c>
      <c r="D455" s="94">
        <v>74792938.150000006</v>
      </c>
    </row>
    <row r="456" spans="3:4" x14ac:dyDescent="0.2">
      <c r="C456" s="91" t="s">
        <v>481</v>
      </c>
      <c r="D456" s="95">
        <v>74792938.150000006</v>
      </c>
    </row>
    <row r="457" spans="3:4" x14ac:dyDescent="0.2">
      <c r="C457" s="92" t="s">
        <v>209</v>
      </c>
      <c r="D457" s="95">
        <v>35131086.229999997</v>
      </c>
    </row>
    <row r="458" spans="3:4" x14ac:dyDescent="0.2">
      <c r="C458" s="92" t="s">
        <v>482</v>
      </c>
      <c r="D458" s="95">
        <v>319328.56999999995</v>
      </c>
    </row>
    <row r="459" spans="3:4" x14ac:dyDescent="0.2">
      <c r="C459" s="92" t="s">
        <v>483</v>
      </c>
      <c r="D459" s="95">
        <v>1487495.79</v>
      </c>
    </row>
    <row r="460" spans="3:4" x14ac:dyDescent="0.2">
      <c r="C460" s="92" t="s">
        <v>484</v>
      </c>
      <c r="D460" s="95">
        <v>3508490.2400000002</v>
      </c>
    </row>
    <row r="461" spans="3:4" x14ac:dyDescent="0.2">
      <c r="C461" s="92" t="s">
        <v>485</v>
      </c>
      <c r="D461" s="95">
        <v>541811.35000000009</v>
      </c>
    </row>
    <row r="462" spans="3:4" x14ac:dyDescent="0.2">
      <c r="C462" s="92" t="s">
        <v>204</v>
      </c>
      <c r="D462" s="95">
        <v>33804725.969999999</v>
      </c>
    </row>
    <row r="463" spans="3:4" x14ac:dyDescent="0.2">
      <c r="C463" s="89" t="s">
        <v>48</v>
      </c>
      <c r="D463" s="93">
        <v>220202153.77000004</v>
      </c>
    </row>
    <row r="464" spans="3:4" x14ac:dyDescent="0.2">
      <c r="C464" s="90" t="s">
        <v>486</v>
      </c>
      <c r="D464" s="94">
        <v>220202153.77000004</v>
      </c>
    </row>
    <row r="465" spans="3:4" x14ac:dyDescent="0.2">
      <c r="C465" s="91" t="s">
        <v>487</v>
      </c>
      <c r="D465" s="95">
        <v>166985378.47000003</v>
      </c>
    </row>
    <row r="466" spans="3:4" x14ac:dyDescent="0.2">
      <c r="C466" s="92" t="s">
        <v>209</v>
      </c>
      <c r="D466" s="95">
        <v>62656356.230000004</v>
      </c>
    </row>
    <row r="467" spans="3:4" x14ac:dyDescent="0.2">
      <c r="C467" s="92" t="s">
        <v>488</v>
      </c>
      <c r="D467" s="95">
        <v>13215333.869999999</v>
      </c>
    </row>
    <row r="468" spans="3:4" x14ac:dyDescent="0.2">
      <c r="C468" s="92" t="s">
        <v>489</v>
      </c>
      <c r="D468" s="95">
        <v>573316.73</v>
      </c>
    </row>
    <row r="469" spans="3:4" x14ac:dyDescent="0.2">
      <c r="C469" s="92" t="s">
        <v>490</v>
      </c>
      <c r="D469" s="95">
        <v>13375731.310000001</v>
      </c>
    </row>
    <row r="470" spans="3:4" x14ac:dyDescent="0.2">
      <c r="C470" s="92" t="s">
        <v>204</v>
      </c>
      <c r="D470" s="95">
        <v>32723076.25</v>
      </c>
    </row>
    <row r="471" spans="3:4" x14ac:dyDescent="0.2">
      <c r="C471" s="92" t="s">
        <v>212</v>
      </c>
      <c r="D471" s="95">
        <v>44441564.079999998</v>
      </c>
    </row>
    <row r="472" spans="3:4" x14ac:dyDescent="0.2">
      <c r="C472" s="91" t="s">
        <v>491</v>
      </c>
      <c r="D472" s="95">
        <v>4996808.62</v>
      </c>
    </row>
    <row r="473" spans="3:4" x14ac:dyDescent="0.2">
      <c r="C473" s="92" t="s">
        <v>490</v>
      </c>
      <c r="D473" s="95">
        <v>4996808.62</v>
      </c>
    </row>
    <row r="474" spans="3:4" x14ac:dyDescent="0.2">
      <c r="C474" s="91" t="s">
        <v>492</v>
      </c>
      <c r="D474" s="95">
        <v>10978864.029999999</v>
      </c>
    </row>
    <row r="475" spans="3:4" x14ac:dyDescent="0.2">
      <c r="C475" s="92" t="s">
        <v>489</v>
      </c>
      <c r="D475" s="95">
        <v>10978864.029999999</v>
      </c>
    </row>
    <row r="476" spans="3:4" x14ac:dyDescent="0.2">
      <c r="C476" s="91" t="s">
        <v>493</v>
      </c>
      <c r="D476" s="95">
        <v>37241102.649999999</v>
      </c>
    </row>
    <row r="477" spans="3:4" x14ac:dyDescent="0.2">
      <c r="C477" s="92" t="s">
        <v>490</v>
      </c>
      <c r="D477" s="95">
        <v>37241102.649999999</v>
      </c>
    </row>
    <row r="478" spans="3:4" x14ac:dyDescent="0.2">
      <c r="C478" s="89" t="s">
        <v>49</v>
      </c>
      <c r="D478" s="93">
        <v>45493693.319999993</v>
      </c>
    </row>
    <row r="479" spans="3:4" x14ac:dyDescent="0.2">
      <c r="C479" s="90" t="s">
        <v>494</v>
      </c>
      <c r="D479" s="94">
        <v>45493693.319999993</v>
      </c>
    </row>
    <row r="480" spans="3:4" x14ac:dyDescent="0.2">
      <c r="C480" s="91" t="s">
        <v>495</v>
      </c>
      <c r="D480" s="95">
        <v>45493693.319999993</v>
      </c>
    </row>
    <row r="481" spans="3:4" x14ac:dyDescent="0.2">
      <c r="C481" s="92" t="s">
        <v>496</v>
      </c>
      <c r="D481" s="95">
        <v>45368693.319999993</v>
      </c>
    </row>
    <row r="482" spans="3:4" x14ac:dyDescent="0.2">
      <c r="C482" s="92" t="s">
        <v>204</v>
      </c>
      <c r="D482" s="95">
        <v>125000</v>
      </c>
    </row>
    <row r="483" spans="3:4" x14ac:dyDescent="0.2">
      <c r="C483" s="89" t="s">
        <v>50</v>
      </c>
      <c r="D483" s="93">
        <v>717680401.36000001</v>
      </c>
    </row>
    <row r="484" spans="3:4" x14ac:dyDescent="0.2">
      <c r="C484" s="90" t="s">
        <v>497</v>
      </c>
      <c r="D484" s="94">
        <v>717680401.36000001</v>
      </c>
    </row>
    <row r="485" spans="3:4" x14ac:dyDescent="0.2">
      <c r="C485" s="91" t="s">
        <v>498</v>
      </c>
      <c r="D485" s="95">
        <v>615784441.12</v>
      </c>
    </row>
    <row r="486" spans="3:4" x14ac:dyDescent="0.2">
      <c r="C486" s="92" t="s">
        <v>209</v>
      </c>
      <c r="D486" s="95">
        <v>113401460.12999998</v>
      </c>
    </row>
    <row r="487" spans="3:4" x14ac:dyDescent="0.2">
      <c r="C487" s="92" t="s">
        <v>499</v>
      </c>
      <c r="D487" s="95">
        <v>595915.23</v>
      </c>
    </row>
    <row r="488" spans="3:4" x14ac:dyDescent="0.2">
      <c r="C488" s="92" t="s">
        <v>500</v>
      </c>
      <c r="D488" s="95">
        <v>16173803.359999998</v>
      </c>
    </row>
    <row r="489" spans="3:4" x14ac:dyDescent="0.2">
      <c r="C489" s="92" t="s">
        <v>501</v>
      </c>
      <c r="D489" s="95">
        <v>84050707.920000002</v>
      </c>
    </row>
    <row r="490" spans="3:4" x14ac:dyDescent="0.2">
      <c r="C490" s="92" t="s">
        <v>502</v>
      </c>
      <c r="D490" s="95">
        <v>5766458.8199999984</v>
      </c>
    </row>
    <row r="491" spans="3:4" x14ac:dyDescent="0.2">
      <c r="C491" s="92" t="s">
        <v>503</v>
      </c>
      <c r="D491" s="95">
        <v>4346151.1499999985</v>
      </c>
    </row>
    <row r="492" spans="3:4" x14ac:dyDescent="0.2">
      <c r="C492" s="92" t="s">
        <v>504</v>
      </c>
      <c r="D492" s="95">
        <v>7552550.7300000004</v>
      </c>
    </row>
    <row r="493" spans="3:4" x14ac:dyDescent="0.2">
      <c r="C493" s="92" t="s">
        <v>505</v>
      </c>
      <c r="D493" s="95">
        <v>4830076.3899999997</v>
      </c>
    </row>
    <row r="494" spans="3:4" x14ac:dyDescent="0.2">
      <c r="C494" s="92" t="s">
        <v>204</v>
      </c>
      <c r="D494" s="95">
        <v>22850084.649999999</v>
      </c>
    </row>
    <row r="495" spans="3:4" x14ac:dyDescent="0.2">
      <c r="C495" s="92" t="s">
        <v>212</v>
      </c>
      <c r="D495" s="95">
        <v>356217232.74000007</v>
      </c>
    </row>
    <row r="496" spans="3:4" x14ac:dyDescent="0.2">
      <c r="C496" s="91" t="s">
        <v>506</v>
      </c>
      <c r="D496" s="95">
        <v>101895960.23999999</v>
      </c>
    </row>
    <row r="497" spans="3:4" x14ac:dyDescent="0.2">
      <c r="C497" s="92" t="s">
        <v>502</v>
      </c>
      <c r="D497" s="95">
        <v>101895960.23999999</v>
      </c>
    </row>
    <row r="498" spans="3:4" x14ac:dyDescent="0.2">
      <c r="C498" s="89" t="s">
        <v>51</v>
      </c>
      <c r="D498" s="93">
        <v>1122399762.3500001</v>
      </c>
    </row>
    <row r="499" spans="3:4" x14ac:dyDescent="0.2">
      <c r="C499" s="90" t="s">
        <v>507</v>
      </c>
      <c r="D499" s="94">
        <v>1122399762.3500001</v>
      </c>
    </row>
    <row r="500" spans="3:4" x14ac:dyDescent="0.2">
      <c r="C500" s="91" t="s">
        <v>508</v>
      </c>
      <c r="D500" s="95">
        <v>1044932584.08</v>
      </c>
    </row>
    <row r="501" spans="3:4" x14ac:dyDescent="0.2">
      <c r="C501" s="92" t="s">
        <v>209</v>
      </c>
      <c r="D501" s="95">
        <v>33899517.600000001</v>
      </c>
    </row>
    <row r="502" spans="3:4" x14ac:dyDescent="0.2">
      <c r="C502" s="92" t="s">
        <v>509</v>
      </c>
      <c r="D502" s="95">
        <v>162558398.81999999</v>
      </c>
    </row>
    <row r="503" spans="3:4" x14ac:dyDescent="0.2">
      <c r="C503" s="92" t="s">
        <v>510</v>
      </c>
      <c r="D503" s="95">
        <v>31108693.880000003</v>
      </c>
    </row>
    <row r="504" spans="3:4" x14ac:dyDescent="0.2">
      <c r="C504" s="92" t="s">
        <v>204</v>
      </c>
      <c r="D504" s="95">
        <v>55767541.330000006</v>
      </c>
    </row>
    <row r="505" spans="3:4" x14ac:dyDescent="0.2">
      <c r="C505" s="92" t="s">
        <v>212</v>
      </c>
      <c r="D505" s="95">
        <v>761598432.45000005</v>
      </c>
    </row>
    <row r="506" spans="3:4" x14ac:dyDescent="0.2">
      <c r="C506" s="91" t="s">
        <v>511</v>
      </c>
      <c r="D506" s="95">
        <v>36665976.290000007</v>
      </c>
    </row>
    <row r="507" spans="3:4" x14ac:dyDescent="0.2">
      <c r="C507" s="92" t="s">
        <v>510</v>
      </c>
      <c r="D507" s="95">
        <v>36665976.290000007</v>
      </c>
    </row>
    <row r="508" spans="3:4" x14ac:dyDescent="0.2">
      <c r="C508" s="91" t="s">
        <v>512</v>
      </c>
      <c r="D508" s="95">
        <v>38354214.120000005</v>
      </c>
    </row>
    <row r="509" spans="3:4" x14ac:dyDescent="0.2">
      <c r="C509" s="92" t="s">
        <v>509</v>
      </c>
      <c r="D509" s="95">
        <v>38354214.120000005</v>
      </c>
    </row>
    <row r="510" spans="3:4" x14ac:dyDescent="0.2">
      <c r="C510" s="91" t="s">
        <v>513</v>
      </c>
      <c r="D510" s="95">
        <v>2446987.8600000003</v>
      </c>
    </row>
    <row r="511" spans="3:4" x14ac:dyDescent="0.2">
      <c r="C511" s="92" t="s">
        <v>510</v>
      </c>
      <c r="D511" s="95">
        <v>2446987.8600000003</v>
      </c>
    </row>
    <row r="512" spans="3:4" x14ac:dyDescent="0.2">
      <c r="C512" s="89" t="s">
        <v>52</v>
      </c>
      <c r="D512" s="93">
        <v>158866482.40000001</v>
      </c>
    </row>
    <row r="513" spans="3:4" x14ac:dyDescent="0.2">
      <c r="C513" s="90" t="s">
        <v>514</v>
      </c>
      <c r="D513" s="94">
        <v>158866482.40000001</v>
      </c>
    </row>
    <row r="514" spans="3:4" x14ac:dyDescent="0.2">
      <c r="C514" s="91" t="s">
        <v>515</v>
      </c>
      <c r="D514" s="95">
        <v>126089243.55000001</v>
      </c>
    </row>
    <row r="515" spans="3:4" x14ac:dyDescent="0.2">
      <c r="C515" s="92" t="s">
        <v>209</v>
      </c>
      <c r="D515" s="95">
        <v>53229732.600000009</v>
      </c>
    </row>
    <row r="516" spans="3:4" x14ac:dyDescent="0.2">
      <c r="C516" s="92" t="s">
        <v>516</v>
      </c>
      <c r="D516" s="95">
        <v>7639848.3199999984</v>
      </c>
    </row>
    <row r="517" spans="3:4" x14ac:dyDescent="0.2">
      <c r="C517" s="92" t="s">
        <v>517</v>
      </c>
      <c r="D517" s="95">
        <v>20317576.680000003</v>
      </c>
    </row>
    <row r="518" spans="3:4" x14ac:dyDescent="0.2">
      <c r="C518" s="92" t="s">
        <v>518</v>
      </c>
      <c r="D518" s="95">
        <v>11663411.999999998</v>
      </c>
    </row>
    <row r="519" spans="3:4" x14ac:dyDescent="0.2">
      <c r="C519" s="92" t="s">
        <v>519</v>
      </c>
      <c r="D519" s="95">
        <v>2393569.9900000002</v>
      </c>
    </row>
    <row r="520" spans="3:4" x14ac:dyDescent="0.2">
      <c r="C520" s="92" t="s">
        <v>520</v>
      </c>
      <c r="D520" s="95">
        <v>30845103.960000001</v>
      </c>
    </row>
    <row r="521" spans="3:4" x14ac:dyDescent="0.2">
      <c r="C521" s="91" t="s">
        <v>521</v>
      </c>
      <c r="D521" s="95">
        <v>30164199.779999997</v>
      </c>
    </row>
    <row r="522" spans="3:4" x14ac:dyDescent="0.2">
      <c r="C522" s="92" t="s">
        <v>522</v>
      </c>
      <c r="D522" s="95">
        <v>30164199.779999997</v>
      </c>
    </row>
    <row r="523" spans="3:4" x14ac:dyDescent="0.2">
      <c r="C523" s="91" t="s">
        <v>523</v>
      </c>
      <c r="D523" s="95">
        <v>2613039.0699999998</v>
      </c>
    </row>
    <row r="524" spans="3:4" x14ac:dyDescent="0.2">
      <c r="C524" s="92" t="s">
        <v>209</v>
      </c>
      <c r="D524" s="95">
        <v>2613039.0699999998</v>
      </c>
    </row>
    <row r="525" spans="3:4" x14ac:dyDescent="0.2">
      <c r="C525" s="89" t="s">
        <v>53</v>
      </c>
      <c r="D525" s="93">
        <v>60116621.23999998</v>
      </c>
    </row>
    <row r="526" spans="3:4" x14ac:dyDescent="0.2">
      <c r="C526" s="90" t="s">
        <v>524</v>
      </c>
      <c r="D526" s="94">
        <v>60116621.23999998</v>
      </c>
    </row>
    <row r="527" spans="3:4" x14ac:dyDescent="0.2">
      <c r="C527" s="91" t="s">
        <v>525</v>
      </c>
      <c r="D527" s="95">
        <v>46115025.659999982</v>
      </c>
    </row>
    <row r="528" spans="3:4" x14ac:dyDescent="0.2">
      <c r="C528" s="92" t="s">
        <v>209</v>
      </c>
      <c r="D528" s="95">
        <v>29233839.95999999</v>
      </c>
    </row>
    <row r="529" spans="3:4" x14ac:dyDescent="0.2">
      <c r="C529" s="92" t="s">
        <v>526</v>
      </c>
      <c r="D529" s="95">
        <v>8278744.4999999991</v>
      </c>
    </row>
    <row r="530" spans="3:4" x14ac:dyDescent="0.2">
      <c r="C530" s="92" t="s">
        <v>527</v>
      </c>
      <c r="D530" s="95">
        <v>8602441.1999999993</v>
      </c>
    </row>
    <row r="531" spans="3:4" x14ac:dyDescent="0.2">
      <c r="C531" s="92" t="s">
        <v>204</v>
      </c>
      <c r="D531" s="95">
        <v>0</v>
      </c>
    </row>
    <row r="532" spans="3:4" x14ac:dyDescent="0.2">
      <c r="C532" s="91" t="s">
        <v>528</v>
      </c>
      <c r="D532" s="95">
        <v>14001595.58</v>
      </c>
    </row>
    <row r="533" spans="3:4" x14ac:dyDescent="0.2">
      <c r="C533" s="92" t="s">
        <v>529</v>
      </c>
      <c r="D533" s="95">
        <v>14001595.58</v>
      </c>
    </row>
    <row r="534" spans="3:4" x14ac:dyDescent="0.2">
      <c r="C534" s="89" t="s">
        <v>54</v>
      </c>
      <c r="D534" s="93">
        <v>95519903.660000011</v>
      </c>
    </row>
    <row r="535" spans="3:4" x14ac:dyDescent="0.2">
      <c r="C535" s="90" t="s">
        <v>530</v>
      </c>
      <c r="D535" s="94">
        <v>95519903.660000011</v>
      </c>
    </row>
    <row r="536" spans="3:4" x14ac:dyDescent="0.2">
      <c r="C536" s="91" t="s">
        <v>531</v>
      </c>
      <c r="D536" s="95">
        <v>78894019.450000003</v>
      </c>
    </row>
    <row r="537" spans="3:4" x14ac:dyDescent="0.2">
      <c r="C537" s="92" t="s">
        <v>209</v>
      </c>
      <c r="D537" s="95">
        <v>27049711.940000001</v>
      </c>
    </row>
    <row r="538" spans="3:4" x14ac:dyDescent="0.2">
      <c r="C538" s="92" t="s">
        <v>533</v>
      </c>
      <c r="D538" s="95">
        <v>11899474.370000003</v>
      </c>
    </row>
    <row r="539" spans="3:4" x14ac:dyDescent="0.2">
      <c r="C539" s="92" t="s">
        <v>204</v>
      </c>
      <c r="D539" s="95">
        <v>16666666</v>
      </c>
    </row>
    <row r="540" spans="3:4" x14ac:dyDescent="0.2">
      <c r="C540" s="92" t="s">
        <v>212</v>
      </c>
      <c r="D540" s="95">
        <v>23278167.139999997</v>
      </c>
    </row>
    <row r="541" spans="3:4" x14ac:dyDescent="0.2">
      <c r="C541" s="91" t="s">
        <v>534</v>
      </c>
      <c r="D541" s="95">
        <v>11645590.700000001</v>
      </c>
    </row>
    <row r="542" spans="3:4" x14ac:dyDescent="0.2">
      <c r="C542" s="92" t="s">
        <v>532</v>
      </c>
      <c r="D542" s="95">
        <v>11645590.700000001</v>
      </c>
    </row>
    <row r="543" spans="3:4" x14ac:dyDescent="0.2">
      <c r="C543" s="91" t="s">
        <v>535</v>
      </c>
      <c r="D543" s="95">
        <v>4980293.51</v>
      </c>
    </row>
    <row r="544" spans="3:4" x14ac:dyDescent="0.2">
      <c r="C544" s="92" t="s">
        <v>532</v>
      </c>
      <c r="D544" s="95">
        <v>4980293.51</v>
      </c>
    </row>
    <row r="545" spans="3:4" x14ac:dyDescent="0.2">
      <c r="C545" s="89" t="s">
        <v>55</v>
      </c>
      <c r="D545" s="93">
        <v>726855278.74000037</v>
      </c>
    </row>
    <row r="546" spans="3:4" x14ac:dyDescent="0.2">
      <c r="C546" s="90" t="s">
        <v>536</v>
      </c>
      <c r="D546" s="94">
        <v>726855278.74000037</v>
      </c>
    </row>
    <row r="547" spans="3:4" x14ac:dyDescent="0.2">
      <c r="C547" s="91" t="s">
        <v>537</v>
      </c>
      <c r="D547" s="95">
        <v>726855278.74000037</v>
      </c>
    </row>
    <row r="548" spans="3:4" x14ac:dyDescent="0.2">
      <c r="C548" s="92" t="s">
        <v>538</v>
      </c>
      <c r="D548" s="95">
        <v>651033471.75000036</v>
      </c>
    </row>
    <row r="549" spans="3:4" x14ac:dyDescent="0.2">
      <c r="C549" s="92" t="s">
        <v>204</v>
      </c>
      <c r="D549" s="95">
        <v>29849350.079999998</v>
      </c>
    </row>
    <row r="550" spans="3:4" x14ac:dyDescent="0.2">
      <c r="C550" s="92" t="s">
        <v>212</v>
      </c>
      <c r="D550" s="95">
        <v>45972456.909999996</v>
      </c>
    </row>
    <row r="551" spans="3:4" x14ac:dyDescent="0.2">
      <c r="C551" s="89" t="s">
        <v>57</v>
      </c>
      <c r="D551" s="93">
        <v>270907662.38999987</v>
      </c>
    </row>
    <row r="552" spans="3:4" x14ac:dyDescent="0.2">
      <c r="C552" s="90" t="s">
        <v>539</v>
      </c>
      <c r="D552" s="94">
        <v>270907662.38999987</v>
      </c>
    </row>
    <row r="553" spans="3:4" x14ac:dyDescent="0.2">
      <c r="C553" s="91" t="s">
        <v>540</v>
      </c>
      <c r="D553" s="95">
        <v>270907662.38999987</v>
      </c>
    </row>
    <row r="554" spans="3:4" x14ac:dyDescent="0.2">
      <c r="C554" s="92" t="s">
        <v>209</v>
      </c>
      <c r="D554" s="95">
        <v>176848271.2299999</v>
      </c>
    </row>
    <row r="555" spans="3:4" x14ac:dyDescent="0.2">
      <c r="C555" s="92" t="s">
        <v>541</v>
      </c>
      <c r="D555" s="95">
        <v>48104273.329999998</v>
      </c>
    </row>
    <row r="556" spans="3:4" x14ac:dyDescent="0.2">
      <c r="C556" s="92" t="s">
        <v>542</v>
      </c>
      <c r="D556" s="95">
        <v>45955117.829999983</v>
      </c>
    </row>
    <row r="557" spans="3:4" x14ac:dyDescent="0.2">
      <c r="C557" s="89" t="s">
        <v>58</v>
      </c>
      <c r="D557" s="93">
        <v>81732545.590000197</v>
      </c>
    </row>
    <row r="558" spans="3:4" x14ac:dyDescent="0.2">
      <c r="C558" s="90" t="s">
        <v>543</v>
      </c>
      <c r="D558" s="94">
        <v>81732545.590000197</v>
      </c>
    </row>
    <row r="559" spans="3:4" x14ac:dyDescent="0.2">
      <c r="C559" s="91" t="s">
        <v>544</v>
      </c>
      <c r="D559" s="95">
        <v>81732545.590000197</v>
      </c>
    </row>
    <row r="560" spans="3:4" x14ac:dyDescent="0.2">
      <c r="C560" s="92" t="s">
        <v>545</v>
      </c>
      <c r="D560" s="95">
        <v>81618880.370000198</v>
      </c>
    </row>
    <row r="561" spans="3:4" x14ac:dyDescent="0.2">
      <c r="C561" s="92" t="s">
        <v>204</v>
      </c>
      <c r="D561" s="95">
        <v>113665.22</v>
      </c>
    </row>
    <row r="562" spans="3:4" x14ac:dyDescent="0.2">
      <c r="C562" s="89" t="s">
        <v>59</v>
      </c>
      <c r="D562" s="93">
        <v>97947639.000000015</v>
      </c>
    </row>
    <row r="563" spans="3:4" x14ac:dyDescent="0.2">
      <c r="C563" s="90" t="s">
        <v>546</v>
      </c>
      <c r="D563" s="94">
        <v>97947639.000000015</v>
      </c>
    </row>
    <row r="564" spans="3:4" x14ac:dyDescent="0.2">
      <c r="C564" s="91" t="s">
        <v>547</v>
      </c>
      <c r="D564" s="95">
        <v>97947639.000000015</v>
      </c>
    </row>
    <row r="565" spans="3:4" x14ac:dyDescent="0.2">
      <c r="C565" s="92" t="s">
        <v>209</v>
      </c>
      <c r="D565" s="95">
        <v>16275463.51</v>
      </c>
    </row>
    <row r="566" spans="3:4" x14ac:dyDescent="0.2">
      <c r="C566" s="92" t="s">
        <v>548</v>
      </c>
      <c r="D566" s="95">
        <v>70082175.49000001</v>
      </c>
    </row>
    <row r="567" spans="3:4" x14ac:dyDescent="0.2">
      <c r="C567" s="92" t="s">
        <v>204</v>
      </c>
      <c r="D567" s="95">
        <v>11590000</v>
      </c>
    </row>
    <row r="568" spans="3:4" x14ac:dyDescent="0.2">
      <c r="C568" s="89" t="s">
        <v>60</v>
      </c>
      <c r="D568" s="93">
        <v>11705195</v>
      </c>
    </row>
    <row r="569" spans="3:4" x14ac:dyDescent="0.2">
      <c r="C569" s="90" t="s">
        <v>549</v>
      </c>
      <c r="D569" s="94">
        <v>11705195</v>
      </c>
    </row>
    <row r="570" spans="3:4" x14ac:dyDescent="0.2">
      <c r="C570" s="91" t="s">
        <v>550</v>
      </c>
      <c r="D570" s="95">
        <v>11705195</v>
      </c>
    </row>
    <row r="571" spans="3:4" x14ac:dyDescent="0.2">
      <c r="C571" s="92" t="s">
        <v>551</v>
      </c>
      <c r="D571" s="95">
        <v>11705195</v>
      </c>
    </row>
    <row r="572" spans="3:4" x14ac:dyDescent="0.2">
      <c r="C572" s="89" t="s">
        <v>61</v>
      </c>
      <c r="D572" s="93">
        <v>50115139.070000015</v>
      </c>
    </row>
    <row r="573" spans="3:4" x14ac:dyDescent="0.2">
      <c r="C573" s="90" t="s">
        <v>552</v>
      </c>
      <c r="D573" s="94">
        <v>50115139.070000015</v>
      </c>
    </row>
    <row r="574" spans="3:4" x14ac:dyDescent="0.2">
      <c r="C574" s="91" t="s">
        <v>553</v>
      </c>
      <c r="D574" s="95">
        <v>50115139.070000015</v>
      </c>
    </row>
    <row r="575" spans="3:4" x14ac:dyDescent="0.2">
      <c r="C575" s="92" t="s">
        <v>554</v>
      </c>
      <c r="D575" s="95">
        <v>50106805.740000017</v>
      </c>
    </row>
    <row r="576" spans="3:4" x14ac:dyDescent="0.2">
      <c r="C576" s="92" t="s">
        <v>204</v>
      </c>
      <c r="D576" s="95">
        <v>8333.33</v>
      </c>
    </row>
    <row r="577" spans="3:4" x14ac:dyDescent="0.2">
      <c r="C577" s="89" t="s">
        <v>63</v>
      </c>
      <c r="D577" s="93">
        <v>11476705856.780001</v>
      </c>
    </row>
    <row r="578" spans="3:4" x14ac:dyDescent="0.2">
      <c r="C578" s="90" t="s">
        <v>555</v>
      </c>
      <c r="D578" s="94">
        <v>11476705856.780001</v>
      </c>
    </row>
    <row r="579" spans="3:4" x14ac:dyDescent="0.2">
      <c r="C579" s="91" t="s">
        <v>556</v>
      </c>
      <c r="D579" s="95">
        <v>11476705856.780001</v>
      </c>
    </row>
    <row r="580" spans="3:4" x14ac:dyDescent="0.2">
      <c r="C580" s="92" t="s">
        <v>557</v>
      </c>
      <c r="D580" s="95">
        <v>11476705856.780001</v>
      </c>
    </row>
    <row r="581" spans="3:4" x14ac:dyDescent="0.2">
      <c r="C581" s="89" t="s">
        <v>64</v>
      </c>
      <c r="D581" s="93">
        <v>5283294851.0799999</v>
      </c>
    </row>
    <row r="582" spans="3:4" x14ac:dyDescent="0.2">
      <c r="C582" s="90" t="s">
        <v>558</v>
      </c>
      <c r="D582" s="94">
        <v>5283294851.0799999</v>
      </c>
    </row>
    <row r="583" spans="3:4" x14ac:dyDescent="0.2">
      <c r="C583" s="91" t="s">
        <v>559</v>
      </c>
      <c r="D583" s="95">
        <v>5283294851.0799999</v>
      </c>
    </row>
    <row r="584" spans="3:4" x14ac:dyDescent="0.2">
      <c r="C584" s="92" t="s">
        <v>560</v>
      </c>
      <c r="D584" s="95">
        <v>2230798763.8899999</v>
      </c>
    </row>
    <row r="585" spans="3:4" x14ac:dyDescent="0.2">
      <c r="C585" s="92" t="s">
        <v>204</v>
      </c>
      <c r="D585" s="95">
        <v>2177825730.8800001</v>
      </c>
    </row>
    <row r="586" spans="3:4" x14ac:dyDescent="0.2">
      <c r="C586" s="92" t="s">
        <v>212</v>
      </c>
      <c r="D586" s="95">
        <v>874670356.30999994</v>
      </c>
    </row>
    <row r="587" spans="3:4" ht="13.5" thickBot="1" x14ac:dyDescent="0.25">
      <c r="C587" s="87" t="s">
        <v>563</v>
      </c>
      <c r="D587" s="88">
        <v>65147775775.650024</v>
      </c>
    </row>
    <row r="588" spans="3:4" ht="15" x14ac:dyDescent="0.2">
      <c r="C588" s="1" t="s">
        <v>26</v>
      </c>
    </row>
    <row r="589" spans="3:4" ht="15" x14ac:dyDescent="0.2">
      <c r="C589" s="1" t="s">
        <v>27</v>
      </c>
    </row>
    <row r="590" spans="3:4" ht="15" x14ac:dyDescent="0.2">
      <c r="C590" s="1" t="s">
        <v>179</v>
      </c>
    </row>
    <row r="591" spans="3:4" ht="15" x14ac:dyDescent="0.2">
      <c r="C591" s="1" t="s">
        <v>28</v>
      </c>
    </row>
  </sheetData>
  <mergeCells count="4">
    <mergeCell ref="C3:D3"/>
    <mergeCell ref="C4:D4"/>
    <mergeCell ref="C5:C6"/>
    <mergeCell ref="D5:D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Tabla 2</vt:lpstr>
      <vt:lpstr>Tabla 3</vt:lpstr>
      <vt:lpstr>Gráfico 2</vt:lpstr>
      <vt:lpstr>Figura 1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Juan E.  Portalatin G.</cp:lastModifiedBy>
  <dcterms:created xsi:type="dcterms:W3CDTF">2021-03-18T14:01:05Z</dcterms:created>
  <dcterms:modified xsi:type="dcterms:W3CDTF">2021-09-10T12:57:58Z</dcterms:modified>
</cp:coreProperties>
</file>