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/>
  <mc:AlternateContent xmlns:mc="http://schemas.openxmlformats.org/markup-compatibility/2006">
    <mc:Choice Requires="x15">
      <x15ac:absPath xmlns:x15ac="http://schemas.microsoft.com/office/spreadsheetml/2010/11/ac" url="\\172.16.14.158\Dir. EESF\Dpto. EEPE\Personales\Juan Portalatín\2021\T4\Informes mensuales\Septiembre\"/>
    </mc:Choice>
  </mc:AlternateContent>
  <xr:revisionPtr revIDLastSave="0" documentId="13_ncr:1_{8383CAA9-B1A8-4A63-9EA8-90EE0A8B7BB5}" xr6:coauthVersionLast="47" xr6:coauthVersionMax="47" xr10:uidLastSave="{00000000-0000-0000-0000-000000000000}"/>
  <bookViews>
    <workbookView xWindow="28680" yWindow="-120" windowWidth="29040" windowHeight="15840" tabRatio="789" activeTab="2" xr2:uid="{00000000-000D-0000-FFFF-FFFF00000000}"/>
  </bookViews>
  <sheets>
    <sheet name="Gráfico 1" sheetId="14" r:id="rId1"/>
    <sheet name="Tabla 1" sheetId="11" r:id="rId2"/>
    <sheet name="Tabla 2" sheetId="4" r:id="rId3"/>
    <sheet name="Figura 1" sheetId="15" r:id="rId4"/>
    <sheet name="Tabla 3" sheetId="5" r:id="rId5"/>
    <sheet name="Gráfico 2" sheetId="6" r:id="rId6"/>
    <sheet name="Anexo 1" sheetId="17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0" i="15" l="1"/>
  <c r="C30" i="11" l="1"/>
  <c r="L15" i="14"/>
  <c r="E30" i="11"/>
  <c r="I27" i="11" l="1"/>
  <c r="K27" i="11"/>
  <c r="I28" i="11"/>
  <c r="J28" i="11" s="1"/>
  <c r="K28" i="11"/>
  <c r="I29" i="11"/>
  <c r="K29" i="11"/>
  <c r="H28" i="11"/>
  <c r="F30" i="11"/>
  <c r="E34" i="5" l="1"/>
  <c r="E45" i="5"/>
  <c r="E8" i="5"/>
  <c r="E11" i="5"/>
  <c r="E36" i="5"/>
  <c r="E42" i="5"/>
  <c r="I29" i="4"/>
  <c r="G29" i="4"/>
  <c r="C29" i="4"/>
  <c r="K10" i="4" l="1"/>
  <c r="L10" i="4" s="1"/>
  <c r="H29" i="4"/>
  <c r="J10" i="4"/>
  <c r="H10" i="11"/>
  <c r="H11" i="11"/>
  <c r="H12" i="11"/>
  <c r="H13" i="11"/>
  <c r="H14" i="11"/>
  <c r="H15" i="11"/>
  <c r="H16" i="11"/>
  <c r="H17" i="11"/>
  <c r="H18" i="11"/>
  <c r="H19" i="11"/>
  <c r="H20" i="11"/>
  <c r="H21" i="11"/>
  <c r="H22" i="11"/>
  <c r="H24" i="11"/>
  <c r="H25" i="11"/>
  <c r="H26" i="11"/>
  <c r="H9" i="11"/>
  <c r="G30" i="11" l="1"/>
  <c r="I9" i="11"/>
  <c r="J9" i="11" s="1"/>
  <c r="K16" i="11"/>
  <c r="L17" i="14"/>
  <c r="L27" i="14" s="1"/>
  <c r="I24" i="11"/>
  <c r="J24" i="11" s="1"/>
  <c r="I23" i="11"/>
  <c r="J23" i="11" s="1"/>
  <c r="I25" i="11"/>
  <c r="J25" i="11" s="1"/>
  <c r="I26" i="11"/>
  <c r="J26" i="11" s="1"/>
  <c r="I22" i="11"/>
  <c r="J9" i="5"/>
  <c r="J10" i="5"/>
  <c r="J12" i="5"/>
  <c r="J13" i="5"/>
  <c r="J14" i="5"/>
  <c r="J15" i="5"/>
  <c r="J16" i="5"/>
  <c r="J17" i="5"/>
  <c r="J18" i="5"/>
  <c r="J19" i="5"/>
  <c r="J20" i="5"/>
  <c r="J21" i="5"/>
  <c r="J22" i="5"/>
  <c r="J23" i="5"/>
  <c r="J24" i="5"/>
  <c r="J25" i="5"/>
  <c r="J26" i="5"/>
  <c r="J27" i="5"/>
  <c r="J28" i="5"/>
  <c r="J29" i="5"/>
  <c r="J30" i="5"/>
  <c r="J31" i="5"/>
  <c r="J32" i="5"/>
  <c r="J33" i="5"/>
  <c r="J35" i="5"/>
  <c r="J37" i="5"/>
  <c r="J38" i="5"/>
  <c r="J39" i="5"/>
  <c r="J40" i="5"/>
  <c r="J41" i="5"/>
  <c r="J43" i="5"/>
  <c r="J44" i="5"/>
  <c r="F42" i="5"/>
  <c r="F36" i="5"/>
  <c r="F34" i="5"/>
  <c r="F11" i="5"/>
  <c r="F8" i="5"/>
  <c r="M9" i="5"/>
  <c r="M10" i="5"/>
  <c r="M12" i="5"/>
  <c r="M13" i="5"/>
  <c r="M14" i="5"/>
  <c r="M15" i="5"/>
  <c r="M16" i="5"/>
  <c r="M17" i="5"/>
  <c r="M18" i="5"/>
  <c r="M19" i="5"/>
  <c r="M20" i="5"/>
  <c r="M21" i="5"/>
  <c r="M22" i="5"/>
  <c r="M23" i="5"/>
  <c r="M24" i="5"/>
  <c r="M25" i="5"/>
  <c r="M26" i="5"/>
  <c r="M27" i="5"/>
  <c r="M28" i="5"/>
  <c r="M29" i="5"/>
  <c r="M30" i="5"/>
  <c r="M31" i="5"/>
  <c r="M32" i="5"/>
  <c r="M33" i="5"/>
  <c r="M35" i="5"/>
  <c r="M37" i="5"/>
  <c r="M38" i="5"/>
  <c r="M39" i="5"/>
  <c r="M40" i="5"/>
  <c r="M41" i="5"/>
  <c r="M43" i="5"/>
  <c r="M44" i="5"/>
  <c r="G8" i="5"/>
  <c r="H8" i="5"/>
  <c r="I8" i="5"/>
  <c r="D22" i="4"/>
  <c r="L18" i="14"/>
  <c r="K22" i="4"/>
  <c r="L22" i="4" s="1"/>
  <c r="D10" i="4"/>
  <c r="D29" i="4" s="1"/>
  <c r="F29" i="4"/>
  <c r="M11" i="4"/>
  <c r="M12" i="4"/>
  <c r="M13" i="4"/>
  <c r="M14" i="4"/>
  <c r="M15" i="4"/>
  <c r="M16" i="4"/>
  <c r="M17" i="4"/>
  <c r="M18" i="4"/>
  <c r="M19" i="4"/>
  <c r="M20" i="4"/>
  <c r="M21" i="4"/>
  <c r="M23" i="4"/>
  <c r="M24" i="4"/>
  <c r="M25" i="4"/>
  <c r="M26" i="4"/>
  <c r="M27" i="4"/>
  <c r="M28" i="4"/>
  <c r="M10" i="4"/>
  <c r="K28" i="4"/>
  <c r="K27" i="4"/>
  <c r="L27" i="4" s="1"/>
  <c r="J27" i="4"/>
  <c r="K26" i="4"/>
  <c r="L26" i="4" s="1"/>
  <c r="J26" i="4"/>
  <c r="K25" i="4"/>
  <c r="J25" i="4"/>
  <c r="K24" i="4"/>
  <c r="L24" i="4" s="1"/>
  <c r="J24" i="4"/>
  <c r="K23" i="4"/>
  <c r="L23" i="4" s="1"/>
  <c r="J23" i="4"/>
  <c r="K21" i="4"/>
  <c r="L21" i="4" s="1"/>
  <c r="J21" i="4"/>
  <c r="K20" i="4"/>
  <c r="L20" i="4" s="1"/>
  <c r="J20" i="4"/>
  <c r="K19" i="4"/>
  <c r="K18" i="4"/>
  <c r="L18" i="4" s="1"/>
  <c r="J18" i="4"/>
  <c r="K17" i="4"/>
  <c r="L17" i="4" s="1"/>
  <c r="J17" i="4"/>
  <c r="K16" i="4"/>
  <c r="K15" i="4"/>
  <c r="K14" i="4"/>
  <c r="L14" i="4" s="1"/>
  <c r="J14" i="4"/>
  <c r="K13" i="4"/>
  <c r="L13" i="4" s="1"/>
  <c r="J13" i="4"/>
  <c r="K12" i="4"/>
  <c r="L12" i="4" s="1"/>
  <c r="J12" i="4"/>
  <c r="K11" i="4"/>
  <c r="L11" i="4" s="1"/>
  <c r="J11" i="4"/>
  <c r="F7" i="6"/>
  <c r="G7" i="6"/>
  <c r="H7" i="6"/>
  <c r="F8" i="6"/>
  <c r="G8" i="6"/>
  <c r="H8" i="6"/>
  <c r="F9" i="6"/>
  <c r="G9" i="6"/>
  <c r="H9" i="6"/>
  <c r="F10" i="6"/>
  <c r="G10" i="6"/>
  <c r="H10" i="6"/>
  <c r="F11" i="6"/>
  <c r="G11" i="6"/>
  <c r="H11" i="6"/>
  <c r="F12" i="6"/>
  <c r="G12" i="6"/>
  <c r="H12" i="6"/>
  <c r="F13" i="6"/>
  <c r="G13" i="6"/>
  <c r="H13" i="6"/>
  <c r="F14" i="6"/>
  <c r="G14" i="6"/>
  <c r="H14" i="6"/>
  <c r="F15" i="6"/>
  <c r="G15" i="6"/>
  <c r="H15" i="6"/>
  <c r="F16" i="6"/>
  <c r="G16" i="6"/>
  <c r="H16" i="6"/>
  <c r="F17" i="6"/>
  <c r="G17" i="6"/>
  <c r="H17" i="6"/>
  <c r="F18" i="6"/>
  <c r="G18" i="6"/>
  <c r="H18" i="6"/>
  <c r="F19" i="6"/>
  <c r="G19" i="6"/>
  <c r="H19" i="6"/>
  <c r="F20" i="6"/>
  <c r="G20" i="6"/>
  <c r="H20" i="6"/>
  <c r="F21" i="6"/>
  <c r="G21" i="6"/>
  <c r="H21" i="6"/>
  <c r="F22" i="6"/>
  <c r="G22" i="6"/>
  <c r="H22" i="6"/>
  <c r="F23" i="6"/>
  <c r="G23" i="6"/>
  <c r="H23" i="6"/>
  <c r="F24" i="6"/>
  <c r="G24" i="6"/>
  <c r="H24" i="6"/>
  <c r="F25" i="6"/>
  <c r="G25" i="6"/>
  <c r="H25" i="6"/>
  <c r="F26" i="6"/>
  <c r="G26" i="6"/>
  <c r="H26" i="6"/>
  <c r="F27" i="6"/>
  <c r="G27" i="6"/>
  <c r="H27" i="6"/>
  <c r="F28" i="6"/>
  <c r="G28" i="6"/>
  <c r="H28" i="6"/>
  <c r="F29" i="6"/>
  <c r="G29" i="6"/>
  <c r="H29" i="6"/>
  <c r="F30" i="6"/>
  <c r="G30" i="6"/>
  <c r="H30" i="6"/>
  <c r="F31" i="6"/>
  <c r="G31" i="6"/>
  <c r="H31" i="6"/>
  <c r="F32" i="6"/>
  <c r="G32" i="6"/>
  <c r="H32" i="6"/>
  <c r="F33" i="6"/>
  <c r="G33" i="6"/>
  <c r="H33" i="6"/>
  <c r="C8" i="5"/>
  <c r="D8" i="5"/>
  <c r="K9" i="5"/>
  <c r="L9" i="5"/>
  <c r="K10" i="5"/>
  <c r="L10" i="5"/>
  <c r="C11" i="5"/>
  <c r="D11" i="5"/>
  <c r="G11" i="5"/>
  <c r="H11" i="5"/>
  <c r="I11" i="5"/>
  <c r="K12" i="5"/>
  <c r="L12" i="5"/>
  <c r="K13" i="5"/>
  <c r="L13" i="5"/>
  <c r="K14" i="5"/>
  <c r="L14" i="5"/>
  <c r="K15" i="5"/>
  <c r="L15" i="5"/>
  <c r="K16" i="5"/>
  <c r="L16" i="5"/>
  <c r="K17" i="5"/>
  <c r="L17" i="5"/>
  <c r="K18" i="5"/>
  <c r="L18" i="5"/>
  <c r="K19" i="5"/>
  <c r="L19" i="5"/>
  <c r="K20" i="5"/>
  <c r="L20" i="5"/>
  <c r="K21" i="5"/>
  <c r="L21" i="5"/>
  <c r="K22" i="5"/>
  <c r="L22" i="5"/>
  <c r="K23" i="5"/>
  <c r="L23" i="5"/>
  <c r="K24" i="5"/>
  <c r="L24" i="5"/>
  <c r="K25" i="5"/>
  <c r="L25" i="5"/>
  <c r="K26" i="5"/>
  <c r="L26" i="5"/>
  <c r="K27" i="5"/>
  <c r="L27" i="5"/>
  <c r="K28" i="5"/>
  <c r="L28" i="5"/>
  <c r="K29" i="5"/>
  <c r="L29" i="5"/>
  <c r="K30" i="5"/>
  <c r="L30" i="5"/>
  <c r="K31" i="5"/>
  <c r="L31" i="5"/>
  <c r="K32" i="5"/>
  <c r="L32" i="5"/>
  <c r="K33" i="5"/>
  <c r="L33" i="5"/>
  <c r="C34" i="5"/>
  <c r="L34" i="5" s="1"/>
  <c r="D34" i="5"/>
  <c r="G34" i="5"/>
  <c r="H34" i="5"/>
  <c r="I34" i="5"/>
  <c r="K35" i="5"/>
  <c r="L35" i="5"/>
  <c r="C36" i="5"/>
  <c r="D36" i="5"/>
  <c r="G36" i="5"/>
  <c r="H36" i="5"/>
  <c r="I36" i="5"/>
  <c r="K37" i="5"/>
  <c r="L37" i="5"/>
  <c r="K38" i="5"/>
  <c r="L38" i="5"/>
  <c r="K39" i="5"/>
  <c r="L39" i="5"/>
  <c r="K40" i="5"/>
  <c r="K41" i="5"/>
  <c r="L41" i="5"/>
  <c r="C42" i="5"/>
  <c r="D42" i="5"/>
  <c r="G42" i="5"/>
  <c r="H42" i="5"/>
  <c r="I42" i="5"/>
  <c r="K43" i="5"/>
  <c r="L43" i="5"/>
  <c r="K44" i="5"/>
  <c r="L44" i="5"/>
  <c r="D9" i="11"/>
  <c r="D30" i="11" s="1"/>
  <c r="I10" i="11"/>
  <c r="J10" i="11" s="1"/>
  <c r="I11" i="11"/>
  <c r="J11" i="11" s="1"/>
  <c r="I12" i="11"/>
  <c r="J12" i="11" s="1"/>
  <c r="I13" i="11"/>
  <c r="J13" i="11" s="1"/>
  <c r="I14" i="11"/>
  <c r="J14" i="11" s="1"/>
  <c r="I15" i="11"/>
  <c r="J15" i="11" s="1"/>
  <c r="I16" i="11"/>
  <c r="I17" i="11"/>
  <c r="J17" i="11" s="1"/>
  <c r="I18" i="11"/>
  <c r="J18" i="11" s="1"/>
  <c r="I19" i="11"/>
  <c r="J19" i="11" s="1"/>
  <c r="I20" i="11"/>
  <c r="J20" i="11" s="1"/>
  <c r="I21" i="11"/>
  <c r="J21" i="11" s="1"/>
  <c r="F45" i="5" l="1"/>
  <c r="K42" i="5"/>
  <c r="L13" i="14"/>
  <c r="L24" i="14" s="1"/>
  <c r="H30" i="11"/>
  <c r="J42" i="5"/>
  <c r="J36" i="5"/>
  <c r="J34" i="5"/>
  <c r="J11" i="5"/>
  <c r="H45" i="5"/>
  <c r="M45" i="5" s="1"/>
  <c r="G45" i="5"/>
  <c r="J8" i="5"/>
  <c r="M8" i="5"/>
  <c r="M36" i="5"/>
  <c r="M11" i="5"/>
  <c r="I45" i="5"/>
  <c r="M42" i="5"/>
  <c r="M34" i="5"/>
  <c r="D45" i="5"/>
  <c r="C45" i="5"/>
  <c r="K36" i="5"/>
  <c r="L11" i="5"/>
  <c r="L42" i="5"/>
  <c r="I30" i="11"/>
  <c r="J30" i="11" s="1"/>
  <c r="K15" i="11"/>
  <c r="K11" i="11"/>
  <c r="K9" i="11"/>
  <c r="K30" i="11"/>
  <c r="K26" i="11"/>
  <c r="K14" i="11"/>
  <c r="K23" i="11"/>
  <c r="K21" i="11"/>
  <c r="K25" i="11"/>
  <c r="K20" i="11"/>
  <c r="K17" i="11"/>
  <c r="K22" i="11"/>
  <c r="K18" i="11"/>
  <c r="K10" i="11"/>
  <c r="K12" i="11"/>
  <c r="K13" i="11"/>
  <c r="K24" i="11"/>
  <c r="K19" i="11"/>
  <c r="K8" i="5"/>
  <c r="K11" i="5"/>
  <c r="L8" i="5"/>
  <c r="K34" i="5"/>
  <c r="L36" i="5"/>
  <c r="M22" i="4"/>
  <c r="J22" i="4"/>
  <c r="J45" i="5" l="1"/>
  <c r="K45" i="5"/>
  <c r="L45" i="5"/>
  <c r="M29" i="4"/>
  <c r="J29" i="4"/>
  <c r="L14" i="14"/>
  <c r="L25" i="14" s="1"/>
  <c r="K29" i="4"/>
  <c r="L29" i="4" s="1"/>
  <c r="L16" i="14" l="1"/>
  <c r="L26" i="14" s="1"/>
  <c r="L19" i="14"/>
  <c r="L20" i="14" l="1"/>
  <c r="L28" i="14"/>
</calcChain>
</file>

<file path=xl/sharedStrings.xml><?xml version="1.0" encoding="utf-8"?>
<sst xmlns="http://schemas.openxmlformats.org/spreadsheetml/2006/main" count="839" uniqueCount="604">
  <si>
    <t>SERVICIOS SOCIALES</t>
  </si>
  <si>
    <t>SERVICIOS  GENERALES</t>
  </si>
  <si>
    <t>SERVICIOS ECONÓMICOS</t>
  </si>
  <si>
    <t>PROTECCIÓN DEL MEDIO AMBIENTE</t>
  </si>
  <si>
    <t>PODER JUDICIAL</t>
  </si>
  <si>
    <t>INTERESES DE LA DEUDA PÚBLICA</t>
  </si>
  <si>
    <t>Total general</t>
  </si>
  <si>
    <t>2.1.2 - Gastos de consumo</t>
  </si>
  <si>
    <t>2.1.3 - Prestaciones de la seguridad social</t>
  </si>
  <si>
    <t>2.1.4 - Intereses de la deuda</t>
  </si>
  <si>
    <t>2.1.9 - Otros gastos corrientes</t>
  </si>
  <si>
    <t>2.2.1 - Construcciones en proceso</t>
  </si>
  <si>
    <t>2.2.2 - Activos fijos (formación bruta de capital fijo)</t>
  </si>
  <si>
    <t>2.2.4 - Objetos de valor</t>
  </si>
  <si>
    <t>2.2.5 - Activos no producidos</t>
  </si>
  <si>
    <t>2.2.8 - Gastos de capital, reserva presupuestaria</t>
  </si>
  <si>
    <t>2.1 - Gastos corrientes</t>
  </si>
  <si>
    <t>2.2 - Gastos de capital</t>
  </si>
  <si>
    <t>Valores en millones RD$</t>
  </si>
  <si>
    <t>DETALLE</t>
  </si>
  <si>
    <t>PRESUPUESTO INICIAL</t>
  </si>
  <si>
    <t>2.1.6 - Transferencias corrientes</t>
  </si>
  <si>
    <t>-</t>
  </si>
  <si>
    <t>2.2.6 - Transferencias de capital</t>
  </si>
  <si>
    <t>TOTAL</t>
  </si>
  <si>
    <t>Notas:</t>
  </si>
  <si>
    <t>Cifras preliminares</t>
  </si>
  <si>
    <t>Fuente: SIGEF</t>
  </si>
  <si>
    <t>PODER LEGISLATIVO</t>
  </si>
  <si>
    <t>0101 - SENADO DE LA REPÚBLICA</t>
  </si>
  <si>
    <t>0102 - CÁMARA DE DIPUTADOS</t>
  </si>
  <si>
    <t>PODER EJECUTIVO</t>
  </si>
  <si>
    <t>0201 - PRESIDENCIA DE LA REPÚBLICA</t>
  </si>
  <si>
    <t>0202 - MINISTERIO DE  INTERIOR Y POLICÍA</t>
  </si>
  <si>
    <t>0203 - MINISTERIO DE DEFENSA</t>
  </si>
  <si>
    <t>0204 - MINISTERIO DE RELACIONES EXTERIORES</t>
  </si>
  <si>
    <t>0205 - MINISTERIO DE HACIENDA</t>
  </si>
  <si>
    <t>0206 - MINISTERIO DE EDUCACIÓN</t>
  </si>
  <si>
    <t>0207 - MINISTERIO DE SALUD PÚBLICA Y ASISTENCIA SOCIAL</t>
  </si>
  <si>
    <t>0208 - MINISTERIO DE DEPORTES Y RECREACIÓN</t>
  </si>
  <si>
    <t>0209 - MINISTERIO DE TRABAJO</t>
  </si>
  <si>
    <t>0210 - MINISTERIO DE AGRICULTURA</t>
  </si>
  <si>
    <t>0211 - MINISTERIO DE OBRAS PÚBLICAS Y COMUNICACIONES</t>
  </si>
  <si>
    <t>0212 - MINISTERIO DE INDUSTRIA, COMERCIO Y MIPYMES (MICM)</t>
  </si>
  <si>
    <t>0213 - MINISTERIO DE TURISMO</t>
  </si>
  <si>
    <t>0214 - PROCURADURÍA GENERAL DE LA REPÚBLICA</t>
  </si>
  <si>
    <t>0215 - MINISTERIO DE LA MUJER</t>
  </si>
  <si>
    <t>0216 - MINISTERIO DE CULTURA</t>
  </si>
  <si>
    <t>0217 - MINISTERIO DE LA JUVENTUD</t>
  </si>
  <si>
    <t>0218 - MINISTERIO DE MEDIO AMBIENTE Y RECURSOS NATURALES</t>
  </si>
  <si>
    <t>0219 - MINISTERIO DE EDUCACIÓN SUPERIOR CIENCIA Y TECNOLOGÍA</t>
  </si>
  <si>
    <t>0220 - MINISTERIO DE ECONOMÍA, PLANIFICACIÓN Y DESARROLLO</t>
  </si>
  <si>
    <t>0221 - MINISTERIO DE ADMINISTRACIÓN PÚBLICA</t>
  </si>
  <si>
    <t>0222 - MINISTERIO DE ENERGIA Y MINAS</t>
  </si>
  <si>
    <t>0301 - PODER JUDICIAL</t>
  </si>
  <si>
    <t>ORGANISMOS ESPECIALES</t>
  </si>
  <si>
    <t>0401 - JUNTA CENTRAL ELECTORAL</t>
  </si>
  <si>
    <t>0402 - CÁMARA DE CUENTAS</t>
  </si>
  <si>
    <t>0403 - TRIBUNAL CONSTITUCIONAL</t>
  </si>
  <si>
    <t>0404 - DEFENSOR DEL PUEBLO</t>
  </si>
  <si>
    <t>0405 - TRIBUNAL SUPERIOR  ELECTORAL ( TSE)</t>
  </si>
  <si>
    <t>OTROS</t>
  </si>
  <si>
    <t>0998 - ADMINISTRACION DE DEUDA PUBLICA Y ACTIVOS FINANCIEROS</t>
  </si>
  <si>
    <t>0999 - ADMINISTRACION DE OBLIGACIONES DEL TESORO NACIONAL</t>
  </si>
  <si>
    <t>1 - SERVICIOS  GENERALES</t>
  </si>
  <si>
    <t>1.1 - Administración general</t>
  </si>
  <si>
    <t>1.4 - Justicia, orden público y seguridad</t>
  </si>
  <si>
    <t>1.3 - Defensa nacional</t>
  </si>
  <si>
    <t>1.2 - Relaciones internacionales</t>
  </si>
  <si>
    <t>2 - SERVICIOS ECONÓMICOS</t>
  </si>
  <si>
    <t>2.2 - Agropecuaria, caza, pesca y silvicultura</t>
  </si>
  <si>
    <t>2.6 - Transporte</t>
  </si>
  <si>
    <t>2.1 - Asuntos económicos, comerciales y laborales</t>
  </si>
  <si>
    <t>2.3 - Riego</t>
  </si>
  <si>
    <t>2.9 - Otros servicios económicos</t>
  </si>
  <si>
    <t>2.7 - Comunicaciones</t>
  </si>
  <si>
    <t>2.4 - Energía y combustible</t>
  </si>
  <si>
    <t>2.8 - Banca y seguros</t>
  </si>
  <si>
    <t>2.5 - Minería, manufactura y construcción</t>
  </si>
  <si>
    <t>3 - PROTECCIÓN DEL MEDIO AMBIENTE</t>
  </si>
  <si>
    <t>3.2 - Protección de la biodiversidad y ordenación de desechos</t>
  </si>
  <si>
    <t>3.1 - Protección del aire, agua y suelo</t>
  </si>
  <si>
    <t>4 - SERVICIOS SOCIALES</t>
  </si>
  <si>
    <t>4.4 - Educación</t>
  </si>
  <si>
    <t>4.5 - Protección social</t>
  </si>
  <si>
    <t>4.2 - Salud</t>
  </si>
  <si>
    <t>4.3 - Actividades deportivas, recreativas, culturales y religiosas</t>
  </si>
  <si>
    <t>4.1 - Vivienda y servicios comunitarios</t>
  </si>
  <si>
    <t>5 - INTERESES DE LA DEUDA PÚBLICA</t>
  </si>
  <si>
    <t>5.1 - Intereses y comisiones de deuda pública</t>
  </si>
  <si>
    <t>Total General</t>
  </si>
  <si>
    <t>Ingresos</t>
  </si>
  <si>
    <t>Gastos</t>
  </si>
  <si>
    <t>Resultado Financiero</t>
  </si>
  <si>
    <t>1.1 - Ingresos Corrientes</t>
  </si>
  <si>
    <t>1.1.1 - Impuestos</t>
  </si>
  <si>
    <t>1.1.1.1 - Impuestos sobre el ingreso, las utilidades  y las ganancias de capital</t>
  </si>
  <si>
    <t>1.1.1.3 - Impuestos sobre la propiedad</t>
  </si>
  <si>
    <t>1.1.1.4 - Impuestos sobre los bienes y servicios</t>
  </si>
  <si>
    <t>1.1.1.5 - Impuestos sobre el comercio y las transacciones internacionales/comercio exterior</t>
  </si>
  <si>
    <t>1.1.1.6 - Impuestos ecológicos</t>
  </si>
  <si>
    <t>1.1.1.9 - Impuestos diversos</t>
  </si>
  <si>
    <t>1.1.2 - Contribuciones a la seguridad social</t>
  </si>
  <si>
    <t>1.1.3 - Ventas de bienes y servicios</t>
  </si>
  <si>
    <t>1.1.3.1 - Ventas de establecimientos no de mercado</t>
  </si>
  <si>
    <t>1.1.3.3 - Derechos administrativos</t>
  </si>
  <si>
    <t>1.1.6 - Transferencias y donaciones corrientes recibidas</t>
  </si>
  <si>
    <t>1.2 - Ingresos de capital</t>
  </si>
  <si>
    <t>PIB Nominal (Millones RD$)</t>
  </si>
  <si>
    <t>2.1.5 - Subvenciones otorgadas a empresas</t>
  </si>
  <si>
    <t>COMPROMETIDO</t>
  </si>
  <si>
    <t xml:space="preserve">PAGADO </t>
  </si>
  <si>
    <t xml:space="preserve">EJECUCIÓN </t>
  </si>
  <si>
    <t>DISTRIBUCION</t>
  </si>
  <si>
    <t>VARIACIÓN 2021/2020</t>
  </si>
  <si>
    <t>ABS.</t>
  </si>
  <si>
    <t>REL.</t>
  </si>
  <si>
    <t>Valores en RD$ millones</t>
  </si>
  <si>
    <t>Provincia</t>
  </si>
  <si>
    <t>DISTRITO NACIONAL</t>
  </si>
  <si>
    <t>AZUA</t>
  </si>
  <si>
    <t>BAHORUCO</t>
  </si>
  <si>
    <t>BARAHONA</t>
  </si>
  <si>
    <t>DAJABON</t>
  </si>
  <si>
    <t>DUARTE</t>
  </si>
  <si>
    <t>ELIAS PINA</t>
  </si>
  <si>
    <t>EL SEIBO</t>
  </si>
  <si>
    <t>ESPAILLAT</t>
  </si>
  <si>
    <t>INDEPENDENCIA</t>
  </si>
  <si>
    <t>LA ALTAGRACIA</t>
  </si>
  <si>
    <t>LA ROMANA</t>
  </si>
  <si>
    <t>LA VEGA</t>
  </si>
  <si>
    <t>MARIA TRINIDAD SANCHEZ</t>
  </si>
  <si>
    <t>MONTE CRISTI</t>
  </si>
  <si>
    <t>PEDERNALES</t>
  </si>
  <si>
    <t>PERAVIA</t>
  </si>
  <si>
    <t>PUERTO PLATA</t>
  </si>
  <si>
    <t>HERMANAS MIRABAL</t>
  </si>
  <si>
    <t>SAMANA</t>
  </si>
  <si>
    <t>SAN CRISTOBAL</t>
  </si>
  <si>
    <t>SAN JUAN</t>
  </si>
  <si>
    <t>SAN PEDRO DE MACORIS</t>
  </si>
  <si>
    <t>SANCHEZ RAMIREZ</t>
  </si>
  <si>
    <t>SANTIAGO</t>
  </si>
  <si>
    <t>SANTIAGO RODRIGUEZ</t>
  </si>
  <si>
    <t>VALVERDE</t>
  </si>
  <si>
    <t>MONSENOR NOUEL</t>
  </si>
  <si>
    <t>MONTE PLATA</t>
  </si>
  <si>
    <t>SAN JOSE DE OCOA</t>
  </si>
  <si>
    <t>SANTO DOMINGO</t>
  </si>
  <si>
    <t>Resultado Económico</t>
  </si>
  <si>
    <t>Resultado Primario</t>
  </si>
  <si>
    <t>Intereses</t>
  </si>
  <si>
    <t>Resultado de Capital</t>
  </si>
  <si>
    <t>Como % del PIB</t>
  </si>
  <si>
    <t>Ejecutado</t>
  </si>
  <si>
    <t>1.1.4 - Rentas de la propiedad</t>
  </si>
  <si>
    <t>1.1.4.1 - Intereses</t>
  </si>
  <si>
    <t>1.1.4.2 - Rentas de la propiedad distinta de intereses</t>
  </si>
  <si>
    <t>EJECUCIÓN
% PIB</t>
  </si>
  <si>
    <t>PROGRAMADO</t>
  </si>
  <si>
    <t>PAGADO</t>
  </si>
  <si>
    <t>EJECUTADO VS. PROGRAMADO</t>
  </si>
  <si>
    <t>10 = 9/1</t>
  </si>
  <si>
    <t>2.1.2.1 - Remuneraciones</t>
  </si>
  <si>
    <t>2.1.2.2 - Bienes y servicios</t>
  </si>
  <si>
    <t>2.1.2.4 - Impuestos sobre los productos, la producción y las importaciones de las empresas</t>
  </si>
  <si>
    <t>2.1.2.7 - 5 %  que se asigna durante el ejercicio para gasto corriente</t>
  </si>
  <si>
    <t>2.1.2.8 - 1 %  que se asigna durante el ejercicio para gasto corriente por calamidad publica</t>
  </si>
  <si>
    <t>EJECUTADO</t>
  </si>
  <si>
    <t>Notas</t>
  </si>
  <si>
    <t>ESTIMACIÓN MENSUAL</t>
  </si>
  <si>
    <t>MULTIPROVINCIAL</t>
  </si>
  <si>
    <t>(Capítulo - Subcapítulo - Unidad Ejecutora - Programa)</t>
  </si>
  <si>
    <t>01 - CÁMARA  DE SENADORES</t>
  </si>
  <si>
    <t>11 - Representación, fiscalización y gestión legislativa</t>
  </si>
  <si>
    <t>98 - Administración de Contribuciones Especiales</t>
  </si>
  <si>
    <t>01 - MINISTERIO ADMINISTRATIVO DE LA PRESIDENCIA</t>
  </si>
  <si>
    <t>0001 - CONTRALORIA GENERAL DE LA REPUBLICA</t>
  </si>
  <si>
    <t>01 - Actividades centrales</t>
  </si>
  <si>
    <t>0001 - SECRETARIADO ADMINISTRATIVO DE LA PRESIDENCIA</t>
  </si>
  <si>
    <t>11 - Fondo a cargo del Poder Ejecutivo</t>
  </si>
  <si>
    <t>99 - Administración de activos, pasivos y transferencias</t>
  </si>
  <si>
    <t>0005 - GOBERNACIÓN  DEL EDIFICIO GUBERNAMENTAL JUAN PABLO DUARTE</t>
  </si>
  <si>
    <t>0010 - CONSEJO NACIONAL PARA EL CAMBIO CLIMÁTICO Y MECANISMO DE DESARROLLO LIMPIO</t>
  </si>
  <si>
    <t>24 - Formulación de políticas para la mitigación y adaptación al cambio climático</t>
  </si>
  <si>
    <t>0011 - DIRECCION GENERAL DE COMUNICACION</t>
  </si>
  <si>
    <t>25 - Dirección de Comunicación y Publicidad</t>
  </si>
  <si>
    <t>0012 - CONSEJO NACIONAL DE DROGAS</t>
  </si>
  <si>
    <t>15 - Gestión integrada del control y reducción de la demanda de drogas y administración de bienes incautados</t>
  </si>
  <si>
    <t>0014 - OFICINA DE CUSTODIA Y ADM. DE LOS BIENES INCAUTADOS Y DECOMISADOS</t>
  </si>
  <si>
    <t>23 - Promoción del desarrollo y fortalecimiento del sector marítimo y marino nacional</t>
  </si>
  <si>
    <t>0001 - GABINETE SOCIAL DE LA PRESIDENCIA</t>
  </si>
  <si>
    <t>12 - Protección social</t>
  </si>
  <si>
    <t>0001 - OFICINA DE INGENIEROS SUPERVISORA DE OBRAS DEL ESTADO</t>
  </si>
  <si>
    <t>0002 - COMUNIDAD DIGNA CONTRA LA POBREZA</t>
  </si>
  <si>
    <t>13 - Desarrollo social comunitario</t>
  </si>
  <si>
    <t>14 - Asistencia social integral</t>
  </si>
  <si>
    <t>0003 - PLAN PRESIDENCIAL CONTRA LA POBREZA</t>
  </si>
  <si>
    <t>0004 - COMISION PRESIDENCIAL DE APOYO AL DESARROLLO BARRIAL</t>
  </si>
  <si>
    <t>0004 - SERVICIO INTEGRAL DE EMERGENCIAS</t>
  </si>
  <si>
    <t>0007 - PROGRESANDO CON SOLIDARIDAD</t>
  </si>
  <si>
    <t>0010 - CONSEJO NACIONAL DE LA PERSONA ENVEJECIENTE</t>
  </si>
  <si>
    <t>15 - Desarrollo integral y protección al adulto mayor</t>
  </si>
  <si>
    <t>0015 - DIRECCIÓN GENERAL DE DESARROLLO DE LA COMUNIDAD</t>
  </si>
  <si>
    <t>04 - CONTRALORIA GENERAL DE LA REPUBLICA</t>
  </si>
  <si>
    <t>05 - OFICINA DE INGENIEROS SUPERVISORES DE OBRAS DEL ESTADO</t>
  </si>
  <si>
    <t>12 - Construcción y reconstrucción de carreteras</t>
  </si>
  <si>
    <t>15 - Construcción y reconstrucción de obras de salud</t>
  </si>
  <si>
    <t>19 - CONSTRUCCION Y RECONSTRUCCION DE OBRAS PARA RECREACION Y CULTURA</t>
  </si>
  <si>
    <t>06 - MINISTERIO DE LA PRESIDENCIA</t>
  </si>
  <si>
    <t>0001 - MINISTERIO DE LA PRESIDENCIA</t>
  </si>
  <si>
    <t>13 - Atención, prevención de desastres</t>
  </si>
  <si>
    <t>11 - Servicio de comunicación y análisis de información estratégica</t>
  </si>
  <si>
    <t>0005 - DESARROLLO TERRITORIAL Y DE COMUNIDADES</t>
  </si>
  <si>
    <t>18 - Desarrollo territorial y de comunidades</t>
  </si>
  <si>
    <t>0006 - CENTRO DE OPERACIONES DE EMERGENCIAS (COE)</t>
  </si>
  <si>
    <t>15 - Programación e implementación del gobierno electrónico y atención ciudadana.</t>
  </si>
  <si>
    <t>16 - Promoción y fomento de la ética en el sector público</t>
  </si>
  <si>
    <t>17 - Desarrollo y promoción de la inclusión social, cultural y productiva</t>
  </si>
  <si>
    <t>01 - MINISTERIO DE INTERIOR Y POLICIA</t>
  </si>
  <si>
    <t>11 - Asistencia y prevención para seguridad ciudadana</t>
  </si>
  <si>
    <t>12 - Servicios de control y regulación migratoria</t>
  </si>
  <si>
    <t>14 - Investigación, formación y capacitación</t>
  </si>
  <si>
    <t>0002 - DIRECCIÓN GENERAL DE MIGRACIÓN</t>
  </si>
  <si>
    <t>0003 - INSTITUTO NACIONAL DE MIGRACION</t>
  </si>
  <si>
    <t>0004 - CUERPO DE BOMBEROS DE SANTO DOMINGO, DISTRITO NACIONAL</t>
  </si>
  <si>
    <t>0005 - CUERPO DE BOMBEROS SANTO DOMINGO NORTE</t>
  </si>
  <si>
    <t>0006 - CUERPO DE BOMBEROS SANTO DOMINGO ESTE</t>
  </si>
  <si>
    <t>0007 - CUERPO DE BOMBEROS DE SANTO DOMINGO DE BOCA CHICA</t>
  </si>
  <si>
    <t>0008 - CUERPO DE BOMBEROS DE SANTO DOMINGO DE LOS ALCARRIZOS</t>
  </si>
  <si>
    <t>0009 - CUERPO DE BOMBEROS DE SANTO DOMINGO DE PEDRO BRAND</t>
  </si>
  <si>
    <t>0010 - CUERPO DE BOMBEROS DE SANTO DOMINGO OESTE</t>
  </si>
  <si>
    <t>02 - POLICIA NACIONAL</t>
  </si>
  <si>
    <t>0001 - POLICIA NACIONAL</t>
  </si>
  <si>
    <t>50 - Reducción de crímenes y delitos que afectan a la seguridad ciudadana</t>
  </si>
  <si>
    <t>13 - Formación y cultura de la P.N</t>
  </si>
  <si>
    <t>0002 - INSTITUTO POLICIAL DE EDUCACION</t>
  </si>
  <si>
    <t>12 - Servicios de ordenamiento y asistencia del transporte terreste</t>
  </si>
  <si>
    <t>14 - Servicios de salud, seguridad y bienestar social de la P.N</t>
  </si>
  <si>
    <t>0008 - HOSPITAL GENERAL DOCENTE DE LA POLICIA NACIONAL</t>
  </si>
  <si>
    <t>01 - MINISTERIO DE DEFENSA</t>
  </si>
  <si>
    <t>0001 - MINISTERIO DE DEFENSA</t>
  </si>
  <si>
    <t>0002 - DIRECCION GENERAL DE ESCUELAS VOCACIONALES</t>
  </si>
  <si>
    <t>0003 - FOMENTO Y PRODUCCION CUNARIA</t>
  </si>
  <si>
    <t>12 - Servicios de salud y asistencia social</t>
  </si>
  <si>
    <t>0003 - SERVICIOS DE PESCA</t>
  </si>
  <si>
    <t>0004 - INSTITUTO DE SEGURIDAD SOCIAL DE LAS FUERZAS ARMADAS</t>
  </si>
  <si>
    <t>0005 - HOSPITAL CENTRAL FUERZAS  ARMADAS</t>
  </si>
  <si>
    <t>0006 - INSTITUTO CARTOGRÁFICO MILITAR DE LAS FUERZAS ARMADAS</t>
  </si>
  <si>
    <t>0007 - ESC DE GRAD.DE COM.Y ESTADO MAYOR CONJ.'GRAL DE DIV. GREGORIO LUPERON'</t>
  </si>
  <si>
    <t>0009 - INSTITUTO MILITAR DE LOS DERECHOS HUMANOS</t>
  </si>
  <si>
    <t>0012 - CUERPO ESPECIALIZADO DE SEGURIDAD FRONTERIZA TERRESTRE</t>
  </si>
  <si>
    <t>0015 - CUERPOS ESPECIALIZADOS DE SEGURIDAD PORTUARIA</t>
  </si>
  <si>
    <t>0017 - SERVICIO MILITAR VOLUNTARIO</t>
  </si>
  <si>
    <t>0019 - SUPERINTENDENCIA DE VIGILANCIA Y SEGURIDAD PRIVADA</t>
  </si>
  <si>
    <t>0020 - CUERPO ESPECIALIZADO PARA LA SEGURIDAD DEL METRO DE SANTO DOMINGO</t>
  </si>
  <si>
    <t>0026 - Cuerpo Especializado de Seguridad Aeroportuaria y de Aviación Civil (CESAC)</t>
  </si>
  <si>
    <t>0027 - DIRECCION GENERAL DEL PLAN SOCIAL DEL MINISTERIO DE DEFENSA</t>
  </si>
  <si>
    <t>0028 - INSTITUTO SUPERIOR PARA LA DEFENSA ' GENERAL JUAN PABLO DUARTE DIEZ' INSUDE.</t>
  </si>
  <si>
    <t>0031 - DIRECCIÓN GENERAL DE LA INDUSTRIA MILITAR DE LAS FUERZAS ARMADAS</t>
  </si>
  <si>
    <t>0002 - ACADEMIA MILITAR BATALLA DE LA CARRERA</t>
  </si>
  <si>
    <t>12 - Educación  y capacitación militar</t>
  </si>
  <si>
    <t>0003 - ESCUELA DE GRADUADOS DE ESTUDIOS MILITARES DEL EJERCITO DE REP. DOM.</t>
  </si>
  <si>
    <t>03 - ARMADA DE LA REPUBLICA DOMINICANA</t>
  </si>
  <si>
    <t>12 - Educación y capacitación naval</t>
  </si>
  <si>
    <t>13 - Servicio de salud</t>
  </si>
  <si>
    <t>01 - MINISTERIO DE RELACIONES EXTERIORES</t>
  </si>
  <si>
    <t>0001 - MINISTERIO DE RELACIONES EXTERIORES</t>
  </si>
  <si>
    <t>11 - Aplicación de política exterior y fomento de las relaciones comerciales</t>
  </si>
  <si>
    <t>0002 - DIRECCION GENERAL DE PASAPORTES</t>
  </si>
  <si>
    <t>12 - Expedición, renovación y control de pasaportes</t>
  </si>
  <si>
    <t>0003 - INSTITUTO DE EDUCACION SUPERIOR</t>
  </si>
  <si>
    <t>13 - Desarrollo y fortalecimiento de las capacidades en el ámbito diplomático consular y comercial</t>
  </si>
  <si>
    <t>0004 - CONSEJO NACIONAL DE FRONTERAS</t>
  </si>
  <si>
    <t>14 - Promoción del desarrollo social y económico de los pueblos fronterizos</t>
  </si>
  <si>
    <t>0005 - COMISION NACIONAL DE NEGOCIACIONES  COMERCIALES (CNNC)</t>
  </si>
  <si>
    <t>01 - MINISTERIO DE HACIENDA</t>
  </si>
  <si>
    <t>0001 - MINISTERIO DE HACIENDA</t>
  </si>
  <si>
    <t>0002 - DIRECCION NACIONAL DE CATASTRO</t>
  </si>
  <si>
    <t>12 - Catastro de bienes inmuebles a nivel nacional</t>
  </si>
  <si>
    <t>13 - Administración general de Bienes Nacionales</t>
  </si>
  <si>
    <t>0004 - DIRECCION GENERAL DE CONTRATACIONES PUBLICAS</t>
  </si>
  <si>
    <t>14 - Regulación, supervisión y fomento de las Compras Públicas</t>
  </si>
  <si>
    <t>15 - Formulación de políticas tributaria y gestión de las exoneraciones</t>
  </si>
  <si>
    <t>16 - Desarrollo y fortalecimiento de las capacidades en finanzas públicas</t>
  </si>
  <si>
    <t>0008 - TESORERIA NACIONAL</t>
  </si>
  <si>
    <t>11 - Administración de las operaciones del Tesoro</t>
  </si>
  <si>
    <t>0009 - DIRECCIÓN GENERAL DE CONTABILIDAD GUBERNAMENTAL</t>
  </si>
  <si>
    <t>17 - Servicios de contabilidad gubernamental</t>
  </si>
  <si>
    <t>18 - Adminstración de Crédito Público</t>
  </si>
  <si>
    <t>0012 - DIRECCION GENERAL DE JUBILACIONES Y PENSIONES A CARGO DEL ESTADO</t>
  </si>
  <si>
    <t>01 - MINISTERIO DE EDUCACION</t>
  </si>
  <si>
    <t>13 - Servicios de educación primaria para niños y niñas de 6-11 años</t>
  </si>
  <si>
    <t>14 - Servicios de educación secundaria para niños (as) y adolescentes de 12-17 años</t>
  </si>
  <si>
    <t>15 - Servicios de educación para adolescentes, jóvenes y adultos 14 años o más</t>
  </si>
  <si>
    <t>17 - Instalaciones escolares seguras, inclusivas y sostenibles</t>
  </si>
  <si>
    <t>18 - Formación y desarrollo de la carrera docente</t>
  </si>
  <si>
    <t>19 - Servicios de educación especial para niños(as), adolescentes y jóvenes de 0-20 años</t>
  </si>
  <si>
    <t>23 - Servicio educativo del grado preprimario nivel inicial</t>
  </si>
  <si>
    <t>0002 - OFICINA DE COOPERACIÓN INTERNACIONAL (OCI)</t>
  </si>
  <si>
    <t>21 - Gestión y coordinación de la cooperación internacional educativa</t>
  </si>
  <si>
    <t>0004 - INSTITUTO NACIONAL DE EDUCACIÓN FISICA</t>
  </si>
  <si>
    <t>0005 - INSTITUTO NACIONAL DE BIENESTAR MAGISTERIAL</t>
  </si>
  <si>
    <t>20 - Gestión y coordinación de los servicios de bienestar magisterial</t>
  </si>
  <si>
    <t>0006 - INSTITUTO DOM. DE EVALUACIÓN E INVESTIGACIÓN DE LA CALIDAD EDUCATIVA</t>
  </si>
  <si>
    <t>0007 - INSTITUTO NACIONAL DE FORMACION Y CAPACITACION MAGISTERIAL</t>
  </si>
  <si>
    <t>0009 - INSTITUTO NACIONAL DE ATENCIÓN INTEGRAL A PRIMERA INFANCIA (INAIPI)</t>
  </si>
  <si>
    <t>22 - Desarrollo infantil para niños y niñas de 0 a 4 años y 11 meses</t>
  </si>
  <si>
    <t>0010 - INSTITUTO NACIONAL DE BIENESTAR ESTUDIANTIL (INABIE)</t>
  </si>
  <si>
    <t>16 - Servicios de bienestar estudiantil</t>
  </si>
  <si>
    <t>01 - MINISTERIO DE SALUD PUBLICA Y ASISTENCIA SOCIAL</t>
  </si>
  <si>
    <t>0001 - MINISTERIO DE SALUD PUBLICA Y ASISTENCIA SOCIAL</t>
  </si>
  <si>
    <t>15 - Asistencia social</t>
  </si>
  <si>
    <t>16 - Atención a enfermedades de alto costo</t>
  </si>
  <si>
    <t>22 - Calidad de vida e inclusión social de niños con discapacidad intelectual (CAID)</t>
  </si>
  <si>
    <t>0002 - VICEMINISTERIO DE PLANIFICACION Y DESARROLLO</t>
  </si>
  <si>
    <t>11 - Rectoría, dirección y coordinación del Sistema Nacional de Salud</t>
  </si>
  <si>
    <t>0003 - VICEMINISTERIO DE LA GARANTIA DE LA CALIDAD DE LA ATENCION</t>
  </si>
  <si>
    <t>0004 - VICEMINISTERIO DE SALUD COLECTIVA</t>
  </si>
  <si>
    <t>13 - Salud colectiva</t>
  </si>
  <si>
    <t>40 - Salud materno neonatal</t>
  </si>
  <si>
    <t>41 - Prevención y atención de la tuberculosis</t>
  </si>
  <si>
    <t>42 - Prevención, diagnóstico y tratamiento VIH/SIDA</t>
  </si>
  <si>
    <t>0007 - CONSEJO NACIONAL PARA EL VIH SIDA</t>
  </si>
  <si>
    <t>0017 - PROGRAMA DE MEDICAMENTOS ESENCIALES</t>
  </si>
  <si>
    <t>0029 - COMISION PRESIDENCIAL DE POLITICA FARMACEUTICA NACIONAL</t>
  </si>
  <si>
    <t>0030 - PROGRAMA AMPLIADO DE INMUNIZACIÓN (PAI)</t>
  </si>
  <si>
    <t>01 - MINISTERIO DE DEPORTES Y RECREACIÓN</t>
  </si>
  <si>
    <t>0001 - MINISTERIO DE DEPORTES Y RECREACIÓN</t>
  </si>
  <si>
    <t>11 - Construcción, reparación y mantenimiento de instalaciones deportivas</t>
  </si>
  <si>
    <t>12 - Apoyo y supervisión al  deporte federado y alto rendimiento</t>
  </si>
  <si>
    <t>13 - Formación ,capacitación y asistencia técnica deportiva</t>
  </si>
  <si>
    <t>14 - Fomento del deporte escolar y universitario</t>
  </si>
  <si>
    <t>15 - Fomento de la recreación, la actividad física  y el deporte de tiempo libre</t>
  </si>
  <si>
    <t>01 - MINISTERIO DE TRABAJO</t>
  </si>
  <si>
    <t>0001 - MINISTERIO DE TRABAJO</t>
  </si>
  <si>
    <t>11 - Fomento del empleo</t>
  </si>
  <si>
    <t>13 - Igualdad de oportunidades  y no discriminación</t>
  </si>
  <si>
    <t>01 - MINISTERIO DE AGRICULTURA</t>
  </si>
  <si>
    <t>0001 - MINISTERIO DE AGRICULTURA</t>
  </si>
  <si>
    <t>03 - Actividades comunes a los programas 11 y 14</t>
  </si>
  <si>
    <t>12 - Transferencia de tecnologías agropecuarias</t>
  </si>
  <si>
    <t>13 - Sanidad animal, asistencia técnica y fomento pecuario</t>
  </si>
  <si>
    <t>14 - Inocuidad agroalimentaria y sanidad vegetal</t>
  </si>
  <si>
    <t>0002 - DIRECCION GENERAL DE GANADERIA</t>
  </si>
  <si>
    <t>18 - Prevención y control de enfermedades bovinas</t>
  </si>
  <si>
    <t>19 - Fomento y desarrollo de la productividad de los sistemas de producción de leche bovina</t>
  </si>
  <si>
    <t>0003 - OFICINA DE TRATADOS COMERCIALES AGRICOLAS</t>
  </si>
  <si>
    <t>01 - MINISTERIO DE OBRAS PUBLICAS Y COMUNICACIONES</t>
  </si>
  <si>
    <t>0001 - MINISTERIO DE OBRAS PUBLICAS Y COMUNICACIONES</t>
  </si>
  <si>
    <t>11 - Desarrollo de la infraestructura física de calles y avenidas</t>
  </si>
  <si>
    <t>12 - Mantenimiento, seguridad y asistencia vial</t>
  </si>
  <si>
    <t>13 - Desarrollo en la infraestructura física de carreteras</t>
  </si>
  <si>
    <t>15 - Desarrollo en la infraestructura física de puentes</t>
  </si>
  <si>
    <t>17 - Desarrollo en la infraestructura física de edificaciones para los servicios sociales</t>
  </si>
  <si>
    <t>19 - Gestión del sistema de peajes</t>
  </si>
  <si>
    <t>22 - Embellecimiento de avenidas y carreteras</t>
  </si>
  <si>
    <t>0003 - OFICINA PARA EL REORDENAMIENTO DEL TRANSPORTE</t>
  </si>
  <si>
    <t>23 - Acceso y uso adecuado del servicio de transporte</t>
  </si>
  <si>
    <t>0004 - OFICINA METROPOLITANA DE SERVICIOS DE AUTOBUSES</t>
  </si>
  <si>
    <t>0006 - OFICINA NAC. DE EVALUACIÓN SÍSMICA Y VULNERABILIDAD DE INFRAESTRUCTURA</t>
  </si>
  <si>
    <t>0009 - OFICINA NACIONAL DE METEOROLOGÍA</t>
  </si>
  <si>
    <t>24 - Investigación e información meteorológica</t>
  </si>
  <si>
    <t>25 - Promoción para la modernización y seguridad portuaria</t>
  </si>
  <si>
    <t>01 - MINISTERIO DE INDUSTRIA, COMERCIO Y MIPYMES (MICM)</t>
  </si>
  <si>
    <t>11 - Fomento y desarrollo de la productividad y competitividad del sector industrial</t>
  </si>
  <si>
    <t>17 - Supervición, regulación y fomento del comercio</t>
  </si>
  <si>
    <t>18 - Fomento y desarrollo de la micro, pequeña y mediana empresa</t>
  </si>
  <si>
    <t>0007 - INDUSTRIA NACIONAL DE LA AGUJA</t>
  </si>
  <si>
    <t>16 - Fomento y desarrollo de la industria de la confección téxtil</t>
  </si>
  <si>
    <t>0008 - OFICINA NACIONAL DE DERECHO DE AUTOR</t>
  </si>
  <si>
    <t>0010 - CONSEJO DE COORDINACIÓN DE LA ZONA ESPECIAL DE DESARROLLO FRONTERIZO (CCDF)</t>
  </si>
  <si>
    <t>01 - MINISTERIO DE TURISMO</t>
  </si>
  <si>
    <t>0001 - MINISTERIO DE TURISMO</t>
  </si>
  <si>
    <t>13 - Fomento y desarrollo de infraestructuras turísticas</t>
  </si>
  <si>
    <t>01 - PROCURADURIA GENERAL DE LA REPUBLICA</t>
  </si>
  <si>
    <t>0001 - PROCURADURIA GENERAL DE LA REPUBLICA DOMINICANA</t>
  </si>
  <si>
    <t>11 - Representación y defensa del interés público social</t>
  </si>
  <si>
    <t>13 - Gestión de los Servicios Periciales e Investigación Forense</t>
  </si>
  <si>
    <t>01 - MINISTERIO DE LA  MUJER</t>
  </si>
  <si>
    <t>0001 - MINISTERIO DE LA MUJER</t>
  </si>
  <si>
    <t>11 - Coordinación intersectorial</t>
  </si>
  <si>
    <t>12 - Fomento y promoción de la perspectiva de género en la educación y capacitación</t>
  </si>
  <si>
    <t>13 - Prevención y atención a la violencia contra la mujer e intrafamiliar</t>
  </si>
  <si>
    <t>15 - Promoción de los derechos integrales de la mujer</t>
  </si>
  <si>
    <t>01 - MINISTERIO DE CULTURA</t>
  </si>
  <si>
    <t>0001 - MINISTERIO DE CULTURA</t>
  </si>
  <si>
    <t>11 - Conservación, restauración, salvaguarda patrimonio cultura material e inmaterial</t>
  </si>
  <si>
    <t>12 - Difusión Patrimonio Cultural  [material e inmaterial]</t>
  </si>
  <si>
    <t>13 - Fomento y desarrollo de la cultura</t>
  </si>
  <si>
    <t>0002 - ORQUESTA SINFÓNICA NACIONAL</t>
  </si>
  <si>
    <t>0003 - BIBLIOTECA NACIONAL PEDRO HENRÍQUEZ UREÑA</t>
  </si>
  <si>
    <t>0005 - DIRECCIÓN GENERAL DE BELLAS ARTES</t>
  </si>
  <si>
    <t>01 - MINISTERIO DE LA JUVENTUD</t>
  </si>
  <si>
    <t>0001 - MINISTERIO DE LA JUVENTUD</t>
  </si>
  <si>
    <t>11 - Desarrollo integral de la juventud</t>
  </si>
  <si>
    <t>01 - MINISTERIO DE MEDIO AMBIENTE Y REC. NAT.</t>
  </si>
  <si>
    <t>0001 - MINISTERIO  DE MEDIO AMBIENTE Y RECURSOS NATURALES</t>
  </si>
  <si>
    <t>03 - Actividades comunes a los programas 11-15</t>
  </si>
  <si>
    <t>11 - Conservación de la biodiversidad</t>
  </si>
  <si>
    <t>12 - Manejo sostenible de los recursos forestales</t>
  </si>
  <si>
    <t>13 - Manejo sostenible de recursos no renovables, de los suelos y las aguas</t>
  </si>
  <si>
    <t>14 - Gestión sostenible de los recursos costeros y marinos</t>
  </si>
  <si>
    <t>15 - Prevención y control de la calidad ambiental</t>
  </si>
  <si>
    <t>16 - Generación de conocimiento y creación de competencias en gestión del medio ambiente y recursos naturales</t>
  </si>
  <si>
    <t>0007 - UNIDAD TÉCNICA EJECUTORA DE PROYECTOS DE DESARROLLO AGROFORESTAL</t>
  </si>
  <si>
    <t>01 - MINISTERIO DE EDUCACION SUPERIOR CIENCIA Y TECNOLOGIA</t>
  </si>
  <si>
    <t>11 - Fomento y desarrollo de la educación superior</t>
  </si>
  <si>
    <t>12 - Fomento y desarrollo de la ciencia y la tecnología</t>
  </si>
  <si>
    <t>0002 - INSTITUTO TECNOLÓGICO DE LAS AMÉRICAS</t>
  </si>
  <si>
    <t>0003 - INSTITUTO TECNOLÓGICO SUPERIOR COMUNITARIO</t>
  </si>
  <si>
    <t>0004 - COMISION INTERNACIONAL ASESORA CIENCIA Y TECNOLOGIA</t>
  </si>
  <si>
    <t>01 - MINISTERIO DE ECONOMIA, PLANIFICACION Y DESARROLLO</t>
  </si>
  <si>
    <t>0001 - MINISTERIO DE ECONOMIA, PLANIFICACION Y DESARROLLO</t>
  </si>
  <si>
    <t>13 - Análisis de estudios económicos y sociales</t>
  </si>
  <si>
    <t>14 - Planificación económica y social</t>
  </si>
  <si>
    <t>16 - Coordinación de la cooperación internacional</t>
  </si>
  <si>
    <t>0009 - OFICINA NACIONAL DE ESTADISTICAS</t>
  </si>
  <si>
    <t>12 - Generación de estadísticas nacionales</t>
  </si>
  <si>
    <t>01 - MINISTERIO DE ADMINISTRACION PUBLICA (MAP)</t>
  </si>
  <si>
    <t>12 - Fortalecimiento de la Gestión Pública Central, Descentralizada y Local</t>
  </si>
  <si>
    <t>0002 - INSTITUTO NACIONAL DE ADMINISTRACION PUBLICA</t>
  </si>
  <si>
    <t>17 - Formación y Capacitación de Servidores de la Administración Pública</t>
  </si>
  <si>
    <t>01 - MINISTERIO DE ENERGIA Y MINAS</t>
  </si>
  <si>
    <t>0001 - MINISTERIO DE ENERGIA Y MINAS</t>
  </si>
  <si>
    <t>11 - Regulación, fiscalización y desarrollo de la minería metálica, no metálica y mape</t>
  </si>
  <si>
    <t>12 - Regulación y desarrollo energético</t>
  </si>
  <si>
    <t>0002 - DIRECCION GENERAL DE MINERIA</t>
  </si>
  <si>
    <t>0004 - REMEDIACION AMBIENTAL MINA PUEBLO VIEJO</t>
  </si>
  <si>
    <t>01 - PODER JUDICIAL</t>
  </si>
  <si>
    <t>0001 - CONSEJO DEL PODER JUDICIAL</t>
  </si>
  <si>
    <t>11 - Administración de Justicia</t>
  </si>
  <si>
    <t>01 - JUNTA CENTRAL ELECTORAL</t>
  </si>
  <si>
    <t>0001 - JUNTA CENTRAL ELECTORAL</t>
  </si>
  <si>
    <t>12 - Gestion del Registro del Estado Civil</t>
  </si>
  <si>
    <t>01 - CAMARA DE CUENTAS</t>
  </si>
  <si>
    <t>0001 - CAMARA DE CUENTAS DE LA REPUBLICA DOMINICANA</t>
  </si>
  <si>
    <t>11 - Control externo, fiscalización y análisis de los recursos públicos</t>
  </si>
  <si>
    <t>01 - TRIBUNAL CONSTITUCIONAL</t>
  </si>
  <si>
    <t>0001 - TRIBUNAL CONSTITUCIONAL</t>
  </si>
  <si>
    <t>11 - Administración Constitucional</t>
  </si>
  <si>
    <t>01 - DEFENSOR DEL PUEBLO</t>
  </si>
  <si>
    <t>0001 - DEFENSOR DEL PUEBLO</t>
  </si>
  <si>
    <t>01 - TRIBUNAL SUPERIOR  ELECTORAL ( TSE)</t>
  </si>
  <si>
    <t>0001 - TRIBUNAL SUPERIOR  ELECTORAL TSE</t>
  </si>
  <si>
    <t>11 - Administración de Justicia Electoral</t>
  </si>
  <si>
    <t>01 - DEUDA PUBLICA Y OTRAS OPERACIONES FINANCIERAS</t>
  </si>
  <si>
    <t>0001 - MINISTERIO  DE HACIENDA (DEUDA PUBLICA)</t>
  </si>
  <si>
    <t>96 - Deuda pública y otras operaciones financieras</t>
  </si>
  <si>
    <t>01 - ADM. DE OBLIGACIONES DEL TESORO</t>
  </si>
  <si>
    <t>0001 - MINISTERIO DE HACIENDA (OBLIGACIONES DEL TESORO)</t>
  </si>
  <si>
    <t>97 - Subsidios del Estado</t>
  </si>
  <si>
    <t>Se utilizó el PIB del Panorama Macroeconómico actualizado al 26 de agosto 2021, elaborado por el Ministerio de Economía Planificación y Desarrollo</t>
  </si>
  <si>
    <t>PRESUPUESTO APROBADO</t>
  </si>
  <si>
    <r>
      <t>PERCIBIDO</t>
    </r>
    <r>
      <rPr>
        <b/>
        <vertAlign val="superscript"/>
        <sz val="11"/>
        <color theme="0"/>
        <rFont val="Arial"/>
        <family val="2"/>
      </rPr>
      <t>1</t>
    </r>
  </si>
  <si>
    <r>
      <t>1.1.9 - Otros ingresos corrientes</t>
    </r>
    <r>
      <rPr>
        <b/>
        <vertAlign val="superscript"/>
        <sz val="10"/>
        <color theme="1"/>
        <rFont val="Arial"/>
        <family val="2"/>
      </rPr>
      <t>2</t>
    </r>
  </si>
  <si>
    <t>2/ Otros ingresos corrientes incluye los ingresos por multas y sanciones pecuniarias</t>
  </si>
  <si>
    <t>1/ Cifras preliminares. Incluye donaciones</t>
  </si>
  <si>
    <t>7 = (5-1)</t>
  </si>
  <si>
    <t>8 = (7)/(1)</t>
  </si>
  <si>
    <t>9=(5/PIB)</t>
  </si>
  <si>
    <t>6 = 5/4</t>
  </si>
  <si>
    <t>PERCIBIDO VS. ESTIMADO</t>
  </si>
  <si>
    <t>8 = (6/4)</t>
  </si>
  <si>
    <t>9 = (6)-(1)</t>
  </si>
  <si>
    <t>11 = (6/PIB)</t>
  </si>
  <si>
    <t>8= 6/3</t>
  </si>
  <si>
    <t>HATO MAYOR</t>
  </si>
  <si>
    <t>0101 - SENADO DE LA REPUBLICA</t>
  </si>
  <si>
    <t>0001 - SENADO DE LA REPUBLICA DOMINICANA</t>
  </si>
  <si>
    <t>0102 - CAMARA DE DIPUTADOS</t>
  </si>
  <si>
    <t>01 - CAMARA DE DIPUTADOS</t>
  </si>
  <si>
    <t>0001 - CAMARA DE DIPUTADOS</t>
  </si>
  <si>
    <t>0201 - PRESIDENCIA DE LA REPUBLICA</t>
  </si>
  <si>
    <t>01 - Actividad Central</t>
  </si>
  <si>
    <t>0009 - COMISION PRESIDENCIAL DE APOYO AL DESARROLLO PROVINCIAL</t>
  </si>
  <si>
    <t>22 - Apoyo al Desarrollo Provincial</t>
  </si>
  <si>
    <t>0018 - COMISION PERMANENTE DE EFEMERIDES PATRIA</t>
  </si>
  <si>
    <t>18 - Coordinacion y Fomento de las Actividades Culturales</t>
  </si>
  <si>
    <t>0024 - AUTORIDAD NACIONAL DE ASUNTOS MARITIMOS (ANAMAR)</t>
  </si>
  <si>
    <t>0029 - VICE PRESIDENCIA DE LA REPUBLICA</t>
  </si>
  <si>
    <t>02 - GABINETE DE LA POLITICA SOCIAL</t>
  </si>
  <si>
    <t>0008 - ADMINISTRADORA DE SUBSIDIOS SOCIALES</t>
  </si>
  <si>
    <t>0009 - SISTEMA UNICO DE BENEFICIARIOS</t>
  </si>
  <si>
    <t>0011 - FONDO DE PROMOCION A LAS INICIATIVAS COMUNITARIAS</t>
  </si>
  <si>
    <t>0014 - COMEDORES ECONÓMICOS DEL ESTADO</t>
  </si>
  <si>
    <t>0016 - DIRECCIÓN GENERAL DE DESARROLLO FRONTERIZO</t>
  </si>
  <si>
    <t>11 - Control Fiscal</t>
  </si>
  <si>
    <t>13 - Construcción y reconstrucción de obras deportivas</t>
  </si>
  <si>
    <t>16 - Construcción y reconstrucción de obras para centros educativos</t>
  </si>
  <si>
    <t>17 - Construcción y reconstrucción de centros religiosos</t>
  </si>
  <si>
    <t>14 - Fomento del Sector Inmobiliario del Estado</t>
  </si>
  <si>
    <t>99 - Adm. de Activos, Pasivos y Transferencias</t>
  </si>
  <si>
    <t>0003 - DIRECCIÓN DE INFORMACIÓN ANÁLISIS Y PROGRAMACIÓN ESTRATÉGICA</t>
  </si>
  <si>
    <t>12 - SERVICIO INTEGRAL DE EMERGENCIAS</t>
  </si>
  <si>
    <t>0007 - OFICINA PRESIDENCIAL DE TECNOLOGÍA DE LA INFORMACIÓN  Y COMUNICACIÓN</t>
  </si>
  <si>
    <t>0008 - DIRECCIÓN GENERAL DE ÉTICA E INTEGRIDAD GUBERNAMENTAL</t>
  </si>
  <si>
    <t>0009 - DIRECCIÓN GENERAL DE PROGRAMAS ESPECIALES DE LA PRESIDENCIA</t>
  </si>
  <si>
    <t>0202 - MINISTERIO DE  INTERIOR Y POLICIA</t>
  </si>
  <si>
    <t>0001 - MINISTERIO DE INTERIOR Y POLICÍA</t>
  </si>
  <si>
    <t>01 - Actividades centrales Ministerio de Interior y gobiernos provinciales</t>
  </si>
  <si>
    <t>13 - Atencion de Emergencia a Ciudadanos</t>
  </si>
  <si>
    <t>11 - SERVICIOS DE SEGURIDAD CIUDADANA Y ORDEN PUBLICO</t>
  </si>
  <si>
    <t>0004 - DIRECCIÓN CENTRAL DE POLICÍA DE TURISMO</t>
  </si>
  <si>
    <t>0005 - DIRECCIÓN GENERAL DE SEGURIDAD DE TRÁNSITO Y TRANSPORTE TERRESTRE  (DIGESETT)</t>
  </si>
  <si>
    <t>0007 - DIRECCIÓN GENERAL DE LA RESERVA DE LA POLICÍA NACIONAL</t>
  </si>
  <si>
    <t>0009 - JUNTA DE RETIRO DE LA P.N</t>
  </si>
  <si>
    <t>01 - Actividades Centrales</t>
  </si>
  <si>
    <t>13 - Educación y Capacitacion Militar</t>
  </si>
  <si>
    <t>11 - Defensa Nacional</t>
  </si>
  <si>
    <t>0008 - CÍRCULO DEPORTIVO DE LAS FUERZAS ARMADAS Y LA POLICÍA NACIONAL</t>
  </si>
  <si>
    <t>0010 - INSTITUTO DE ALTOS ESTUDIOS  PARA LA DEFENSA Y LA SEGURIDAD NACIONAL</t>
  </si>
  <si>
    <t>0011 - COMISIÓN PERMANENTE PARA LA REFORMA Y MODERNIZACIÓN DE LAS FF. AA. Y P.N.</t>
  </si>
  <si>
    <t>0014 - DIRECCIÓN GENERAL DE LAS RESERVAS DE LAS FUERZAS ARMADAS Y LA POLICÍA NACIONAL</t>
  </si>
  <si>
    <t>0030 - SERVICIO NACIONAL DE PROTECCIÓN AMBIENTAL</t>
  </si>
  <si>
    <t>02 - EJÉRCITO DE LA REPÚBLICA  DOMINICANA</t>
  </si>
  <si>
    <t>0001 - EJÉRCITO DE REPÚBLICA DOMINICANA</t>
  </si>
  <si>
    <t>11 - Defensa Terrestre</t>
  </si>
  <si>
    <t>0001 - ARMADA DE LA REPÚBLICA DOMINICANA</t>
  </si>
  <si>
    <t>11 - Defensa Naval</t>
  </si>
  <si>
    <t>13 - Servicios de Salud</t>
  </si>
  <si>
    <t>0002 - DIRECCIÓN GENERAL DE DRAGAS, PRESAS Y BALIZAMIENTO, M.G</t>
  </si>
  <si>
    <t>04 - FUERZA AÉREA DE REPÚBLICA DOMINICANA</t>
  </si>
  <si>
    <t>0001 - FUERZA AÉREA DE REPÚBLICA DOMINICANA</t>
  </si>
  <si>
    <t>11 - DEFENSA AEREA</t>
  </si>
  <si>
    <t>0002 - HOSPITAL MILITAR FAD DR. RAMÓN DE LARA</t>
  </si>
  <si>
    <t>0003 - FORMACIÓN Y CAPACITACIÓN TÉCNICO PROFESIONAL (IMESA)</t>
  </si>
  <si>
    <t>12 - Educacion y Capacitacion MIlitar</t>
  </si>
  <si>
    <t>0003 - ADMINISTRACIÓN GENERAL DE BIENES NACIONALES</t>
  </si>
  <si>
    <t>0005 - DIRECCIÓN GENERAL DE POLÍTICAS Y LEGISLACIÓN TRIBUTARIA</t>
  </si>
  <si>
    <t>0006 - CENTRO DE CAPACITACIÓN EN POLÍTICA Y GESTIÓN FISCAL</t>
  </si>
  <si>
    <t>0007 - PROGRAMA DE ADMINISTRACIÓN FINANCIERA INTEGRADA</t>
  </si>
  <si>
    <t>19 - Modernizacion de la Administracion Financiera</t>
  </si>
  <si>
    <t>0010 - DIRECCIÓN GENERAL  DE PRESUPUESTO</t>
  </si>
  <si>
    <t>20 - Gestión del Sistema Presupuestario Dominicano</t>
  </si>
  <si>
    <t>0011 - DIRECCIÓN GENERAL DE CRÉDITO PÚBLICO</t>
  </si>
  <si>
    <t>21 - Administracion de Pensiones y Jubilaciones</t>
  </si>
  <si>
    <t>0001 - MINISTERIO DE EDUCACIÓN</t>
  </si>
  <si>
    <t>11 - SERVICIOS TECNICOS PEDAGOGICOS</t>
  </si>
  <si>
    <t>0008 - INSTITUTO SUPERIOR DE FORMACIÓN DOCENTE SALOMÉ UREÑA</t>
  </si>
  <si>
    <t>99 - Administración de transferencia, pasivos y activos financieros</t>
  </si>
  <si>
    <t>18 - PROVISION DE MEDICAMENTOS, INSUMOS SANITARIOS Y REACTIVOS DE LABORATORIO</t>
  </si>
  <si>
    <t>20 - Control de Enfermedades Prevenibles por Vacunas</t>
  </si>
  <si>
    <t>12 - REGULACION DE LAS RELACIONES LABORALES</t>
  </si>
  <si>
    <t>11 - Fomento de la Producción Agrícola</t>
  </si>
  <si>
    <t>99 - ADMINISTRACION DE TRANSFERENCIAS Y ACTIVOS FINANCIEROS</t>
  </si>
  <si>
    <t>13 - SANIDAD ANIMAL, ASISTENCIA TECNICA Y FOMENTO PECUARIO</t>
  </si>
  <si>
    <t>0211 - MINISTERIO DE OBRAS PUBLICAS Y COMUNICACIONES</t>
  </si>
  <si>
    <t>14 - Desarrollo en la infraestructura física de caminos vecinales</t>
  </si>
  <si>
    <t>16 - Reconstrucción y Rehabilitación de Obras Hidráulicas y de Drenaje</t>
  </si>
  <si>
    <t>20 - Reducción de vulnerabilidades en infraestructura ante la ocurrencia de desastres naturales</t>
  </si>
  <si>
    <t>34 - Construcción, Reconstrucción y Reparación de Infraestructuras para  Atender Emergencias Públicas</t>
  </si>
  <si>
    <t>0002 - DIRECCIÓN  GENERAL DE EMBELLECIMIENTO DE CARRETERAS Y AVENIDAS DE CIRCUNV.</t>
  </si>
  <si>
    <t>0010 - COMISIÓN PRESIDENCIAL PARA LA MODERNIZACIÓN Y SEGURIDAD PORTUARIAS</t>
  </si>
  <si>
    <t>0001 - MINISTERIO DE INDUSTRIA, COMERCIO Y MIPYMES (MICM)</t>
  </si>
  <si>
    <t>0009 - DIRECCIÓN DE FOMENTO Y DESARROLLO DE LA ARTESANÍA NACIONAL (FODEARTE)</t>
  </si>
  <si>
    <t>11 - Fomento y Promoción Turística</t>
  </si>
  <si>
    <t>12 - Supervisión y Regulación de los Servicios Turísticos</t>
  </si>
  <si>
    <t>0002 - COMITÉ EJECUTOR DE INFRAESTRUCTURA EN ZONA TURÍSTICAS (CEIZTUR)</t>
  </si>
  <si>
    <t>0214 - PROCURADURÍA GENERAL DE LA REPUBLICA</t>
  </si>
  <si>
    <t>12 - Coordinacion y Funcionamiento del Sistema Penitenciario Dominicano</t>
  </si>
  <si>
    <t>99 - Administración de Transferencias Pasivos Activos Financieros</t>
  </si>
  <si>
    <t>0001 - MINISTERIO DE EDUCACIÓN SUPERIOR CIENCIA Y TECNOLOGÍA</t>
  </si>
  <si>
    <t>99 - Administración de Transferencias, Pasivos y Activos Financieros</t>
  </si>
  <si>
    <t>0220 - MINISTERIO DE ECONOMIA, PLANIFICACION Y DESARROLLO</t>
  </si>
  <si>
    <t>11 - Desarrollo y coordinación de políticas e iniciativas estratégicas</t>
  </si>
  <si>
    <t>0017 - GOBERNACIÓN DEL EDIFICIO DE OFICINAS GUBERNAMENTALES</t>
  </si>
  <si>
    <t>0221 - MINISTERIO DE ADMINISTRACION PUBLICA</t>
  </si>
  <si>
    <t>0001 - MINISTERIO DE ADMINISTRACIÓN PÚBLICA</t>
  </si>
  <si>
    <t>11 - Profesionalización de la función pública</t>
  </si>
  <si>
    <t>99 - ADMINISTRACION DE ACTIVOS,PASIVOS Y TRANSFERENCIAS</t>
  </si>
  <si>
    <t>13 - Administracion de Juntas Electorales y Expedicion de CIE</t>
  </si>
  <si>
    <t>11 - DEFENSOR DEL PUEBLO</t>
  </si>
  <si>
    <t>96 - Deuda Publica y Otras Operaciones Financieras</t>
  </si>
  <si>
    <t>11 - Pago Energia No Cortable</t>
  </si>
  <si>
    <t>98 - Pensiones y Jubilaciones Civiles</t>
  </si>
  <si>
    <t>99 - Administración de Activos,Pasivos y Capital</t>
  </si>
  <si>
    <t>98 - Administración de contribuciones especiales</t>
  </si>
  <si>
    <t>0007 - GABINETE DE POLÍTICA MEDIOAMBIENTAL Y DESARROLLO FÍSICO</t>
  </si>
  <si>
    <t>0002 - DIRECCION GENERAL  DE COMUNICACION</t>
  </si>
  <si>
    <t>0005 - DIRECCION GENERAL DE COOPERACION MULTILATERAL</t>
  </si>
  <si>
    <t>13 - Regulación y desarrollo de hidrocarburos</t>
  </si>
  <si>
    <t>PRESUPUESTO APROBADO
(LEY NO. 166-21)</t>
  </si>
  <si>
    <t>1.2.1 - Venta (disposición) de activos no financieros (a valores brutos)</t>
  </si>
  <si>
    <t>1.2.4 - Transferencias de capital recibidas</t>
  </si>
  <si>
    <t>1.2.5 - Recuperación de inversiones financieras realizadas con fines de política</t>
  </si>
  <si>
    <t>PERCIBIDO SEPTIEMBRE</t>
  </si>
  <si>
    <t>Tabla 1. Ingresos de Gobierno Central por Clasificación Económica (Septiembre 2021)</t>
  </si>
  <si>
    <t>EJECUCIÓN
SEPTIEMBRE</t>
  </si>
  <si>
    <t>SEPTIEMBRE</t>
  </si>
  <si>
    <t>Tabla 2. Gastos del Gobierno Central por Clasificación Económica (Septiembre 2021)</t>
  </si>
  <si>
    <t>Fecha de registro al 07 de octubre 2021 / Fecha de imputación al 30 de septiembre 2021</t>
  </si>
  <si>
    <t>/Fecha de registro al 07 de Octubre 2021 / Fecha de Recaudación al 30 de Septiembre 2021</t>
  </si>
  <si>
    <t>/Se utilizó el PIB del Panorama Macroeconómico actualizado al 26 de agosto 2021, elaborado por el Ministerio de Economía Planificación y Desarrollo</t>
  </si>
  <si>
    <t>%PIB</t>
  </si>
  <si>
    <t>Tabla 3. Gastos del Gobierno Central por Clasificación Institucional (Septiembre 2021)</t>
  </si>
  <si>
    <t>EJECUCIÓN SEPTIEMBRE</t>
  </si>
  <si>
    <t>Gastos del Gobierno Central por Clasificación Funcional (Septiembre 2021)</t>
  </si>
  <si>
    <t>Ejecución de la Inversión Pública a Nivel Provincial (Septiembre 2021)
Valores en millones RD$</t>
  </si>
  <si>
    <t>Figura 1. Mapa de la Inversión Pública a Nivel Provincial en República Dominicana (Septiembre 2021)
Valores en millones RD$</t>
  </si>
  <si>
    <t>Anexo 1. Ejecución por Clasificación Programática Septiembre 2021</t>
  </si>
  <si>
    <t>EJECUCION</t>
  </si>
  <si>
    <t>Gráfico 1. Resultados Presupuestarios del Gobierno Central (Septiembre 2021)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</si>
</sst>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#,##0.0,,_);\(#,##0.0,,\)"/>
    <numFmt numFmtId="165" formatCode="0.0%"/>
    <numFmt numFmtId="167" formatCode="#,##0.00000_);\(#,##0.00000\)"/>
  </numFmts>
  <fonts count="2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b/>
      <i/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vertAlign val="superscript"/>
      <sz val="10"/>
      <color theme="1"/>
      <name val="Arial"/>
      <family val="2"/>
    </font>
    <font>
      <b/>
      <vertAlign val="superscript"/>
      <sz val="11"/>
      <color theme="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-0.249977111117893"/>
        <bgColor theme="4" tint="0.79998168889431442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37">
    <border>
      <left/>
      <right/>
      <top/>
      <bottom/>
      <diagonal/>
    </border>
    <border>
      <left/>
      <right/>
      <top style="thin">
        <color indexed="65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thin">
        <color theme="0"/>
      </top>
      <bottom/>
      <diagonal/>
    </border>
    <border>
      <left style="medium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medium">
        <color theme="0"/>
      </right>
      <top style="thin">
        <color theme="0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/>
      <right style="medium">
        <color theme="0"/>
      </right>
      <top/>
      <bottom style="thin">
        <color theme="0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 style="medium">
        <color theme="0"/>
      </left>
      <right style="thin">
        <color theme="0"/>
      </right>
      <top/>
      <bottom style="medium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medium">
        <color theme="0"/>
      </bottom>
      <diagonal/>
    </border>
    <border>
      <left/>
      <right/>
      <top style="thin">
        <color theme="4" tint="0.79998168889431442"/>
      </top>
      <bottom/>
      <diagonal/>
    </border>
    <border>
      <left style="medium">
        <color theme="0"/>
      </left>
      <right style="medium">
        <color theme="0"/>
      </right>
      <top/>
      <bottom style="thin">
        <color theme="0"/>
      </bottom>
      <diagonal/>
    </border>
    <border>
      <left style="medium">
        <color theme="0"/>
      </left>
      <right/>
      <top style="medium">
        <color theme="0"/>
      </top>
      <bottom/>
      <diagonal/>
    </border>
    <border>
      <left/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/>
      <top/>
      <bottom style="thin">
        <color theme="0"/>
      </bottom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medium">
        <color theme="0"/>
      </right>
      <top/>
      <bottom style="thin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/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 style="thin">
        <color theme="0"/>
      </top>
      <bottom style="medium">
        <color theme="0"/>
      </bottom>
      <diagonal/>
    </border>
    <border>
      <left style="medium">
        <color theme="0"/>
      </left>
      <right/>
      <top/>
      <bottom/>
      <diagonal/>
    </border>
    <border>
      <left style="medium">
        <color theme="0"/>
      </left>
      <right/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/>
      <right/>
      <top style="thin">
        <color theme="4" tint="-0.249977111117893"/>
      </top>
      <bottom style="medium">
        <color theme="4" tint="-0.249977111117893"/>
      </bottom>
      <diagonal/>
    </border>
  </borders>
  <cellStyleXfs count="24">
    <xf numFmtId="0" fontId="0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6" fillId="0" borderId="0"/>
    <xf numFmtId="0" fontId="13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11" fillId="0" borderId="0"/>
    <xf numFmtId="0" fontId="5" fillId="0" borderId="0"/>
    <xf numFmtId="0" fontId="6" fillId="0" borderId="0"/>
    <xf numFmtId="0" fontId="5" fillId="0" borderId="0"/>
    <xf numFmtId="9" fontId="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54">
    <xf numFmtId="0" fontId="0" fillId="0" borderId="0" xfId="0"/>
    <xf numFmtId="0" fontId="14" fillId="0" borderId="0" xfId="0" applyFont="1" applyAlignment="1">
      <alignment horizontal="left" vertical="center" indent="1"/>
    </xf>
    <xf numFmtId="0" fontId="5" fillId="2" borderId="0" xfId="0" applyFont="1" applyFill="1"/>
    <xf numFmtId="0" fontId="5" fillId="0" borderId="0" xfId="0" applyFont="1"/>
    <xf numFmtId="164" fontId="5" fillId="2" borderId="0" xfId="0" applyNumberFormat="1" applyFont="1" applyFill="1"/>
    <xf numFmtId="0" fontId="15" fillId="3" borderId="10" xfId="0" applyFont="1" applyFill="1" applyBorder="1" applyAlignment="1">
      <alignment horizontal="center" vertical="center"/>
    </xf>
    <xf numFmtId="0" fontId="15" fillId="3" borderId="11" xfId="0" applyFont="1" applyFill="1" applyBorder="1" applyAlignment="1">
      <alignment horizontal="center" vertical="center"/>
    </xf>
    <xf numFmtId="0" fontId="15" fillId="3" borderId="12" xfId="0" applyFont="1" applyFill="1" applyBorder="1" applyAlignment="1">
      <alignment horizontal="center" vertical="center"/>
    </xf>
    <xf numFmtId="0" fontId="5" fillId="0" borderId="0" xfId="0" applyFont="1" applyBorder="1"/>
    <xf numFmtId="164" fontId="5" fillId="0" borderId="0" xfId="0" applyNumberFormat="1" applyFont="1" applyBorder="1" applyAlignment="1">
      <alignment horizontal="center" vertical="center"/>
    </xf>
    <xf numFmtId="165" fontId="5" fillId="0" borderId="0" xfId="14" applyNumberFormat="1" applyFont="1" applyBorder="1" applyAlignment="1">
      <alignment horizontal="center" vertical="center"/>
    </xf>
    <xf numFmtId="164" fontId="16" fillId="4" borderId="9" xfId="0" applyNumberFormat="1" applyFont="1" applyFill="1" applyBorder="1" applyAlignment="1">
      <alignment horizontal="left" vertical="center"/>
    </xf>
    <xf numFmtId="164" fontId="16" fillId="4" borderId="9" xfId="0" applyNumberFormat="1" applyFont="1" applyFill="1" applyBorder="1" applyAlignment="1">
      <alignment horizontal="center" vertical="center"/>
    </xf>
    <xf numFmtId="165" fontId="16" fillId="4" borderId="9" xfId="14" applyNumberFormat="1" applyFont="1" applyFill="1" applyBorder="1" applyAlignment="1">
      <alignment horizontal="center" vertical="center"/>
    </xf>
    <xf numFmtId="164" fontId="7" fillId="0" borderId="0" xfId="0" applyNumberFormat="1" applyFont="1" applyBorder="1" applyAlignment="1">
      <alignment horizontal="center" vertical="center"/>
    </xf>
    <xf numFmtId="165" fontId="7" fillId="0" borderId="0" xfId="14" applyNumberFormat="1" applyFont="1" applyBorder="1" applyAlignment="1">
      <alignment horizontal="center" vertical="center"/>
    </xf>
    <xf numFmtId="0" fontId="17" fillId="5" borderId="0" xfId="0" applyFont="1" applyFill="1" applyAlignment="1">
      <alignment horizontal="left" vertical="center" wrapText="1"/>
    </xf>
    <xf numFmtId="164" fontId="7" fillId="5" borderId="0" xfId="0" applyNumberFormat="1" applyFont="1" applyFill="1" applyBorder="1" applyAlignment="1">
      <alignment horizontal="center" vertical="center"/>
    </xf>
    <xf numFmtId="165" fontId="7" fillId="5" borderId="0" xfId="14" applyNumberFormat="1" applyFont="1" applyFill="1" applyBorder="1" applyAlignment="1">
      <alignment horizontal="center" vertical="center"/>
    </xf>
    <xf numFmtId="0" fontId="18" fillId="0" borderId="1" xfId="0" applyFont="1" applyBorder="1" applyAlignment="1">
      <alignment horizontal="left" vertical="center" wrapText="1" indent="2"/>
    </xf>
    <xf numFmtId="0" fontId="17" fillId="0" borderId="1" xfId="0" applyFont="1" applyBorder="1" applyAlignment="1">
      <alignment horizontal="left" vertical="center" wrapText="1" indent="1"/>
    </xf>
    <xf numFmtId="165" fontId="5" fillId="0" borderId="0" xfId="14" applyNumberFormat="1" applyFont="1" applyBorder="1"/>
    <xf numFmtId="0" fontId="7" fillId="0" borderId="2" xfId="0" applyFont="1" applyBorder="1"/>
    <xf numFmtId="0" fontId="7" fillId="0" borderId="3" xfId="0" applyFont="1" applyBorder="1"/>
    <xf numFmtId="165" fontId="5" fillId="0" borderId="0" xfId="14" applyNumberFormat="1" applyFont="1"/>
    <xf numFmtId="0" fontId="15" fillId="3" borderId="9" xfId="0" applyFont="1" applyFill="1" applyBorder="1" applyAlignment="1">
      <alignment horizontal="center" vertical="center" wrapText="1"/>
    </xf>
    <xf numFmtId="0" fontId="7" fillId="0" borderId="0" xfId="0" applyFont="1"/>
    <xf numFmtId="0" fontId="10" fillId="0" borderId="3" xfId="0" applyFont="1" applyBorder="1" applyAlignment="1">
      <alignment horizontal="left" indent="1"/>
    </xf>
    <xf numFmtId="0" fontId="10" fillId="0" borderId="5" xfId="0" applyFont="1" applyBorder="1" applyAlignment="1">
      <alignment horizontal="left" indent="1"/>
    </xf>
    <xf numFmtId="0" fontId="0" fillId="0" borderId="0" xfId="0" applyBorder="1"/>
    <xf numFmtId="0" fontId="11" fillId="0" borderId="0" xfId="10" applyBorder="1" applyAlignment="1">
      <alignment horizontal="left"/>
    </xf>
    <xf numFmtId="0" fontId="12" fillId="6" borderId="0" xfId="10" applyFont="1" applyFill="1" applyBorder="1" applyAlignment="1">
      <alignment horizontal="center"/>
    </xf>
    <xf numFmtId="0" fontId="14" fillId="5" borderId="0" xfId="10" applyFont="1" applyFill="1" applyBorder="1" applyAlignment="1">
      <alignment horizontal="left"/>
    </xf>
    <xf numFmtId="164" fontId="0" fillId="0" borderId="0" xfId="0" applyNumberFormat="1" applyBorder="1" applyAlignment="1">
      <alignment horizontal="center"/>
    </xf>
    <xf numFmtId="164" fontId="7" fillId="5" borderId="0" xfId="0" applyNumberFormat="1" applyFont="1" applyFill="1" applyBorder="1" applyAlignment="1">
      <alignment horizontal="center"/>
    </xf>
    <xf numFmtId="0" fontId="19" fillId="0" borderId="0" xfId="0" applyFont="1" applyBorder="1"/>
    <xf numFmtId="0" fontId="16" fillId="0" borderId="0" xfId="0" applyFont="1" applyBorder="1"/>
    <xf numFmtId="164" fontId="19" fillId="0" borderId="0" xfId="0" applyNumberFormat="1" applyFont="1" applyBorder="1"/>
    <xf numFmtId="164" fontId="19" fillId="0" borderId="0" xfId="2" applyNumberFormat="1" applyFont="1" applyBorder="1"/>
    <xf numFmtId="0" fontId="15" fillId="3" borderId="13" xfId="0" applyFont="1" applyFill="1" applyBorder="1" applyAlignment="1">
      <alignment horizontal="center" vertical="center" wrapText="1"/>
    </xf>
    <xf numFmtId="0" fontId="16" fillId="3" borderId="9" xfId="0" applyFont="1" applyFill="1" applyBorder="1" applyAlignment="1">
      <alignment horizontal="center" vertical="center" wrapText="1"/>
    </xf>
    <xf numFmtId="0" fontId="16" fillId="3" borderId="9" xfId="0" applyFont="1" applyFill="1" applyBorder="1" applyAlignment="1">
      <alignment horizontal="center" vertical="center"/>
    </xf>
    <xf numFmtId="164" fontId="17" fillId="5" borderId="0" xfId="0" applyNumberFormat="1" applyFont="1" applyFill="1" applyAlignment="1">
      <alignment horizontal="center" vertical="center"/>
    </xf>
    <xf numFmtId="165" fontId="17" fillId="5" borderId="0" xfId="14" applyNumberFormat="1" applyFont="1" applyFill="1" applyAlignment="1">
      <alignment horizontal="center" vertical="center"/>
    </xf>
    <xf numFmtId="164" fontId="18" fillId="0" borderId="0" xfId="0" applyNumberFormat="1" applyFont="1" applyAlignment="1">
      <alignment horizontal="center" vertical="center"/>
    </xf>
    <xf numFmtId="165" fontId="18" fillId="0" borderId="0" xfId="14" applyNumberFormat="1" applyFont="1" applyAlignment="1">
      <alignment horizontal="center" vertical="center"/>
    </xf>
    <xf numFmtId="0" fontId="17" fillId="5" borderId="1" xfId="0" applyFont="1" applyFill="1" applyBorder="1" applyAlignment="1">
      <alignment horizontal="left" vertical="center" wrapText="1"/>
    </xf>
    <xf numFmtId="0" fontId="17" fillId="0" borderId="1" xfId="0" applyFont="1" applyBorder="1" applyAlignment="1">
      <alignment horizontal="left" vertical="center" indent="1"/>
    </xf>
    <xf numFmtId="0" fontId="16" fillId="4" borderId="9" xfId="0" applyFont="1" applyFill="1" applyBorder="1" applyAlignment="1">
      <alignment horizontal="left" vertical="center"/>
    </xf>
    <xf numFmtId="0" fontId="16" fillId="3" borderId="15" xfId="0" applyFont="1" applyFill="1" applyBorder="1" applyAlignment="1">
      <alignment horizontal="center" vertical="center" wrapText="1"/>
    </xf>
    <xf numFmtId="0" fontId="16" fillId="3" borderId="16" xfId="0" applyFont="1" applyFill="1" applyBorder="1" applyAlignment="1">
      <alignment horizontal="center" vertical="center"/>
    </xf>
    <xf numFmtId="0" fontId="16" fillId="3" borderId="17" xfId="0" applyFont="1" applyFill="1" applyBorder="1" applyAlignment="1">
      <alignment horizontal="center" vertical="center"/>
    </xf>
    <xf numFmtId="0" fontId="16" fillId="3" borderId="18" xfId="0" applyFont="1" applyFill="1" applyBorder="1" applyAlignment="1">
      <alignment horizontal="center" vertical="center"/>
    </xf>
    <xf numFmtId="0" fontId="17" fillId="0" borderId="0" xfId="0" applyFont="1"/>
    <xf numFmtId="164" fontId="17" fillId="0" borderId="0" xfId="0" applyNumberFormat="1" applyFont="1" applyAlignment="1">
      <alignment horizontal="center" vertical="center"/>
    </xf>
    <xf numFmtId="165" fontId="17" fillId="0" borderId="0" xfId="14" applyNumberFormat="1" applyFont="1" applyAlignment="1">
      <alignment horizontal="center" vertical="center"/>
    </xf>
    <xf numFmtId="165" fontId="22" fillId="0" borderId="0" xfId="14" applyNumberFormat="1" applyFont="1"/>
    <xf numFmtId="0" fontId="22" fillId="0" borderId="0" xfId="0" applyFont="1"/>
    <xf numFmtId="0" fontId="18" fillId="0" borderId="0" xfId="0" applyFont="1" applyAlignment="1">
      <alignment horizontal="left" indent="1"/>
    </xf>
    <xf numFmtId="0" fontId="18" fillId="0" borderId="0" xfId="0" applyFont="1" applyAlignment="1">
      <alignment horizontal="left" wrapText="1" indent="1"/>
    </xf>
    <xf numFmtId="165" fontId="5" fillId="0" borderId="0" xfId="16" applyNumberFormat="1" applyFont="1"/>
    <xf numFmtId="0" fontId="18" fillId="0" borderId="0" xfId="0" applyFont="1" applyAlignment="1">
      <alignment horizontal="left" vertical="center" wrapText="1" indent="1"/>
    </xf>
    <xf numFmtId="0" fontId="16" fillId="4" borderId="9" xfId="0" applyFont="1" applyFill="1" applyBorder="1" applyAlignment="1">
      <alignment horizontal="left"/>
    </xf>
    <xf numFmtId="0" fontId="22" fillId="0" borderId="0" xfId="0" applyFont="1" applyAlignment="1">
      <alignment horizontal="left" vertical="center" indent="1"/>
    </xf>
    <xf numFmtId="0" fontId="15" fillId="3" borderId="14" xfId="0" applyFont="1" applyFill="1" applyBorder="1" applyAlignment="1">
      <alignment horizontal="center" vertical="center" wrapText="1"/>
    </xf>
    <xf numFmtId="0" fontId="5" fillId="0" borderId="0" xfId="0" applyFont="1" applyFill="1"/>
    <xf numFmtId="0" fontId="22" fillId="7" borderId="0" xfId="0" applyFont="1" applyFill="1"/>
    <xf numFmtId="165" fontId="22" fillId="7" borderId="0" xfId="16" applyNumberFormat="1" applyFont="1" applyFill="1" applyBorder="1" applyAlignment="1">
      <alignment horizontal="center" vertical="center"/>
    </xf>
    <xf numFmtId="164" fontId="22" fillId="7" borderId="0" xfId="0" applyNumberFormat="1" applyFont="1" applyFill="1" applyAlignment="1">
      <alignment horizontal="center" vertical="center"/>
    </xf>
    <xf numFmtId="0" fontId="5" fillId="0" borderId="0" xfId="0" applyFont="1" applyAlignment="1">
      <alignment horizontal="left" indent="1"/>
    </xf>
    <xf numFmtId="164" fontId="5" fillId="0" borderId="0" xfId="0" applyNumberFormat="1" applyFont="1" applyAlignment="1">
      <alignment horizontal="center" vertical="center"/>
    </xf>
    <xf numFmtId="165" fontId="5" fillId="0" borderId="0" xfId="16" applyNumberFormat="1" applyFont="1" applyBorder="1" applyAlignment="1">
      <alignment horizontal="center" vertical="center"/>
    </xf>
    <xf numFmtId="0" fontId="5" fillId="0" borderId="19" xfId="0" applyFont="1" applyBorder="1" applyAlignment="1">
      <alignment horizontal="left" indent="1"/>
    </xf>
    <xf numFmtId="0" fontId="15" fillId="4" borderId="9" xfId="0" applyFont="1" applyFill="1" applyBorder="1"/>
    <xf numFmtId="164" fontId="15" fillId="4" borderId="9" xfId="0" applyNumberFormat="1" applyFont="1" applyFill="1" applyBorder="1" applyAlignment="1">
      <alignment horizontal="center"/>
    </xf>
    <xf numFmtId="165" fontId="15" fillId="4" borderId="9" xfId="16" applyNumberFormat="1" applyFont="1" applyFill="1" applyBorder="1" applyAlignment="1">
      <alignment horizontal="center"/>
    </xf>
    <xf numFmtId="0" fontId="19" fillId="0" borderId="0" xfId="0" applyFont="1"/>
    <xf numFmtId="0" fontId="12" fillId="4" borderId="32" xfId="0" applyFont="1" applyFill="1" applyBorder="1" applyAlignment="1">
      <alignment horizontal="center" vertical="center"/>
    </xf>
    <xf numFmtId="0" fontId="15" fillId="3" borderId="34" xfId="0" applyFont="1" applyFill="1" applyBorder="1" applyAlignment="1">
      <alignment horizontal="center" vertical="center"/>
    </xf>
    <xf numFmtId="0" fontId="15" fillId="4" borderId="9" xfId="0" applyFont="1" applyFill="1" applyBorder="1" applyAlignment="1">
      <alignment horizontal="center" vertical="center"/>
    </xf>
    <xf numFmtId="0" fontId="2" fillId="0" borderId="0" xfId="10" applyFont="1" applyBorder="1" applyAlignment="1">
      <alignment horizontal="left"/>
    </xf>
    <xf numFmtId="0" fontId="14" fillId="8" borderId="0" xfId="0" applyFont="1" applyFill="1" applyAlignment="1">
      <alignment horizontal="left"/>
    </xf>
    <xf numFmtId="0" fontId="14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0" fillId="0" borderId="0" xfId="0" applyAlignment="1">
      <alignment horizontal="left" indent="3"/>
    </xf>
    <xf numFmtId="0" fontId="12" fillId="4" borderId="36" xfId="0" applyFont="1" applyFill="1" applyBorder="1" applyAlignment="1">
      <alignment horizontal="left"/>
    </xf>
    <xf numFmtId="164" fontId="14" fillId="8" borderId="0" xfId="0" applyNumberFormat="1" applyFont="1" applyFill="1"/>
    <xf numFmtId="164" fontId="14" fillId="0" borderId="0" xfId="0" applyNumberFormat="1" applyFont="1"/>
    <xf numFmtId="164" fontId="0" fillId="0" borderId="0" xfId="0" applyNumberFormat="1"/>
    <xf numFmtId="164" fontId="12" fillId="4" borderId="36" xfId="0" applyNumberFormat="1" applyFont="1" applyFill="1" applyBorder="1"/>
    <xf numFmtId="165" fontId="4" fillId="0" borderId="0" xfId="14" applyNumberFormat="1" applyFont="1" applyBorder="1" applyAlignment="1">
      <alignment horizontal="center" vertical="center"/>
    </xf>
    <xf numFmtId="0" fontId="4" fillId="0" borderId="0" xfId="0" applyFont="1"/>
    <xf numFmtId="164" fontId="4" fillId="0" borderId="6" xfId="0" applyNumberFormat="1" applyFont="1" applyBorder="1"/>
    <xf numFmtId="164" fontId="4" fillId="0" borderId="7" xfId="0" applyNumberFormat="1" applyFont="1" applyBorder="1"/>
    <xf numFmtId="164" fontId="4" fillId="0" borderId="7" xfId="2" applyNumberFormat="1" applyFont="1" applyBorder="1"/>
    <xf numFmtId="165" fontId="4" fillId="0" borderId="4" xfId="16" applyNumberFormat="1" applyFont="1" applyBorder="1"/>
    <xf numFmtId="0" fontId="4" fillId="0" borderId="0" xfId="0" applyFont="1" applyBorder="1"/>
    <xf numFmtId="0" fontId="9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5" fillId="3" borderId="13" xfId="0" applyFont="1" applyFill="1" applyBorder="1" applyAlignment="1">
      <alignment horizontal="center" vertical="center" wrapText="1"/>
    </xf>
    <xf numFmtId="0" fontId="15" fillId="3" borderId="20" xfId="0" applyFont="1" applyFill="1" applyBorder="1" applyAlignment="1">
      <alignment horizontal="center" vertical="center" wrapText="1"/>
    </xf>
    <xf numFmtId="0" fontId="15" fillId="3" borderId="24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15" fillId="3" borderId="13" xfId="0" applyFont="1" applyFill="1" applyBorder="1" applyAlignment="1">
      <alignment horizontal="center" vertical="center"/>
    </xf>
    <xf numFmtId="0" fontId="15" fillId="3" borderId="24" xfId="0" applyFont="1" applyFill="1" applyBorder="1" applyAlignment="1">
      <alignment horizontal="center" vertical="center"/>
    </xf>
    <xf numFmtId="0" fontId="15" fillId="3" borderId="11" xfId="0" applyFont="1" applyFill="1" applyBorder="1" applyAlignment="1">
      <alignment horizontal="center" vertical="center" wrapText="1"/>
    </xf>
    <xf numFmtId="0" fontId="15" fillId="3" borderId="25" xfId="0" applyFont="1" applyFill="1" applyBorder="1" applyAlignment="1">
      <alignment horizontal="center" vertical="center" wrapText="1"/>
    </xf>
    <xf numFmtId="0" fontId="15" fillId="3" borderId="12" xfId="0" applyFont="1" applyFill="1" applyBorder="1" applyAlignment="1">
      <alignment horizontal="center" vertical="center" wrapText="1"/>
    </xf>
    <xf numFmtId="0" fontId="15" fillId="3" borderId="26" xfId="0" applyFont="1" applyFill="1" applyBorder="1" applyAlignment="1">
      <alignment horizontal="center" vertical="center" wrapText="1"/>
    </xf>
    <xf numFmtId="0" fontId="15" fillId="3" borderId="21" xfId="0" applyFont="1" applyFill="1" applyBorder="1" applyAlignment="1">
      <alignment horizontal="center" vertical="center" wrapText="1"/>
    </xf>
    <xf numFmtId="0" fontId="15" fillId="3" borderId="22" xfId="0" applyFont="1" applyFill="1" applyBorder="1" applyAlignment="1">
      <alignment horizontal="center" vertical="center" wrapText="1"/>
    </xf>
    <xf numFmtId="0" fontId="15" fillId="3" borderId="23" xfId="0" applyFont="1" applyFill="1" applyBorder="1" applyAlignment="1">
      <alignment horizontal="center" vertical="center" wrapText="1"/>
    </xf>
    <xf numFmtId="0" fontId="15" fillId="3" borderId="15" xfId="0" applyFont="1" applyFill="1" applyBorder="1" applyAlignment="1">
      <alignment horizontal="center" vertical="center" wrapText="1"/>
    </xf>
    <xf numFmtId="0" fontId="15" fillId="3" borderId="30" xfId="0" applyFont="1" applyFill="1" applyBorder="1" applyAlignment="1">
      <alignment horizontal="center" vertical="center" wrapText="1"/>
    </xf>
    <xf numFmtId="49" fontId="15" fillId="3" borderId="27" xfId="0" applyNumberFormat="1" applyFont="1" applyFill="1" applyBorder="1" applyAlignment="1">
      <alignment horizontal="center" vertical="center" wrapText="1"/>
    </xf>
    <xf numFmtId="49" fontId="15" fillId="3" borderId="28" xfId="0" applyNumberFormat="1" applyFont="1" applyFill="1" applyBorder="1" applyAlignment="1">
      <alignment horizontal="center" vertical="center" wrapText="1"/>
    </xf>
    <xf numFmtId="49" fontId="15" fillId="3" borderId="29" xfId="0" applyNumberFormat="1" applyFont="1" applyFill="1" applyBorder="1" applyAlignment="1">
      <alignment horizontal="center" vertical="center" wrapText="1"/>
    </xf>
    <xf numFmtId="0" fontId="16" fillId="3" borderId="13" xfId="0" applyFont="1" applyFill="1" applyBorder="1" applyAlignment="1">
      <alignment horizontal="center" vertical="center" wrapText="1"/>
    </xf>
    <xf numFmtId="0" fontId="16" fillId="3" borderId="24" xfId="0" applyFont="1" applyFill="1" applyBorder="1" applyAlignment="1">
      <alignment horizontal="center" vertical="center" wrapText="1"/>
    </xf>
    <xf numFmtId="0" fontId="16" fillId="3" borderId="14" xfId="0" applyFont="1" applyFill="1" applyBorder="1" applyAlignment="1">
      <alignment horizontal="center" vertical="center" wrapText="1"/>
    </xf>
    <xf numFmtId="0" fontId="15" fillId="4" borderId="27" xfId="0" applyFont="1" applyFill="1" applyBorder="1" applyAlignment="1">
      <alignment horizontal="center" vertical="center"/>
    </xf>
    <xf numFmtId="0" fontId="15" fillId="4" borderId="28" xfId="0" applyFont="1" applyFill="1" applyBorder="1" applyAlignment="1">
      <alignment horizontal="center" vertical="center"/>
    </xf>
    <xf numFmtId="0" fontId="15" fillId="4" borderId="29" xfId="0" applyFont="1" applyFill="1" applyBorder="1" applyAlignment="1">
      <alignment horizontal="center" vertical="center"/>
    </xf>
    <xf numFmtId="0" fontId="16" fillId="3" borderId="21" xfId="0" applyFont="1" applyFill="1" applyBorder="1" applyAlignment="1">
      <alignment horizontal="center" vertical="center" wrapText="1"/>
    </xf>
    <xf numFmtId="0" fontId="16" fillId="3" borderId="22" xfId="0" applyFont="1" applyFill="1" applyBorder="1" applyAlignment="1">
      <alignment horizontal="center" vertical="center" wrapText="1"/>
    </xf>
    <xf numFmtId="0" fontId="16" fillId="3" borderId="33" xfId="0" applyFont="1" applyFill="1" applyBorder="1" applyAlignment="1">
      <alignment horizontal="center" vertical="center" wrapText="1"/>
    </xf>
    <xf numFmtId="0" fontId="16" fillId="3" borderId="35" xfId="0" applyFont="1" applyFill="1" applyBorder="1" applyAlignment="1">
      <alignment horizontal="center" vertical="center" wrapText="1"/>
    </xf>
    <xf numFmtId="0" fontId="16" fillId="3" borderId="16" xfId="0" applyFont="1" applyFill="1" applyBorder="1" applyAlignment="1">
      <alignment horizontal="center" vertical="center" wrapText="1"/>
    </xf>
    <xf numFmtId="0" fontId="16" fillId="3" borderId="31" xfId="0" applyFont="1" applyFill="1" applyBorder="1" applyAlignment="1">
      <alignment horizontal="center" vertical="center" wrapText="1"/>
    </xf>
    <xf numFmtId="0" fontId="16" fillId="3" borderId="13" xfId="0" applyFont="1" applyFill="1" applyBorder="1" applyAlignment="1">
      <alignment horizontal="center" vertical="center"/>
    </xf>
    <xf numFmtId="0" fontId="16" fillId="3" borderId="24" xfId="0" applyFont="1" applyFill="1" applyBorder="1" applyAlignment="1">
      <alignment horizontal="center" vertical="center"/>
    </xf>
    <xf numFmtId="0" fontId="16" fillId="3" borderId="14" xfId="0" applyFont="1" applyFill="1" applyBorder="1" applyAlignment="1">
      <alignment horizontal="center" vertical="center"/>
    </xf>
    <xf numFmtId="0" fontId="15" fillId="4" borderId="21" xfId="0" applyFont="1" applyFill="1" applyBorder="1" applyAlignment="1">
      <alignment horizontal="center" vertical="center"/>
    </xf>
    <xf numFmtId="0" fontId="15" fillId="4" borderId="30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wrapText="1"/>
    </xf>
    <xf numFmtId="0" fontId="21" fillId="0" borderId="8" xfId="0" applyFont="1" applyBorder="1" applyAlignment="1">
      <alignment horizontal="center"/>
    </xf>
    <xf numFmtId="0" fontId="16" fillId="3" borderId="30" xfId="0" applyFont="1" applyFill="1" applyBorder="1" applyAlignment="1">
      <alignment horizontal="center" vertical="center" wrapText="1"/>
    </xf>
    <xf numFmtId="0" fontId="16" fillId="3" borderId="8" xfId="0" applyFont="1" applyFill="1" applyBorder="1" applyAlignment="1">
      <alignment horizontal="center" vertical="center" wrapText="1"/>
    </xf>
    <xf numFmtId="0" fontId="15" fillId="3" borderId="27" xfId="0" applyFont="1" applyFill="1" applyBorder="1" applyAlignment="1">
      <alignment horizontal="center" vertical="center" wrapText="1"/>
    </xf>
    <xf numFmtId="0" fontId="15" fillId="3" borderId="29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/>
    </xf>
    <xf numFmtId="0" fontId="8" fillId="0" borderId="8" xfId="0" applyFont="1" applyBorder="1" applyAlignment="1">
      <alignment horizontal="center"/>
    </xf>
    <xf numFmtId="0" fontId="15" fillId="3" borderId="14" xfId="0" applyFont="1" applyFill="1" applyBorder="1" applyAlignment="1">
      <alignment horizontal="center" vertical="center"/>
    </xf>
    <xf numFmtId="0" fontId="15" fillId="3" borderId="14" xfId="0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12" fillId="4" borderId="13" xfId="0" applyFont="1" applyFill="1" applyBorder="1" applyAlignment="1">
      <alignment horizontal="center" vertical="center"/>
    </xf>
    <xf numFmtId="0" fontId="12" fillId="4" borderId="20" xfId="0" applyFont="1" applyFill="1" applyBorder="1" applyAlignment="1">
      <alignment horizontal="center" vertical="center"/>
    </xf>
    <xf numFmtId="0" fontId="12" fillId="4" borderId="13" xfId="0" applyFont="1" applyFill="1" applyBorder="1" applyAlignment="1">
      <alignment horizontal="center" vertical="center" wrapText="1"/>
    </xf>
    <xf numFmtId="0" fontId="12" fillId="4" borderId="24" xfId="0" applyFont="1" applyFill="1" applyBorder="1" applyAlignment="1">
      <alignment horizontal="center" vertical="center"/>
    </xf>
    <xf numFmtId="0" fontId="12" fillId="4" borderId="14" xfId="0" applyFont="1" applyFill="1" applyBorder="1" applyAlignment="1">
      <alignment horizontal="center" vertical="center"/>
    </xf>
    <xf numFmtId="167" fontId="5" fillId="0" borderId="0" xfId="0" applyNumberFormat="1" applyFont="1"/>
  </cellXfs>
  <cellStyles count="24">
    <cellStyle name="Comma 2" xfId="1" xr:uid="{00000000-0005-0000-0000-000000000000}"/>
    <cellStyle name="Millares 2" xfId="2" xr:uid="{00000000-0005-0000-0000-000001000000}"/>
    <cellStyle name="Millares 3" xfId="19" xr:uid="{F3B66B38-C0F9-4931-8DE9-12FB5244EBFC}"/>
    <cellStyle name="Millares 4" xfId="22" xr:uid="{19AA67B2-77C3-4F5C-A437-E2036FF32434}"/>
    <cellStyle name="Millares 57" xfId="3" xr:uid="{00000000-0005-0000-0000-000002000000}"/>
    <cellStyle name="Normal" xfId="0" builtinId="0"/>
    <cellStyle name="Normal 10 3" xfId="4" xr:uid="{00000000-0005-0000-0000-000004000000}"/>
    <cellStyle name="Normal 2" xfId="5" xr:uid="{00000000-0005-0000-0000-000005000000}"/>
    <cellStyle name="Normal 2 2" xfId="6" xr:uid="{00000000-0005-0000-0000-000006000000}"/>
    <cellStyle name="Normal 2 2 2" xfId="7" xr:uid="{00000000-0005-0000-0000-000007000000}"/>
    <cellStyle name="Normal 2 2 3" xfId="8" xr:uid="{00000000-0005-0000-0000-000008000000}"/>
    <cellStyle name="Normal 2 3 2" xfId="9" xr:uid="{00000000-0005-0000-0000-000009000000}"/>
    <cellStyle name="Normal 3" xfId="10" xr:uid="{00000000-0005-0000-0000-00000A000000}"/>
    <cellStyle name="Normal 4" xfId="11" xr:uid="{00000000-0005-0000-0000-00000B000000}"/>
    <cellStyle name="Normal 4 3" xfId="12" xr:uid="{00000000-0005-0000-0000-00000C000000}"/>
    <cellStyle name="Normal 5" xfId="13" xr:uid="{00000000-0005-0000-0000-00000D000000}"/>
    <cellStyle name="Normal 6" xfId="18" xr:uid="{27F00B60-96A8-416F-A4B5-5AC2590B8657}"/>
    <cellStyle name="Normal 7" xfId="21" xr:uid="{1A9B309F-7D5A-45BE-BCCF-6FF1E4EC43AF}"/>
    <cellStyle name="Percent 2" xfId="15" xr:uid="{00000000-0005-0000-0000-00000F000000}"/>
    <cellStyle name="Porcentaje" xfId="14" builtinId="5"/>
    <cellStyle name="Porcentaje 2" xfId="16" xr:uid="{00000000-0005-0000-0000-000010000000}"/>
    <cellStyle name="Porcentaje 3" xfId="17" xr:uid="{00000000-0005-0000-0000-000011000000}"/>
    <cellStyle name="Porcentaje 4" xfId="20" xr:uid="{ABCF7085-44D2-4240-9B1B-73E4A7B2867B}"/>
    <cellStyle name="Porcentaje 5" xfId="23" xr:uid="{9E1659D3-A785-4BE6-B949-EC043C73C9C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4472C4"/>
            </a:solidFill>
            <a:ln w="25400">
              <a:noFill/>
            </a:ln>
          </c:spPr>
          <c:invertIfNegative val="0"/>
          <c:dPt>
            <c:idx val="0"/>
            <c:invertIfNegative val="0"/>
            <c:bubble3D val="0"/>
            <c:spPr>
              <a:solidFill>
                <a:schemeClr val="accent6"/>
              </a:solidFill>
              <a:ln>
                <a:solidFill>
                  <a:schemeClr val="accent6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0-7B8B-45DC-9F3A-0A391B3CCFB1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  <a:ln>
                <a:solidFill>
                  <a:schemeClr val="accent1">
                    <a:lumMod val="7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B8B-45DC-9F3A-0A391B3CCFB1}"/>
              </c:ext>
            </c:extLst>
          </c:dPt>
          <c:dPt>
            <c:idx val="2"/>
            <c:invertIfNegative val="0"/>
            <c:bubble3D val="0"/>
            <c:spPr>
              <a:solidFill>
                <a:srgbClr val="00B0F0"/>
              </a:solidFill>
              <a:ln>
                <a:solidFill>
                  <a:srgbClr val="00B0F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7B8B-45DC-9F3A-0A391B3CCFB1}"/>
              </c:ext>
            </c:extLst>
          </c:dPt>
          <c:dPt>
            <c:idx val="3"/>
            <c:invertIfNegative val="0"/>
            <c:bubble3D val="0"/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B8B-45DC-9F3A-0A391B3CCFB1}"/>
              </c:ext>
            </c:extLst>
          </c:dPt>
          <c:dPt>
            <c:idx val="4"/>
            <c:invertIfNegative val="0"/>
            <c:bubble3D val="0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7B8B-45DC-9F3A-0A391B3CCFB1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'Gráfico 1'!$K$24:$K$28</c:f>
              <c:strCache>
                <c:ptCount val="5"/>
                <c:pt idx="0">
                  <c:v>Ingresos</c:v>
                </c:pt>
                <c:pt idx="1">
                  <c:v>Gastos</c:v>
                </c:pt>
                <c:pt idx="2">
                  <c:v>Resultado Primario</c:v>
                </c:pt>
                <c:pt idx="3">
                  <c:v>Resultado Económico</c:v>
                </c:pt>
                <c:pt idx="4">
                  <c:v>Resultado Financiero</c:v>
                </c:pt>
              </c:strCache>
            </c:strRef>
          </c:cat>
          <c:val>
            <c:numRef>
              <c:f>'Gráfico 1'!$L$24:$L$28</c:f>
              <c:numCache>
                <c:formatCode>#,##0.0,,_);\(#,##0.0,,\)</c:formatCode>
                <c:ptCount val="5"/>
                <c:pt idx="0">
                  <c:v>65600740517.470024</c:v>
                </c:pt>
                <c:pt idx="1">
                  <c:v>79764566387.729996</c:v>
                </c:pt>
                <c:pt idx="2">
                  <c:v>-1836966361.4599686</c:v>
                </c:pt>
                <c:pt idx="3">
                  <c:v>-6106087877.9199753</c:v>
                </c:pt>
                <c:pt idx="4">
                  <c:v>-14163825870.259972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B8B-45DC-9F3A-0A391B3CCF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99555112"/>
        <c:axId val="1"/>
      </c:barChart>
      <c:catAx>
        <c:axId val="4995551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numFmt formatCode="#,##0.0,,_);\(#,##0.0,,\)" sourceLinked="1"/>
        <c:majorTickMark val="out"/>
        <c:minorTickMark val="none"/>
        <c:tickLblPos val="nextTo"/>
        <c:crossAx val="4995551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1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Gráfico 2. Composición Funcional del Gasto (Septiembre 2021)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spPr>
            <a:ln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0-65D5-4958-A98D-32EC1E7DF859}"/>
              </c:ext>
            </c:extLst>
          </c:dPt>
          <c:dPt>
            <c:idx val="1"/>
            <c:bubble3D val="0"/>
            <c:spPr>
              <a:solidFill>
                <a:schemeClr val="accent3"/>
              </a:solidFill>
              <a:ln w="19050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5D5-4958-A98D-32EC1E7DF85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65D5-4958-A98D-32EC1E7DF859}"/>
              </c:ext>
            </c:extLst>
          </c:dPt>
          <c:dPt>
            <c:idx val="3"/>
            <c:bubble3D val="0"/>
            <c:spPr>
              <a:solidFill>
                <a:schemeClr val="accent5">
                  <a:lumMod val="50000"/>
                </a:schemeClr>
              </a:solidFill>
              <a:ln w="19050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5D5-4958-A98D-32EC1E7DF859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65D5-4958-A98D-32EC1E7DF859}"/>
              </c:ext>
            </c:extLst>
          </c:dPt>
          <c:dLbls>
            <c:dLbl>
              <c:idx val="4"/>
              <c:layout>
                <c:manualLayout>
                  <c:x val="-3.2407407407407406E-2"/>
                  <c:y val="2.9850746268656716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DO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5D5-4958-A98D-32EC1E7DF859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DO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'Gráfico 2'!$L$6:$L$10</c:f>
              <c:strCache>
                <c:ptCount val="5"/>
                <c:pt idx="0">
                  <c:v>SERVICIOS  GENERALES</c:v>
                </c:pt>
                <c:pt idx="1">
                  <c:v>SERVICIOS ECONÓMICOS</c:v>
                </c:pt>
                <c:pt idx="2">
                  <c:v>PROTECCIÓN DEL MEDIO AMBIENTE</c:v>
                </c:pt>
                <c:pt idx="3">
                  <c:v>SERVICIOS SOCIALES</c:v>
                </c:pt>
                <c:pt idx="4">
                  <c:v>INTERESES DE LA DEUDA PÚBLICA</c:v>
                </c:pt>
              </c:strCache>
            </c:strRef>
          </c:cat>
          <c:val>
            <c:numRef>
              <c:f>'Gráfico 2'!$M$6:$M$10</c:f>
              <c:numCache>
                <c:formatCode>0.0%</c:formatCode>
                <c:ptCount val="5"/>
                <c:pt idx="0">
                  <c:v>0.16028457573457949</c:v>
                </c:pt>
                <c:pt idx="1">
                  <c:v>0.17808147000439359</c:v>
                </c:pt>
                <c:pt idx="2">
                  <c:v>7.8557883336828407E-3</c:v>
                </c:pt>
                <c:pt idx="3">
                  <c:v>0.49923762158488516</c:v>
                </c:pt>
                <c:pt idx="4">
                  <c:v>0.15454054434245892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5D5-4958-A98D-32EC1E7DF8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1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123825</xdr:colOff>
      <xdr:row>4</xdr:row>
      <xdr:rowOff>19050</xdr:rowOff>
    </xdr:from>
    <xdr:to>
      <xdr:col>8</xdr:col>
      <xdr:colOff>352425</xdr:colOff>
      <xdr:row>23</xdr:row>
      <xdr:rowOff>133350</xdr:rowOff>
    </xdr:to>
    <xdr:graphicFrame macro="">
      <xdr:nvGraphicFramePr>
        <xdr:cNvPr id="183356" name="Gráfico 1">
          <a:extLst>
            <a:ext uri="{FF2B5EF4-FFF2-40B4-BE49-F238E27FC236}">
              <a16:creationId xmlns:a16="http://schemas.microsoft.com/office/drawing/2014/main" id="{00000000-0008-0000-0000-00003CCC02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134470</xdr:colOff>
      <xdr:row>7</xdr:row>
      <xdr:rowOff>145676</xdr:rowOff>
    </xdr:from>
    <xdr:to>
      <xdr:col>17</xdr:col>
      <xdr:colOff>44823</xdr:colOff>
      <xdr:row>40</xdr:row>
      <xdr:rowOff>145676</xdr:rowOff>
    </xdr:to>
    <xdr:pic>
      <xdr:nvPicPr>
        <xdr:cNvPr id="3" name="Picture">
          <a:extLst>
            <a:ext uri="{FF2B5EF4-FFF2-40B4-BE49-F238E27FC236}">
              <a16:creationId xmlns:a16="http://schemas.microsoft.com/office/drawing/2014/main" id="{C668FD0A-16D8-4908-B975-0DE9F4B8208C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5109882" y="1311088"/>
          <a:ext cx="9816353" cy="6286500"/>
        </a:xfrm>
        <a:prstGeom prst="rect">
          <a:avLst/>
        </a:prstGeom>
        <a:noFill/>
        <a:ln w="9525">
          <a:noFill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790575</xdr:colOff>
      <xdr:row>11</xdr:row>
      <xdr:rowOff>142875</xdr:rowOff>
    </xdr:from>
    <xdr:to>
      <xdr:col>14</xdr:col>
      <xdr:colOff>85725</xdr:colOff>
      <xdr:row>37</xdr:row>
      <xdr:rowOff>76200</xdr:rowOff>
    </xdr:to>
    <xdr:graphicFrame macro="">
      <xdr:nvGraphicFramePr>
        <xdr:cNvPr id="5269" name="Gráfico 2">
          <a:extLst>
            <a:ext uri="{FF2B5EF4-FFF2-40B4-BE49-F238E27FC236}">
              <a16:creationId xmlns:a16="http://schemas.microsoft.com/office/drawing/2014/main" id="{00000000-0008-0000-0400-0000951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3:M35"/>
  <sheetViews>
    <sheetView showGridLines="0" workbookViewId="0">
      <selection activeCell="K35" sqref="K35"/>
    </sheetView>
  </sheetViews>
  <sheetFormatPr baseColWidth="10" defaultColWidth="11.42578125" defaultRowHeight="12.75" x14ac:dyDescent="0.2"/>
  <cols>
    <col min="1" max="10" width="11.42578125" customWidth="1"/>
    <col min="11" max="11" width="27.28515625" customWidth="1"/>
    <col min="12" max="12" width="20.140625" customWidth="1"/>
  </cols>
  <sheetData>
    <row r="3" spans="3:13" ht="15" x14ac:dyDescent="0.25">
      <c r="C3" s="97" t="s">
        <v>603</v>
      </c>
      <c r="D3" s="97"/>
      <c r="E3" s="97"/>
      <c r="F3" s="97"/>
      <c r="G3" s="97"/>
      <c r="H3" s="97"/>
      <c r="I3" s="97"/>
    </row>
    <row r="4" spans="3:13" x14ac:dyDescent="0.2">
      <c r="C4" s="98" t="s">
        <v>117</v>
      </c>
      <c r="D4" s="98"/>
      <c r="E4" s="98"/>
      <c r="F4" s="98"/>
      <c r="G4" s="98"/>
      <c r="H4" s="98"/>
      <c r="I4" s="98"/>
    </row>
    <row r="11" spans="3:13" x14ac:dyDescent="0.2">
      <c r="K11" s="91"/>
      <c r="L11" s="91"/>
      <c r="M11" s="91"/>
    </row>
    <row r="12" spans="3:13" ht="13.5" thickBot="1" x14ac:dyDescent="0.25">
      <c r="K12" s="91"/>
      <c r="L12" s="91"/>
      <c r="M12" s="91"/>
    </row>
    <row r="13" spans="3:13" x14ac:dyDescent="0.2">
      <c r="K13" s="22" t="s">
        <v>91</v>
      </c>
      <c r="L13" s="92">
        <f>'Tabla 1'!G30</f>
        <v>65600740517.470024</v>
      </c>
      <c r="M13" s="91"/>
    </row>
    <row r="14" spans="3:13" x14ac:dyDescent="0.2">
      <c r="K14" s="23" t="s">
        <v>92</v>
      </c>
      <c r="L14" s="93">
        <f>'Tabla 2'!H29</f>
        <v>79764566387.729996</v>
      </c>
      <c r="M14" s="91"/>
    </row>
    <row r="15" spans="3:13" x14ac:dyDescent="0.2">
      <c r="K15" s="27" t="s">
        <v>152</v>
      </c>
      <c r="L15" s="93">
        <f>'Tabla 2'!H18</f>
        <v>12326859508.800001</v>
      </c>
      <c r="M15" s="91"/>
    </row>
    <row r="16" spans="3:13" x14ac:dyDescent="0.2">
      <c r="K16" s="23" t="s">
        <v>151</v>
      </c>
      <c r="L16" s="93">
        <f>L13-(L14-L15)</f>
        <v>-1836966361.4599686</v>
      </c>
      <c r="M16" s="91"/>
    </row>
    <row r="17" spans="3:13" x14ac:dyDescent="0.2">
      <c r="K17" s="23" t="s">
        <v>150</v>
      </c>
      <c r="L17" s="93">
        <f>'Tabla 1'!G9-'Tabla 2'!H10</f>
        <v>-6106087877.9199753</v>
      </c>
      <c r="M17" s="91"/>
    </row>
    <row r="18" spans="3:13" x14ac:dyDescent="0.2">
      <c r="K18" s="23" t="s">
        <v>153</v>
      </c>
      <c r="L18" s="93">
        <f>'Tabla 1'!G26-'Tabla 2'!H22</f>
        <v>-8057737992.3400002</v>
      </c>
      <c r="M18" s="91"/>
    </row>
    <row r="19" spans="3:13" x14ac:dyDescent="0.2">
      <c r="K19" s="23" t="s">
        <v>93</v>
      </c>
      <c r="L19" s="94">
        <f>L13-L14</f>
        <v>-14163825870.259972</v>
      </c>
      <c r="M19" s="91"/>
    </row>
    <row r="20" spans="3:13" ht="13.5" thickBot="1" x14ac:dyDescent="0.25">
      <c r="K20" s="28" t="s">
        <v>154</v>
      </c>
      <c r="L20" s="95">
        <f>L19/'Tabla 1'!N3</f>
        <v>-2.6751915933443311E-3</v>
      </c>
      <c r="M20" s="91"/>
    </row>
    <row r="21" spans="3:13" x14ac:dyDescent="0.2">
      <c r="K21" s="91"/>
      <c r="L21" s="91"/>
      <c r="M21" s="91"/>
    </row>
    <row r="22" spans="3:13" x14ac:dyDescent="0.2">
      <c r="J22" s="76"/>
      <c r="K22" s="91"/>
      <c r="L22" s="91"/>
      <c r="M22" s="91"/>
    </row>
    <row r="23" spans="3:13" x14ac:dyDescent="0.2">
      <c r="J23" s="35"/>
      <c r="K23" s="35"/>
      <c r="L23" s="35"/>
      <c r="M23" s="91"/>
    </row>
    <row r="24" spans="3:13" x14ac:dyDescent="0.2">
      <c r="J24" s="35"/>
      <c r="K24" s="36" t="s">
        <v>91</v>
      </c>
      <c r="L24" s="37">
        <f>L13</f>
        <v>65600740517.470024</v>
      </c>
      <c r="M24" s="91"/>
    </row>
    <row r="25" spans="3:13" x14ac:dyDescent="0.2">
      <c r="C25" s="26" t="s">
        <v>26</v>
      </c>
      <c r="J25" s="35"/>
      <c r="K25" s="36" t="s">
        <v>92</v>
      </c>
      <c r="L25" s="37">
        <f>L14</f>
        <v>79764566387.729996</v>
      </c>
      <c r="M25" s="91"/>
    </row>
    <row r="26" spans="3:13" x14ac:dyDescent="0.2">
      <c r="C26" s="26" t="s">
        <v>27</v>
      </c>
      <c r="J26" s="35"/>
      <c r="K26" s="36" t="s">
        <v>151</v>
      </c>
      <c r="L26" s="37">
        <f>L16</f>
        <v>-1836966361.4599686</v>
      </c>
      <c r="M26" s="91"/>
    </row>
    <row r="27" spans="3:13" x14ac:dyDescent="0.2">
      <c r="J27" s="35"/>
      <c r="K27" s="36" t="s">
        <v>150</v>
      </c>
      <c r="L27" s="37">
        <f>L17</f>
        <v>-6106087877.9199753</v>
      </c>
      <c r="M27" s="91"/>
    </row>
    <row r="28" spans="3:13" x14ac:dyDescent="0.2">
      <c r="J28" s="35"/>
      <c r="K28" s="36" t="s">
        <v>93</v>
      </c>
      <c r="L28" s="38">
        <f>L19</f>
        <v>-14163825870.259972</v>
      </c>
      <c r="M28" s="91"/>
    </row>
    <row r="29" spans="3:13" x14ac:dyDescent="0.2">
      <c r="J29" s="35"/>
      <c r="K29" s="35"/>
      <c r="L29" s="35"/>
      <c r="M29" s="91"/>
    </row>
    <row r="30" spans="3:13" x14ac:dyDescent="0.2">
      <c r="J30" s="35"/>
      <c r="K30" s="35"/>
      <c r="L30" s="35"/>
      <c r="M30" s="91"/>
    </row>
    <row r="31" spans="3:13" x14ac:dyDescent="0.2">
      <c r="J31" s="35"/>
      <c r="K31" s="96"/>
      <c r="L31" s="96"/>
      <c r="M31" s="91"/>
    </row>
    <row r="32" spans="3:13" x14ac:dyDescent="0.2">
      <c r="K32" s="91"/>
      <c r="L32" s="91"/>
      <c r="M32" s="91"/>
    </row>
    <row r="33" spans="11:13" x14ac:dyDescent="0.2">
      <c r="K33" s="91"/>
      <c r="L33" s="91"/>
      <c r="M33" s="91"/>
    </row>
    <row r="34" spans="11:13" x14ac:dyDescent="0.2">
      <c r="K34" s="91"/>
      <c r="L34" s="91"/>
      <c r="M34" s="91"/>
    </row>
    <row r="35" spans="11:13" x14ac:dyDescent="0.2">
      <c r="K35" s="91"/>
      <c r="L35" s="91"/>
      <c r="M35" s="91"/>
    </row>
  </sheetData>
  <mergeCells count="2">
    <mergeCell ref="C3:I3"/>
    <mergeCell ref="C4:I4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N54"/>
  <sheetViews>
    <sheetView showGridLines="0" zoomScaleNormal="100" workbookViewId="0">
      <selection activeCell="B37" sqref="B37"/>
    </sheetView>
  </sheetViews>
  <sheetFormatPr baseColWidth="10" defaultColWidth="11.42578125" defaultRowHeight="12.75" x14ac:dyDescent="0.2"/>
  <cols>
    <col min="1" max="1" width="11.42578125" style="3" customWidth="1"/>
    <col min="2" max="2" width="52.85546875" style="3" customWidth="1"/>
    <col min="3" max="3" width="15" style="3" customWidth="1"/>
    <col min="4" max="5" width="17.140625" style="3" customWidth="1"/>
    <col min="6" max="6" width="14.5703125" style="3" customWidth="1"/>
    <col min="7" max="7" width="13.5703125" style="3" customWidth="1"/>
    <col min="8" max="8" width="17.7109375" style="3" customWidth="1"/>
    <col min="9" max="9" width="9" style="3" bestFit="1" customWidth="1"/>
    <col min="10" max="10" width="10.28515625" style="3" bestFit="1" customWidth="1"/>
    <col min="11" max="11" width="10.140625" style="3" bestFit="1" customWidth="1"/>
    <col min="12" max="12" width="11.42578125" style="3" customWidth="1"/>
    <col min="13" max="13" width="27.28515625" style="3" customWidth="1"/>
    <col min="14" max="14" width="20.140625" style="3" customWidth="1"/>
    <col min="15" max="16384" width="11.42578125" style="3"/>
  </cols>
  <sheetData>
    <row r="2" spans="2:14" ht="18" x14ac:dyDescent="0.25">
      <c r="B2" s="102" t="s">
        <v>588</v>
      </c>
      <c r="C2" s="102"/>
      <c r="D2" s="102"/>
      <c r="E2" s="102"/>
      <c r="F2" s="102"/>
      <c r="G2" s="102"/>
      <c r="H2" s="102"/>
      <c r="I2" s="102"/>
      <c r="J2" s="102"/>
      <c r="K2" s="102"/>
    </row>
    <row r="3" spans="2:14" ht="15.75" thickBot="1" x14ac:dyDescent="0.25">
      <c r="B3" s="103" t="s">
        <v>18</v>
      </c>
      <c r="C3" s="103"/>
      <c r="D3" s="103"/>
      <c r="E3" s="103"/>
      <c r="F3" s="103"/>
      <c r="G3" s="103"/>
      <c r="H3" s="103"/>
      <c r="I3" s="103"/>
      <c r="J3" s="103"/>
      <c r="K3" s="103"/>
      <c r="M3" s="2" t="s">
        <v>108</v>
      </c>
      <c r="N3" s="4">
        <v>5294508963581.7002</v>
      </c>
    </row>
    <row r="4" spans="2:14" ht="15.75" customHeight="1" thickBot="1" x14ac:dyDescent="0.25">
      <c r="B4" s="104" t="s">
        <v>19</v>
      </c>
      <c r="C4" s="25">
        <v>2020</v>
      </c>
      <c r="D4" s="110">
        <v>2021</v>
      </c>
      <c r="E4" s="114"/>
      <c r="F4" s="114"/>
      <c r="G4" s="114"/>
      <c r="H4" s="111"/>
      <c r="I4" s="110" t="s">
        <v>114</v>
      </c>
      <c r="J4" s="111"/>
      <c r="K4" s="99" t="s">
        <v>595</v>
      </c>
    </row>
    <row r="5" spans="2:14" ht="15.75" customHeight="1" thickBot="1" x14ac:dyDescent="0.25">
      <c r="B5" s="105"/>
      <c r="C5" s="101" t="s">
        <v>587</v>
      </c>
      <c r="D5" s="99" t="s">
        <v>20</v>
      </c>
      <c r="E5" s="99" t="s">
        <v>454</v>
      </c>
      <c r="F5" s="115" t="s">
        <v>590</v>
      </c>
      <c r="G5" s="116"/>
      <c r="H5" s="117"/>
      <c r="I5" s="112"/>
      <c r="J5" s="113"/>
      <c r="K5" s="101"/>
    </row>
    <row r="6" spans="2:14" ht="12.75" customHeight="1" x14ac:dyDescent="0.2">
      <c r="B6" s="105"/>
      <c r="C6" s="101"/>
      <c r="D6" s="101"/>
      <c r="E6" s="101"/>
      <c r="F6" s="101" t="s">
        <v>171</v>
      </c>
      <c r="G6" s="101" t="s">
        <v>455</v>
      </c>
      <c r="H6" s="99" t="s">
        <v>463</v>
      </c>
      <c r="I6" s="106" t="s">
        <v>115</v>
      </c>
      <c r="J6" s="108" t="s">
        <v>116</v>
      </c>
      <c r="K6" s="101"/>
    </row>
    <row r="7" spans="2:14" ht="25.5" customHeight="1" x14ac:dyDescent="0.2">
      <c r="B7" s="105"/>
      <c r="C7" s="100"/>
      <c r="D7" s="100"/>
      <c r="E7" s="100"/>
      <c r="F7" s="100"/>
      <c r="G7" s="100"/>
      <c r="H7" s="100"/>
      <c r="I7" s="107"/>
      <c r="J7" s="109"/>
      <c r="K7" s="100"/>
    </row>
    <row r="8" spans="2:14" ht="15" x14ac:dyDescent="0.2">
      <c r="B8" s="105"/>
      <c r="C8" s="5">
        <v>1</v>
      </c>
      <c r="D8" s="5">
        <v>2</v>
      </c>
      <c r="E8" s="5">
        <v>3</v>
      </c>
      <c r="F8" s="5">
        <v>4</v>
      </c>
      <c r="G8" s="5">
        <v>5</v>
      </c>
      <c r="H8" s="78" t="s">
        <v>462</v>
      </c>
      <c r="I8" s="6" t="s">
        <v>459</v>
      </c>
      <c r="J8" s="7" t="s">
        <v>460</v>
      </c>
      <c r="K8" s="5" t="s">
        <v>461</v>
      </c>
    </row>
    <row r="9" spans="2:14" x14ac:dyDescent="0.2">
      <c r="B9" s="16" t="s">
        <v>94</v>
      </c>
      <c r="C9" s="17">
        <v>60207326361.689987</v>
      </c>
      <c r="D9" s="17">
        <f>D10+D17+D18+D21+D24+D25</f>
        <v>657166229358</v>
      </c>
      <c r="E9" s="17">
        <v>754192061759</v>
      </c>
      <c r="F9" s="17">
        <v>56510250773.320793</v>
      </c>
      <c r="G9" s="17">
        <v>64715370360.31002</v>
      </c>
      <c r="H9" s="18">
        <f>G9/F9</f>
        <v>1.1451970124836708</v>
      </c>
      <c r="I9" s="17">
        <f>G9-C9</f>
        <v>4508043998.6200333</v>
      </c>
      <c r="J9" s="18">
        <f>I9/C9</f>
        <v>7.4875339448531114E-2</v>
      </c>
      <c r="K9" s="18">
        <f>G9/$N$3</f>
        <v>1.2223110925952707E-2</v>
      </c>
      <c r="L9" s="24"/>
      <c r="M9" s="24"/>
    </row>
    <row r="10" spans="2:14" x14ac:dyDescent="0.2">
      <c r="B10" s="20" t="s">
        <v>95</v>
      </c>
      <c r="C10" s="14">
        <v>46215412050.769989</v>
      </c>
      <c r="D10" s="14">
        <v>605936356314</v>
      </c>
      <c r="E10" s="14">
        <v>702892666621</v>
      </c>
      <c r="F10" s="14">
        <v>52932325724.497726</v>
      </c>
      <c r="G10" s="14">
        <v>60721099968.250023</v>
      </c>
      <c r="H10" s="15">
        <f t="shared" ref="H10:H30" si="0">G10/F10</f>
        <v>1.1471458912327284</v>
      </c>
      <c r="I10" s="14">
        <f t="shared" ref="I10:I21" si="1">G10-C10</f>
        <v>14505687917.480034</v>
      </c>
      <c r="J10" s="15">
        <f t="shared" ref="J10:J15" si="2">I10/C10</f>
        <v>0.31387122333875972</v>
      </c>
      <c r="K10" s="15">
        <f t="shared" ref="K10:K26" si="3">G10/$N$3</f>
        <v>1.1468693392705601E-2</v>
      </c>
      <c r="L10" s="24"/>
    </row>
    <row r="11" spans="2:14" ht="25.5" x14ac:dyDescent="0.2">
      <c r="B11" s="19" t="s">
        <v>96</v>
      </c>
      <c r="C11" s="9">
        <v>14881365375.579996</v>
      </c>
      <c r="D11" s="9">
        <v>198305463771</v>
      </c>
      <c r="E11" s="9">
        <v>241200830872</v>
      </c>
      <c r="F11" s="9">
        <v>14675566888.555117</v>
      </c>
      <c r="G11" s="9">
        <v>16567990906.660009</v>
      </c>
      <c r="H11" s="10">
        <f t="shared" si="0"/>
        <v>1.1289506587701712</v>
      </c>
      <c r="I11" s="9">
        <f>G11-C11</f>
        <v>1686625531.0800133</v>
      </c>
      <c r="J11" s="10">
        <f t="shared" si="2"/>
        <v>0.11333809018947481</v>
      </c>
      <c r="K11" s="10">
        <f t="shared" si="3"/>
        <v>3.1292780918160679E-3</v>
      </c>
      <c r="L11" s="24"/>
    </row>
    <row r="12" spans="2:14" x14ac:dyDescent="0.2">
      <c r="B12" s="19" t="s">
        <v>97</v>
      </c>
      <c r="C12" s="9">
        <v>2672518820.6599998</v>
      </c>
      <c r="D12" s="9">
        <v>29124499696</v>
      </c>
      <c r="E12" s="9">
        <v>33398854167</v>
      </c>
      <c r="F12" s="9">
        <v>2800855344.2795076</v>
      </c>
      <c r="G12" s="9">
        <v>4106880533.1900001</v>
      </c>
      <c r="H12" s="10">
        <f t="shared" si="0"/>
        <v>1.466295123587132</v>
      </c>
      <c r="I12" s="9">
        <f t="shared" si="1"/>
        <v>1434361712.5300002</v>
      </c>
      <c r="J12" s="10">
        <f t="shared" si="2"/>
        <v>0.53670780592511347</v>
      </c>
      <c r="K12" s="10">
        <f t="shared" si="3"/>
        <v>7.7568676556016684E-4</v>
      </c>
      <c r="L12" s="24"/>
    </row>
    <row r="13" spans="2:14" x14ac:dyDescent="0.2">
      <c r="B13" s="19" t="s">
        <v>98</v>
      </c>
      <c r="C13" s="9">
        <v>25729477341.749992</v>
      </c>
      <c r="D13" s="9">
        <v>341256177005</v>
      </c>
      <c r="E13" s="9">
        <v>382182766758</v>
      </c>
      <c r="F13" s="9">
        <v>31622826659.712673</v>
      </c>
      <c r="G13" s="9">
        <v>35918657024.730011</v>
      </c>
      <c r="H13" s="10">
        <f t="shared" si="0"/>
        <v>1.135845868911213</v>
      </c>
      <c r="I13" s="9">
        <f t="shared" si="1"/>
        <v>10189179682.980019</v>
      </c>
      <c r="J13" s="10">
        <f t="shared" si="2"/>
        <v>0.39601191845613298</v>
      </c>
      <c r="K13" s="10">
        <f t="shared" si="3"/>
        <v>6.7841337642067711E-3</v>
      </c>
      <c r="L13" s="24"/>
    </row>
    <row r="14" spans="2:14" ht="25.5" x14ac:dyDescent="0.2">
      <c r="B14" s="19" t="s">
        <v>99</v>
      </c>
      <c r="C14" s="9">
        <v>2871750626.6900005</v>
      </c>
      <c r="D14" s="9">
        <v>36571429740</v>
      </c>
      <c r="E14" s="9">
        <v>45146795509</v>
      </c>
      <c r="F14" s="9">
        <v>3756304223.3599076</v>
      </c>
      <c r="G14" s="9">
        <v>4037481110.4899988</v>
      </c>
      <c r="H14" s="10">
        <f t="shared" si="0"/>
        <v>1.0748546630971723</v>
      </c>
      <c r="I14" s="9">
        <f t="shared" si="1"/>
        <v>1165730483.7999983</v>
      </c>
      <c r="J14" s="10">
        <f t="shared" si="2"/>
        <v>0.40593026182904579</v>
      </c>
      <c r="K14" s="10">
        <f t="shared" si="3"/>
        <v>7.6257895458518019E-4</v>
      </c>
      <c r="L14" s="24"/>
    </row>
    <row r="15" spans="2:14" x14ac:dyDescent="0.2">
      <c r="B15" s="19" t="s">
        <v>100</v>
      </c>
      <c r="C15" s="9">
        <v>60100042.920000002</v>
      </c>
      <c r="D15" s="9">
        <v>677728808</v>
      </c>
      <c r="E15" s="9">
        <v>962725340</v>
      </c>
      <c r="F15" s="9">
        <v>76728364.728707552</v>
      </c>
      <c r="G15" s="9">
        <v>89923602.429999962</v>
      </c>
      <c r="H15" s="10">
        <f t="shared" si="0"/>
        <v>1.1719733992500361</v>
      </c>
      <c r="I15" s="9">
        <f t="shared" si="1"/>
        <v>29823559.509999961</v>
      </c>
      <c r="J15" s="10">
        <f t="shared" si="2"/>
        <v>0.49623191700043395</v>
      </c>
      <c r="K15" s="10">
        <f t="shared" si="3"/>
        <v>1.6984313946494339E-5</v>
      </c>
      <c r="L15" s="24"/>
      <c r="M15" s="24"/>
    </row>
    <row r="16" spans="2:14" x14ac:dyDescent="0.2">
      <c r="B16" s="19" t="s">
        <v>101</v>
      </c>
      <c r="C16" s="9">
        <v>199843.16999999998</v>
      </c>
      <c r="D16" s="9">
        <v>1057294</v>
      </c>
      <c r="E16" s="9">
        <v>693975</v>
      </c>
      <c r="F16" s="9">
        <v>44243.861809684757</v>
      </c>
      <c r="G16" s="9">
        <v>166790.75</v>
      </c>
      <c r="H16" s="10">
        <f t="shared" si="0"/>
        <v>3.7698054188273944</v>
      </c>
      <c r="I16" s="9">
        <f t="shared" si="1"/>
        <v>-33052.419999999984</v>
      </c>
      <c r="J16" s="10" t="s">
        <v>22</v>
      </c>
      <c r="K16" s="10">
        <f t="shared" si="3"/>
        <v>3.1502590919624613E-8</v>
      </c>
      <c r="L16" s="24"/>
    </row>
    <row r="17" spans="1:13" x14ac:dyDescent="0.2">
      <c r="B17" s="20" t="s">
        <v>102</v>
      </c>
      <c r="C17" s="14">
        <v>239105365.23000002</v>
      </c>
      <c r="D17" s="14">
        <v>2605834807</v>
      </c>
      <c r="E17" s="14">
        <v>2486619605</v>
      </c>
      <c r="F17" s="14">
        <v>209434690.60001075</v>
      </c>
      <c r="G17" s="14">
        <v>218422794.78000003</v>
      </c>
      <c r="H17" s="15">
        <f t="shared" si="0"/>
        <v>1.0429160238651924</v>
      </c>
      <c r="I17" s="14">
        <f t="shared" si="1"/>
        <v>-20682570.449999988</v>
      </c>
      <c r="J17" s="15">
        <f t="shared" ref="J17:J25" si="4">I17/C17</f>
        <v>-8.649981747630392E-2</v>
      </c>
      <c r="K17" s="15">
        <f t="shared" si="3"/>
        <v>4.125458966684579E-5</v>
      </c>
      <c r="L17" s="24"/>
    </row>
    <row r="18" spans="1:13" x14ac:dyDescent="0.2">
      <c r="B18" s="20" t="s">
        <v>103</v>
      </c>
      <c r="C18" s="14">
        <v>879105187.10000014</v>
      </c>
      <c r="D18" s="14">
        <v>23655956821</v>
      </c>
      <c r="E18" s="14">
        <v>22135298631</v>
      </c>
      <c r="F18" s="14">
        <v>2037196803.9945354</v>
      </c>
      <c r="G18" s="14">
        <v>2225761749.2999983</v>
      </c>
      <c r="H18" s="15">
        <f t="shared" si="0"/>
        <v>1.0925609862217163</v>
      </c>
      <c r="I18" s="14">
        <f t="shared" si="1"/>
        <v>1346656562.1999981</v>
      </c>
      <c r="J18" s="15">
        <f t="shared" si="4"/>
        <v>1.5318491825106397</v>
      </c>
      <c r="K18" s="15">
        <f t="shared" si="3"/>
        <v>4.2039059044189154E-4</v>
      </c>
      <c r="L18" s="24"/>
    </row>
    <row r="19" spans="1:13" x14ac:dyDescent="0.2">
      <c r="B19" s="19" t="s">
        <v>104</v>
      </c>
      <c r="C19" s="9">
        <v>676511482.26000011</v>
      </c>
      <c r="D19" s="9">
        <v>18699805283</v>
      </c>
      <c r="E19" s="9">
        <v>17663256305</v>
      </c>
      <c r="F19" s="9">
        <v>1620116715.9479609</v>
      </c>
      <c r="G19" s="9">
        <v>1862066770.5699983</v>
      </c>
      <c r="H19" s="10">
        <f t="shared" si="0"/>
        <v>1.1493411260067568</v>
      </c>
      <c r="I19" s="9">
        <f t="shared" si="1"/>
        <v>1185555288.309998</v>
      </c>
      <c r="J19" s="10">
        <f t="shared" si="4"/>
        <v>1.7524540519984253</v>
      </c>
      <c r="K19" s="10">
        <f t="shared" si="3"/>
        <v>3.5169772747165631E-4</v>
      </c>
      <c r="L19" s="24"/>
    </row>
    <row r="20" spans="1:13" x14ac:dyDescent="0.2">
      <c r="B20" s="19" t="s">
        <v>105</v>
      </c>
      <c r="C20" s="9">
        <v>202593704.84</v>
      </c>
      <c r="D20" s="9">
        <v>4956151538</v>
      </c>
      <c r="E20" s="9">
        <v>4472042326</v>
      </c>
      <c r="F20" s="9">
        <v>417080088.04657453</v>
      </c>
      <c r="G20" s="9">
        <v>363694978.73000002</v>
      </c>
      <c r="H20" s="10">
        <f t="shared" si="0"/>
        <v>0.87200273797148253</v>
      </c>
      <c r="I20" s="9">
        <f t="shared" si="1"/>
        <v>161101273.89000002</v>
      </c>
      <c r="J20" s="10">
        <f t="shared" si="4"/>
        <v>0.79519387839435107</v>
      </c>
      <c r="K20" s="10">
        <f t="shared" si="3"/>
        <v>6.8692862970235255E-5</v>
      </c>
      <c r="L20" s="24"/>
    </row>
    <row r="21" spans="1:13" x14ac:dyDescent="0.2">
      <c r="B21" s="20" t="s">
        <v>156</v>
      </c>
      <c r="C21" s="14">
        <v>8148161267.1599998</v>
      </c>
      <c r="D21" s="14">
        <v>13308027306</v>
      </c>
      <c r="E21" s="14">
        <v>13626276176</v>
      </c>
      <c r="F21" s="14">
        <v>9958231.4800000004</v>
      </c>
      <c r="G21" s="14">
        <v>185869919.96000001</v>
      </c>
      <c r="H21" s="15">
        <f t="shared" si="0"/>
        <v>18.664952741186934</v>
      </c>
      <c r="I21" s="9">
        <f t="shared" si="1"/>
        <v>-7962291347.1999998</v>
      </c>
      <c r="J21" s="10">
        <f>I21/C21</f>
        <v>-0.97718872836880122</v>
      </c>
      <c r="K21" s="10">
        <f t="shared" si="3"/>
        <v>3.5106167774671257E-5</v>
      </c>
      <c r="L21" s="24"/>
    </row>
    <row r="22" spans="1:13" x14ac:dyDescent="0.2">
      <c r="B22" s="19" t="s">
        <v>157</v>
      </c>
      <c r="C22" s="9">
        <v>1873795613.0700002</v>
      </c>
      <c r="D22" s="9">
        <v>301681040</v>
      </c>
      <c r="E22" s="9">
        <v>835478897</v>
      </c>
      <c r="F22" s="9">
        <v>9958231.4800000004</v>
      </c>
      <c r="G22" s="9">
        <v>185863958.33000001</v>
      </c>
      <c r="H22" s="10">
        <f t="shared" si="0"/>
        <v>18.664354077657975</v>
      </c>
      <c r="I22" s="9">
        <f t="shared" ref="I22:I30" si="5">G22-C22</f>
        <v>-1687931654.7400002</v>
      </c>
      <c r="J22" s="10" t="s">
        <v>22</v>
      </c>
      <c r="K22" s="10">
        <f>G23/$N$3</f>
        <v>1.1260024378100207E-9</v>
      </c>
      <c r="L22" s="24"/>
    </row>
    <row r="23" spans="1:13" x14ac:dyDescent="0.2">
      <c r="B23" s="19" t="s">
        <v>158</v>
      </c>
      <c r="C23" s="9">
        <v>6274365654.0900002</v>
      </c>
      <c r="D23" s="9">
        <v>13006346266</v>
      </c>
      <c r="E23" s="9">
        <v>12790797279</v>
      </c>
      <c r="F23" s="9">
        <v>0</v>
      </c>
      <c r="G23" s="9">
        <v>5961.63</v>
      </c>
      <c r="H23" s="90" t="s">
        <v>22</v>
      </c>
      <c r="I23" s="9">
        <f t="shared" si="5"/>
        <v>-6274359692.46</v>
      </c>
      <c r="J23" s="10">
        <f>I23/C23</f>
        <v>-0.99999904984338994</v>
      </c>
      <c r="K23" s="10">
        <f>G24/$N$3</f>
        <v>6.4236174183360958E-5</v>
      </c>
      <c r="L23" s="24"/>
    </row>
    <row r="24" spans="1:13" ht="15" customHeight="1" x14ac:dyDescent="0.2">
      <c r="B24" s="20" t="s">
        <v>106</v>
      </c>
      <c r="C24" s="14">
        <v>4000472500</v>
      </c>
      <c r="D24" s="14">
        <v>1552890834</v>
      </c>
      <c r="E24" s="14">
        <v>3212626274</v>
      </c>
      <c r="F24" s="14">
        <v>424179459.98477501</v>
      </c>
      <c r="G24" s="14">
        <v>340099000</v>
      </c>
      <c r="H24" s="15">
        <f t="shared" si="0"/>
        <v>0.80178092548895963</v>
      </c>
      <c r="I24" s="14">
        <f t="shared" si="5"/>
        <v>-3660373500</v>
      </c>
      <c r="J24" s="15">
        <f t="shared" si="4"/>
        <v>-0.91498529236233972</v>
      </c>
      <c r="K24" s="15">
        <f t="shared" si="3"/>
        <v>6.4236174183360958E-5</v>
      </c>
      <c r="L24" s="24"/>
    </row>
    <row r="25" spans="1:13" ht="14.25" x14ac:dyDescent="0.2">
      <c r="A25" s="8"/>
      <c r="B25" s="20" t="s">
        <v>456</v>
      </c>
      <c r="C25" s="14">
        <v>725069991.42999995</v>
      </c>
      <c r="D25" s="14">
        <v>10107163276</v>
      </c>
      <c r="E25" s="14">
        <v>9838574452</v>
      </c>
      <c r="F25" s="14">
        <v>897155862.76373768</v>
      </c>
      <c r="G25" s="14">
        <v>1024116928.02</v>
      </c>
      <c r="H25" s="15">
        <f t="shared" si="0"/>
        <v>1.1415150594514891</v>
      </c>
      <c r="I25" s="14">
        <f t="shared" si="5"/>
        <v>299046936.59000003</v>
      </c>
      <c r="J25" s="15">
        <f t="shared" si="4"/>
        <v>0.41243871643372343</v>
      </c>
      <c r="K25" s="15">
        <f t="shared" si="3"/>
        <v>1.9343001118033649E-4</v>
      </c>
      <c r="L25" s="24"/>
    </row>
    <row r="26" spans="1:13" x14ac:dyDescent="0.2">
      <c r="A26" s="8"/>
      <c r="B26" s="16" t="s">
        <v>107</v>
      </c>
      <c r="C26" s="17">
        <v>32838737.259999998</v>
      </c>
      <c r="D26" s="17">
        <v>89147606193</v>
      </c>
      <c r="E26" s="17">
        <v>12173362193</v>
      </c>
      <c r="F26" s="17">
        <v>1248258074.3050001</v>
      </c>
      <c r="G26" s="17">
        <v>885370157.15999997</v>
      </c>
      <c r="H26" s="18">
        <f t="shared" si="0"/>
        <v>0.70928454250372275</v>
      </c>
      <c r="I26" s="17">
        <f t="shared" si="5"/>
        <v>852531419.89999998</v>
      </c>
      <c r="J26" s="18">
        <f>I26/C26</f>
        <v>25.9611510987801</v>
      </c>
      <c r="K26" s="18">
        <f t="shared" si="3"/>
        <v>1.672242248053638E-4</v>
      </c>
      <c r="L26" s="24"/>
    </row>
    <row r="27" spans="1:13" ht="25.5" x14ac:dyDescent="0.2">
      <c r="B27" s="20" t="s">
        <v>584</v>
      </c>
      <c r="C27" s="14">
        <v>0</v>
      </c>
      <c r="D27" s="14">
        <v>0</v>
      </c>
      <c r="E27" s="14">
        <v>25140000</v>
      </c>
      <c r="F27" s="14">
        <v>0</v>
      </c>
      <c r="G27" s="14">
        <v>1601100</v>
      </c>
      <c r="H27" s="15" t="s">
        <v>22</v>
      </c>
      <c r="I27" s="9">
        <f t="shared" ref="I27:I29" si="6">G27-C27</f>
        <v>1601100</v>
      </c>
      <c r="J27" s="90" t="s">
        <v>22</v>
      </c>
      <c r="K27" s="10">
        <f t="shared" ref="K27:K29" si="7">G27/$N$3</f>
        <v>3.0240764743495053E-7</v>
      </c>
      <c r="L27" s="24"/>
    </row>
    <row r="28" spans="1:13" x14ac:dyDescent="0.2">
      <c r="B28" s="20" t="s">
        <v>585</v>
      </c>
      <c r="C28" s="14">
        <v>851175.47</v>
      </c>
      <c r="D28" s="14">
        <v>89147606193</v>
      </c>
      <c r="E28" s="14">
        <v>12148222193</v>
      </c>
      <c r="F28" s="14">
        <v>1248258074.3050001</v>
      </c>
      <c r="G28" s="14">
        <v>854253976.49000001</v>
      </c>
      <c r="H28" s="15">
        <f t="shared" si="0"/>
        <v>0.68435686023150943</v>
      </c>
      <c r="I28" s="9">
        <f t="shared" si="6"/>
        <v>853402801.01999998</v>
      </c>
      <c r="J28" s="10">
        <f t="shared" ref="J28" si="8">I28/C28</f>
        <v>1002.6167706877173</v>
      </c>
      <c r="K28" s="10">
        <f t="shared" si="7"/>
        <v>1.6134715841752072E-4</v>
      </c>
      <c r="L28" s="24"/>
    </row>
    <row r="29" spans="1:13" ht="26.25" thickBot="1" x14ac:dyDescent="0.25">
      <c r="B29" s="20" t="s">
        <v>586</v>
      </c>
      <c r="C29" s="14">
        <v>31987561.789999999</v>
      </c>
      <c r="D29" s="14">
        <v>0</v>
      </c>
      <c r="E29" s="14">
        <v>0</v>
      </c>
      <c r="F29" s="14">
        <v>0</v>
      </c>
      <c r="G29" s="14">
        <v>29515080.670000002</v>
      </c>
      <c r="H29" s="15" t="s">
        <v>22</v>
      </c>
      <c r="I29" s="9">
        <f t="shared" si="6"/>
        <v>-2472481.1199999973</v>
      </c>
      <c r="J29" s="90" t="s">
        <v>22</v>
      </c>
      <c r="K29" s="10">
        <f t="shared" si="7"/>
        <v>5.5746587404081462E-6</v>
      </c>
      <c r="L29" s="24"/>
    </row>
    <row r="30" spans="1:13" ht="13.5" thickBot="1" x14ac:dyDescent="0.25">
      <c r="A30" s="8"/>
      <c r="B30" s="11" t="s">
        <v>6</v>
      </c>
      <c r="C30" s="12">
        <f>C9+C26</f>
        <v>60240165098.949989</v>
      </c>
      <c r="D30" s="12">
        <f>D9+D26</f>
        <v>746313835551</v>
      </c>
      <c r="E30" s="12">
        <f>E9+E26</f>
        <v>766365423952</v>
      </c>
      <c r="F30" s="12">
        <f>(F9+F26)</f>
        <v>57758508847.625793</v>
      </c>
      <c r="G30" s="12">
        <f>(G9+G26)</f>
        <v>65600740517.470024</v>
      </c>
      <c r="H30" s="13">
        <f t="shared" si="0"/>
        <v>1.1357762142117107</v>
      </c>
      <c r="I30" s="12">
        <f t="shared" si="5"/>
        <v>5360575418.5200348</v>
      </c>
      <c r="J30" s="13">
        <f>I30/C30</f>
        <v>8.8986731854316783E-2</v>
      </c>
      <c r="K30" s="13">
        <f>G30/$N$3</f>
        <v>1.2390335150758072E-2</v>
      </c>
      <c r="L30" s="24"/>
      <c r="M30" s="8"/>
    </row>
    <row r="31" spans="1:13" ht="15" x14ac:dyDescent="0.2">
      <c r="A31" s="8"/>
      <c r="B31" s="1" t="s">
        <v>25</v>
      </c>
      <c r="C31" s="8"/>
      <c r="D31" s="8"/>
      <c r="E31" s="8"/>
      <c r="F31" s="8"/>
      <c r="G31" s="21"/>
      <c r="H31" s="21"/>
      <c r="I31" s="8"/>
      <c r="J31" s="8"/>
      <c r="K31" s="8"/>
      <c r="L31" s="24"/>
      <c r="M31" s="8"/>
    </row>
    <row r="32" spans="1:13" ht="15" x14ac:dyDescent="0.2">
      <c r="A32" s="8"/>
      <c r="B32" s="1" t="s">
        <v>458</v>
      </c>
      <c r="C32" s="8"/>
      <c r="D32" s="8"/>
      <c r="E32" s="8"/>
      <c r="F32" s="8"/>
      <c r="G32" s="21"/>
      <c r="H32" s="21"/>
      <c r="I32" s="8"/>
      <c r="J32" s="8"/>
      <c r="K32" s="8"/>
      <c r="L32" s="8"/>
      <c r="M32" s="8"/>
    </row>
    <row r="33" spans="1:13" ht="15" x14ac:dyDescent="0.2">
      <c r="A33" s="8"/>
      <c r="B33" s="1" t="s">
        <v>457</v>
      </c>
      <c r="C33" s="8"/>
      <c r="D33" s="8"/>
      <c r="E33" s="8"/>
      <c r="F33" s="8"/>
      <c r="G33" s="21"/>
      <c r="H33" s="21"/>
      <c r="I33" s="8"/>
      <c r="J33" s="8"/>
      <c r="K33" s="8"/>
      <c r="L33" s="8"/>
      <c r="M33" s="8"/>
    </row>
    <row r="34" spans="1:13" ht="15" x14ac:dyDescent="0.2">
      <c r="A34" s="8"/>
      <c r="B34" s="1" t="s">
        <v>593</v>
      </c>
      <c r="L34" s="8"/>
      <c r="M34" s="8"/>
    </row>
    <row r="35" spans="1:13" ht="15" x14ac:dyDescent="0.2">
      <c r="A35" s="8"/>
      <c r="B35" s="1" t="s">
        <v>594</v>
      </c>
      <c r="M35" s="8"/>
    </row>
    <row r="36" spans="1:13" ht="15" x14ac:dyDescent="0.2">
      <c r="A36" s="8"/>
      <c r="B36" s="1" t="s">
        <v>27</v>
      </c>
      <c r="M36" s="8"/>
    </row>
    <row r="37" spans="1:13" x14ac:dyDescent="0.2">
      <c r="A37" s="8"/>
      <c r="M37" s="8"/>
    </row>
    <row r="38" spans="1:13" x14ac:dyDescent="0.2">
      <c r="A38" s="8"/>
      <c r="M38" s="8"/>
    </row>
    <row r="39" spans="1:13" x14ac:dyDescent="0.2">
      <c r="A39" s="8"/>
      <c r="M39" s="8"/>
    </row>
    <row r="40" spans="1:13" x14ac:dyDescent="0.2">
      <c r="A40" s="8"/>
      <c r="M40" s="8"/>
    </row>
    <row r="41" spans="1:13" x14ac:dyDescent="0.2">
      <c r="A41" s="8"/>
      <c r="M41" s="8"/>
    </row>
    <row r="42" spans="1:13" x14ac:dyDescent="0.2">
      <c r="A42" s="8"/>
      <c r="M42" s="8"/>
    </row>
    <row r="43" spans="1:13" x14ac:dyDescent="0.2">
      <c r="A43" s="8"/>
      <c r="M43" s="8"/>
    </row>
    <row r="44" spans="1:13" x14ac:dyDescent="0.2">
      <c r="A44" s="8"/>
      <c r="M44" s="8"/>
    </row>
    <row r="45" spans="1:13" x14ac:dyDescent="0.2">
      <c r="A45" s="8"/>
      <c r="M45" s="8"/>
    </row>
    <row r="46" spans="1:13" x14ac:dyDescent="0.2">
      <c r="A46" s="8"/>
      <c r="M46" s="8"/>
    </row>
    <row r="47" spans="1:13" x14ac:dyDescent="0.2">
      <c r="A47" s="8"/>
      <c r="M47" s="8"/>
    </row>
    <row r="48" spans="1:13" x14ac:dyDescent="0.2">
      <c r="A48" s="8"/>
      <c r="M48" s="8"/>
    </row>
    <row r="49" spans="1:13" x14ac:dyDescent="0.2">
      <c r="A49" s="8"/>
      <c r="M49" s="8"/>
    </row>
    <row r="50" spans="1:13" x14ac:dyDescent="0.2">
      <c r="A50" s="8"/>
    </row>
    <row r="51" spans="1:13" x14ac:dyDescent="0.2">
      <c r="A51" s="8"/>
    </row>
    <row r="52" spans="1:13" x14ac:dyDescent="0.2">
      <c r="A52" s="8"/>
    </row>
    <row r="53" spans="1:13" x14ac:dyDescent="0.2">
      <c r="A53" s="8"/>
    </row>
    <row r="54" spans="1:13" x14ac:dyDescent="0.2">
      <c r="A54" s="8"/>
    </row>
  </sheetData>
  <mergeCells count="15">
    <mergeCell ref="H6:H7"/>
    <mergeCell ref="K4:K7"/>
    <mergeCell ref="B2:K2"/>
    <mergeCell ref="B3:K3"/>
    <mergeCell ref="B4:B8"/>
    <mergeCell ref="I6:I7"/>
    <mergeCell ref="J6:J7"/>
    <mergeCell ref="C5:C7"/>
    <mergeCell ref="D5:D7"/>
    <mergeCell ref="F6:F7"/>
    <mergeCell ref="G6:G7"/>
    <mergeCell ref="I4:J5"/>
    <mergeCell ref="E5:E7"/>
    <mergeCell ref="D4:H4"/>
    <mergeCell ref="F5:H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3:P34"/>
  <sheetViews>
    <sheetView showGridLines="0" tabSelected="1" workbookViewId="0">
      <selection activeCell="I23" sqref="I23"/>
    </sheetView>
  </sheetViews>
  <sheetFormatPr baseColWidth="10" defaultColWidth="11.42578125" defaultRowHeight="12.75" x14ac:dyDescent="0.2"/>
  <cols>
    <col min="1" max="1" width="11.42578125" style="3" customWidth="1"/>
    <col min="2" max="2" width="43.140625" style="3" customWidth="1"/>
    <col min="3" max="3" width="12.85546875" style="3" bestFit="1" customWidth="1"/>
    <col min="4" max="5" width="14.7109375" style="3" customWidth="1"/>
    <col min="6" max="6" width="14.5703125" style="3" bestFit="1" customWidth="1"/>
    <col min="7" max="7" width="16.5703125" style="3" bestFit="1" customWidth="1"/>
    <col min="8" max="8" width="12" style="3" bestFit="1" customWidth="1"/>
    <col min="9" max="9" width="9" style="3" bestFit="1" customWidth="1"/>
    <col min="10" max="10" width="16.7109375" style="3" customWidth="1"/>
    <col min="11" max="11" width="9.140625" style="3" bestFit="1" customWidth="1"/>
    <col min="12" max="12" width="8.28515625" style="3" bestFit="1" customWidth="1"/>
    <col min="13" max="13" width="11.42578125" style="3" customWidth="1"/>
    <col min="14" max="14" width="19" style="3" bestFit="1" customWidth="1"/>
    <col min="15" max="15" width="24.28515625" style="3" bestFit="1" customWidth="1"/>
    <col min="16" max="16384" width="11.42578125" style="3"/>
  </cols>
  <sheetData>
    <row r="3" spans="2:16" ht="18" x14ac:dyDescent="0.25">
      <c r="B3" s="102" t="s">
        <v>591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O3" s="2" t="s">
        <v>108</v>
      </c>
      <c r="P3" s="4">
        <v>5294508963581.7002</v>
      </c>
    </row>
    <row r="4" spans="2:16" ht="15.75" thickBot="1" x14ac:dyDescent="0.25">
      <c r="B4" s="103" t="s">
        <v>18</v>
      </c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</row>
    <row r="5" spans="2:16" ht="12.75" customHeight="1" thickBot="1" x14ac:dyDescent="0.25">
      <c r="B5" s="130" t="s">
        <v>19</v>
      </c>
      <c r="C5" s="79">
        <v>2020</v>
      </c>
      <c r="D5" s="133">
        <v>2021</v>
      </c>
      <c r="E5" s="134"/>
      <c r="F5" s="134"/>
      <c r="G5" s="134"/>
      <c r="H5" s="134"/>
      <c r="I5" s="134"/>
      <c r="J5" s="134"/>
      <c r="K5" s="124" t="s">
        <v>114</v>
      </c>
      <c r="L5" s="125"/>
      <c r="M5" s="118" t="s">
        <v>159</v>
      </c>
    </row>
    <row r="6" spans="2:16" ht="12.75" customHeight="1" thickBot="1" x14ac:dyDescent="0.25">
      <c r="B6" s="131"/>
      <c r="C6" s="119" t="s">
        <v>589</v>
      </c>
      <c r="D6" s="118" t="s">
        <v>20</v>
      </c>
      <c r="E6" s="118" t="s">
        <v>454</v>
      </c>
      <c r="F6" s="121" t="s">
        <v>590</v>
      </c>
      <c r="G6" s="122"/>
      <c r="H6" s="122"/>
      <c r="I6" s="122"/>
      <c r="J6" s="123"/>
      <c r="K6" s="126"/>
      <c r="L6" s="127"/>
      <c r="M6" s="119"/>
    </row>
    <row r="7" spans="2:16" ht="26.25" customHeight="1" thickBot="1" x14ac:dyDescent="0.25">
      <c r="B7" s="131"/>
      <c r="C7" s="119"/>
      <c r="D7" s="119"/>
      <c r="E7" s="119"/>
      <c r="F7" s="118" t="s">
        <v>160</v>
      </c>
      <c r="G7" s="118" t="s">
        <v>110</v>
      </c>
      <c r="H7" s="118" t="s">
        <v>169</v>
      </c>
      <c r="I7" s="118" t="s">
        <v>161</v>
      </c>
      <c r="J7" s="118" t="s">
        <v>162</v>
      </c>
      <c r="K7" s="128"/>
      <c r="L7" s="129"/>
      <c r="M7" s="119"/>
    </row>
    <row r="8" spans="2:16" ht="39" customHeight="1" thickBot="1" x14ac:dyDescent="0.25">
      <c r="B8" s="131"/>
      <c r="C8" s="120"/>
      <c r="D8" s="120"/>
      <c r="E8" s="120"/>
      <c r="F8" s="120"/>
      <c r="G8" s="120"/>
      <c r="H8" s="120"/>
      <c r="I8" s="120"/>
      <c r="J8" s="120"/>
      <c r="K8" s="40" t="s">
        <v>115</v>
      </c>
      <c r="L8" s="40" t="s">
        <v>116</v>
      </c>
      <c r="M8" s="120"/>
    </row>
    <row r="9" spans="2:16" ht="13.5" thickBot="1" x14ac:dyDescent="0.25">
      <c r="B9" s="132"/>
      <c r="C9" s="41">
        <v>1</v>
      </c>
      <c r="D9" s="41">
        <v>2</v>
      </c>
      <c r="E9" s="41">
        <v>3</v>
      </c>
      <c r="F9" s="41">
        <v>4</v>
      </c>
      <c r="G9" s="41">
        <v>5</v>
      </c>
      <c r="H9" s="41">
        <v>6</v>
      </c>
      <c r="I9" s="41">
        <v>7</v>
      </c>
      <c r="J9" s="41" t="s">
        <v>464</v>
      </c>
      <c r="K9" s="41" t="s">
        <v>465</v>
      </c>
      <c r="L9" s="41" t="s">
        <v>163</v>
      </c>
      <c r="M9" s="41" t="s">
        <v>466</v>
      </c>
    </row>
    <row r="10" spans="2:16" x14ac:dyDescent="0.2">
      <c r="B10" s="16" t="s">
        <v>16</v>
      </c>
      <c r="C10" s="42">
        <v>51004651660.660004</v>
      </c>
      <c r="D10" s="42">
        <f t="shared" ref="D10" si="0">D11+D17+D18+D19+D20+D21</f>
        <v>768220844934</v>
      </c>
      <c r="E10" s="42">
        <v>845235085940.38</v>
      </c>
      <c r="F10" s="42">
        <v>60292419111.652237</v>
      </c>
      <c r="G10" s="42">
        <v>64741640575.379997</v>
      </c>
      <c r="H10" s="42">
        <v>70821458238.229996</v>
      </c>
      <c r="I10" s="42">
        <v>73035395890.110001</v>
      </c>
      <c r="J10" s="43">
        <f>H10/F10</f>
        <v>1.1746328855553068</v>
      </c>
      <c r="K10" s="42">
        <f>H10-C10</f>
        <v>19816806577.569992</v>
      </c>
      <c r="L10" s="43">
        <f>K10/C10</f>
        <v>0.38852939746385401</v>
      </c>
      <c r="M10" s="43">
        <f>H10/$P$3</f>
        <v>1.3376397835073217E-2</v>
      </c>
      <c r="N10" s="24"/>
    </row>
    <row r="11" spans="2:16" x14ac:dyDescent="0.2">
      <c r="B11" s="20" t="s">
        <v>7</v>
      </c>
      <c r="C11" s="44">
        <v>21301819499.609997</v>
      </c>
      <c r="D11" s="44">
        <v>313475539067</v>
      </c>
      <c r="E11" s="44">
        <v>361648257265.09998</v>
      </c>
      <c r="F11" s="44">
        <v>26543942129.673759</v>
      </c>
      <c r="G11" s="44">
        <v>23096465330.770004</v>
      </c>
      <c r="H11" s="44">
        <v>29064746405.790001</v>
      </c>
      <c r="I11" s="44">
        <v>29265885648.18</v>
      </c>
      <c r="J11" s="45">
        <f t="shared" ref="J11:J27" si="1">H11/F11</f>
        <v>1.0949672156381853</v>
      </c>
      <c r="K11" s="44">
        <f t="shared" ref="K11:K29" si="2">H11-C11</f>
        <v>7762926906.1800041</v>
      </c>
      <c r="L11" s="45">
        <f>K11/C11</f>
        <v>0.36442553211579559</v>
      </c>
      <c r="M11" s="45">
        <f t="shared" ref="M11:M29" si="3">H11/$P$3</f>
        <v>5.4896018886193164E-3</v>
      </c>
      <c r="N11" s="153"/>
    </row>
    <row r="12" spans="2:16" x14ac:dyDescent="0.2">
      <c r="B12" s="19" t="s">
        <v>164</v>
      </c>
      <c r="C12" s="44">
        <v>16400148802.889996</v>
      </c>
      <c r="D12" s="44">
        <v>209164590451</v>
      </c>
      <c r="E12" s="44">
        <v>216017918584.88</v>
      </c>
      <c r="F12" s="44">
        <v>17541940690.169994</v>
      </c>
      <c r="G12" s="44">
        <v>14938120090.560001</v>
      </c>
      <c r="H12" s="44">
        <v>18823976512.319996</v>
      </c>
      <c r="I12" s="44">
        <v>18959951135.989998</v>
      </c>
      <c r="J12" s="45">
        <f t="shared" si="1"/>
        <v>1.0730840358426488</v>
      </c>
      <c r="K12" s="44">
        <f t="shared" si="2"/>
        <v>2423827709.4300003</v>
      </c>
      <c r="L12" s="45">
        <f>K12/C12</f>
        <v>0.14779303154876736</v>
      </c>
      <c r="M12" s="45">
        <f t="shared" si="3"/>
        <v>3.5553772109558771E-3</v>
      </c>
      <c r="N12" s="153"/>
    </row>
    <row r="13" spans="2:16" x14ac:dyDescent="0.2">
      <c r="B13" s="19" t="s">
        <v>165</v>
      </c>
      <c r="C13" s="44">
        <v>4883376104.7200012</v>
      </c>
      <c r="D13" s="44">
        <v>100401938348</v>
      </c>
      <c r="E13" s="44">
        <v>141721328412.22</v>
      </c>
      <c r="F13" s="44">
        <v>8997343661.3902721</v>
      </c>
      <c r="G13" s="44">
        <v>8141614424.2400026</v>
      </c>
      <c r="H13" s="44">
        <v>10224039077.500002</v>
      </c>
      <c r="I13" s="44">
        <v>10289959591.240002</v>
      </c>
      <c r="J13" s="45">
        <f t="shared" si="1"/>
        <v>1.1363397311779664</v>
      </c>
      <c r="K13" s="44">
        <f t="shared" si="2"/>
        <v>5340662972.7800007</v>
      </c>
      <c r="L13" s="45">
        <f>K13/C13</f>
        <v>1.0936415418869767</v>
      </c>
      <c r="M13" s="45">
        <f t="shared" si="3"/>
        <v>1.931064645999486E-3</v>
      </c>
      <c r="N13" s="153"/>
    </row>
    <row r="14" spans="2:16" ht="38.25" x14ac:dyDescent="0.2">
      <c r="B14" s="19" t="s">
        <v>166</v>
      </c>
      <c r="C14" s="44">
        <v>18294592</v>
      </c>
      <c r="D14" s="44">
        <v>112513250</v>
      </c>
      <c r="E14" s="44">
        <v>112513250</v>
      </c>
      <c r="F14" s="44">
        <v>4657778.1134960325</v>
      </c>
      <c r="G14" s="44">
        <v>16730815.970000003</v>
      </c>
      <c r="H14" s="44">
        <v>16730815.970000003</v>
      </c>
      <c r="I14" s="44">
        <v>15974920.950000001</v>
      </c>
      <c r="J14" s="45">
        <f t="shared" si="1"/>
        <v>3.5920165285508192</v>
      </c>
      <c r="K14" s="44">
        <f t="shared" si="2"/>
        <v>-1563776.0299999975</v>
      </c>
      <c r="L14" s="45">
        <f>K14/C14</f>
        <v>-8.5477502313251782E-2</v>
      </c>
      <c r="M14" s="45">
        <f t="shared" si="3"/>
        <v>3.1600316639527825E-6</v>
      </c>
      <c r="N14" s="153"/>
    </row>
    <row r="15" spans="2:16" ht="25.5" x14ac:dyDescent="0.2">
      <c r="B15" s="19" t="s">
        <v>167</v>
      </c>
      <c r="C15" s="44">
        <v>0</v>
      </c>
      <c r="D15" s="44">
        <v>3380145672</v>
      </c>
      <c r="E15" s="44">
        <v>3380145672</v>
      </c>
      <c r="F15" s="44">
        <v>0</v>
      </c>
      <c r="G15" s="44">
        <v>0</v>
      </c>
      <c r="H15" s="44">
        <v>0</v>
      </c>
      <c r="I15" s="44">
        <v>0</v>
      </c>
      <c r="J15" s="45" t="s">
        <v>22</v>
      </c>
      <c r="K15" s="44">
        <f t="shared" si="2"/>
        <v>0</v>
      </c>
      <c r="L15" s="45" t="s">
        <v>22</v>
      </c>
      <c r="M15" s="45">
        <f t="shared" si="3"/>
        <v>0</v>
      </c>
      <c r="N15" s="153"/>
    </row>
    <row r="16" spans="2:16" ht="38.25" x14ac:dyDescent="0.2">
      <c r="B16" s="19" t="s">
        <v>168</v>
      </c>
      <c r="C16" s="44">
        <v>0</v>
      </c>
      <c r="D16" s="44">
        <v>416351346</v>
      </c>
      <c r="E16" s="44">
        <v>416351346</v>
      </c>
      <c r="F16" s="44">
        <v>0</v>
      </c>
      <c r="G16" s="44">
        <v>0</v>
      </c>
      <c r="H16" s="44">
        <v>0</v>
      </c>
      <c r="I16" s="44">
        <v>0</v>
      </c>
      <c r="J16" s="45" t="s">
        <v>22</v>
      </c>
      <c r="K16" s="44">
        <f t="shared" si="2"/>
        <v>0</v>
      </c>
      <c r="L16" s="45" t="s">
        <v>22</v>
      </c>
      <c r="M16" s="45">
        <f t="shared" si="3"/>
        <v>0</v>
      </c>
      <c r="N16" s="153"/>
    </row>
    <row r="17" spans="2:14" x14ac:dyDescent="0.2">
      <c r="B17" s="20" t="s">
        <v>8</v>
      </c>
      <c r="C17" s="44">
        <v>3448389995.4799995</v>
      </c>
      <c r="D17" s="44">
        <v>45951048903</v>
      </c>
      <c r="E17" s="44">
        <v>50951048903</v>
      </c>
      <c r="F17" s="44">
        <v>2830439393.5490165</v>
      </c>
      <c r="G17" s="44">
        <v>3597195584.1399994</v>
      </c>
      <c r="H17" s="44">
        <v>3693105481.8600006</v>
      </c>
      <c r="I17" s="44">
        <v>3692487529.1299996</v>
      </c>
      <c r="J17" s="45">
        <f t="shared" si="1"/>
        <v>1.3047816852313199</v>
      </c>
      <c r="K17" s="44">
        <f t="shared" si="2"/>
        <v>244715486.38000107</v>
      </c>
      <c r="L17" s="45">
        <f>K17/C17</f>
        <v>7.0965142197014705E-2</v>
      </c>
      <c r="M17" s="45">
        <f t="shared" si="3"/>
        <v>6.9753503247667358E-4</v>
      </c>
      <c r="N17" s="153"/>
    </row>
    <row r="18" spans="2:14" x14ac:dyDescent="0.2">
      <c r="B18" s="20" t="s">
        <v>9</v>
      </c>
      <c r="C18" s="44">
        <v>9147488275.0300007</v>
      </c>
      <c r="D18" s="44">
        <v>184836130000</v>
      </c>
      <c r="E18" s="44">
        <v>157865454286</v>
      </c>
      <c r="F18" s="44">
        <v>8931619654.6222534</v>
      </c>
      <c r="G18" s="44">
        <v>12326860285.35</v>
      </c>
      <c r="H18" s="44">
        <v>12326859508.800001</v>
      </c>
      <c r="I18" s="44">
        <v>9830143485.3599987</v>
      </c>
      <c r="J18" s="45">
        <f t="shared" si="1"/>
        <v>1.3801370843664014</v>
      </c>
      <c r="K18" s="44">
        <f t="shared" si="2"/>
        <v>3179371233.7700005</v>
      </c>
      <c r="L18" s="45">
        <f>K18/C18</f>
        <v>0.34756767521077508</v>
      </c>
      <c r="M18" s="45">
        <f t="shared" si="3"/>
        <v>2.3282347038394591E-3</v>
      </c>
      <c r="N18" s="153"/>
    </row>
    <row r="19" spans="2:14" x14ac:dyDescent="0.2">
      <c r="B19" s="20" t="s">
        <v>109</v>
      </c>
      <c r="C19" s="44"/>
      <c r="D19" s="44">
        <v>0</v>
      </c>
      <c r="E19" s="44">
        <v>6000000000</v>
      </c>
      <c r="F19" s="44">
        <v>0</v>
      </c>
      <c r="G19" s="44">
        <v>761451147.99000001</v>
      </c>
      <c r="H19" s="44">
        <v>761451147.99000001</v>
      </c>
      <c r="I19" s="44">
        <v>818025030.49000001</v>
      </c>
      <c r="J19" s="45" t="s">
        <v>22</v>
      </c>
      <c r="K19" s="44">
        <f t="shared" si="2"/>
        <v>761451147.99000001</v>
      </c>
      <c r="L19" s="45" t="s">
        <v>22</v>
      </c>
      <c r="M19" s="45">
        <f t="shared" si="3"/>
        <v>1.438190308539743E-4</v>
      </c>
      <c r="N19" s="153"/>
    </row>
    <row r="20" spans="2:14" x14ac:dyDescent="0.2">
      <c r="B20" s="20" t="s">
        <v>21</v>
      </c>
      <c r="C20" s="44">
        <v>17106196325.799999</v>
      </c>
      <c r="D20" s="44">
        <v>223692311423</v>
      </c>
      <c r="E20" s="44">
        <v>268504509945.28</v>
      </c>
      <c r="F20" s="44">
        <v>21961457308.670982</v>
      </c>
      <c r="G20" s="44">
        <v>24940187747.220001</v>
      </c>
      <c r="H20" s="44">
        <v>24955815213.880005</v>
      </c>
      <c r="I20" s="44">
        <v>29009373717.040001</v>
      </c>
      <c r="J20" s="45">
        <f t="shared" si="1"/>
        <v>1.136346047674476</v>
      </c>
      <c r="K20" s="44">
        <f t="shared" si="2"/>
        <v>7849618888.0800056</v>
      </c>
      <c r="L20" s="45">
        <f t="shared" ref="L20:L27" si="4">K20/C20</f>
        <v>0.45887576282759079</v>
      </c>
      <c r="M20" s="45">
        <f t="shared" si="3"/>
        <v>4.7135278050407835E-3</v>
      </c>
      <c r="N20" s="153"/>
    </row>
    <row r="21" spans="2:14" x14ac:dyDescent="0.2">
      <c r="B21" s="20" t="s">
        <v>10</v>
      </c>
      <c r="C21" s="44">
        <v>757564.74000000011</v>
      </c>
      <c r="D21" s="44">
        <v>265815541</v>
      </c>
      <c r="E21" s="44">
        <v>265815541</v>
      </c>
      <c r="F21" s="44">
        <v>24960625.136229839</v>
      </c>
      <c r="G21" s="44">
        <v>19480479.910000026</v>
      </c>
      <c r="H21" s="44">
        <v>19480479.910000026</v>
      </c>
      <c r="I21" s="44">
        <v>419480479.90999997</v>
      </c>
      <c r="J21" s="45">
        <f t="shared" si="1"/>
        <v>0.78044839837462665</v>
      </c>
      <c r="K21" s="44">
        <f t="shared" si="2"/>
        <v>18722915.170000028</v>
      </c>
      <c r="L21" s="45">
        <f t="shared" si="4"/>
        <v>24.714607453879157</v>
      </c>
      <c r="M21" s="45">
        <f t="shared" si="3"/>
        <v>3.6793742430122567E-6</v>
      </c>
      <c r="N21" s="153"/>
    </row>
    <row r="22" spans="2:14" x14ac:dyDescent="0.2">
      <c r="B22" s="46" t="s">
        <v>17</v>
      </c>
      <c r="C22" s="42">
        <v>4463968010.7600002</v>
      </c>
      <c r="D22" s="42">
        <f t="shared" ref="D22" si="5">SUM(D23:D28)</f>
        <v>123157955971</v>
      </c>
      <c r="E22" s="42">
        <v>131355196248</v>
      </c>
      <c r="F22" s="42">
        <v>10105863507.789999</v>
      </c>
      <c r="G22" s="42">
        <v>10308373466.300001</v>
      </c>
      <c r="H22" s="42">
        <v>8943108149.5</v>
      </c>
      <c r="I22" s="42">
        <v>7985700758.5800018</v>
      </c>
      <c r="J22" s="43">
        <f>H22/F22</f>
        <v>0.88494250319196366</v>
      </c>
      <c r="K22" s="42">
        <f t="shared" si="2"/>
        <v>4479140138.7399998</v>
      </c>
      <c r="L22" s="43">
        <f t="shared" si="4"/>
        <v>1.0033987985450228</v>
      </c>
      <c r="M22" s="43">
        <f t="shared" si="3"/>
        <v>1.6891289090291853E-3</v>
      </c>
      <c r="N22" s="24"/>
    </row>
    <row r="23" spans="2:14" x14ac:dyDescent="0.2">
      <c r="B23" s="47" t="s">
        <v>11</v>
      </c>
      <c r="C23" s="44">
        <v>117739682.58</v>
      </c>
      <c r="D23" s="44">
        <v>30479010985</v>
      </c>
      <c r="E23" s="44">
        <v>30960800811</v>
      </c>
      <c r="F23" s="44">
        <v>6362341101.2099981</v>
      </c>
      <c r="G23" s="44">
        <v>2967455521.9300003</v>
      </c>
      <c r="H23" s="44">
        <v>2974676326.3200002</v>
      </c>
      <c r="I23" s="44">
        <v>2520190845.8899999</v>
      </c>
      <c r="J23" s="45">
        <f t="shared" si="1"/>
        <v>0.46754430153929855</v>
      </c>
      <c r="K23" s="44">
        <f t="shared" si="2"/>
        <v>2856936643.7400002</v>
      </c>
      <c r="L23" s="45">
        <f t="shared" si="4"/>
        <v>24.264857702489657</v>
      </c>
      <c r="M23" s="45">
        <f t="shared" si="3"/>
        <v>5.6184177735486374E-4</v>
      </c>
    </row>
    <row r="24" spans="2:14" ht="25.5" x14ac:dyDescent="0.2">
      <c r="B24" s="20" t="s">
        <v>12</v>
      </c>
      <c r="C24" s="44">
        <v>646500819.68000019</v>
      </c>
      <c r="D24" s="44">
        <v>44127092095</v>
      </c>
      <c r="E24" s="44">
        <v>49509035158</v>
      </c>
      <c r="F24" s="44">
        <v>1871437244.4896536</v>
      </c>
      <c r="G24" s="44">
        <v>3543264568.6400003</v>
      </c>
      <c r="H24" s="44">
        <v>2234436150.8399997</v>
      </c>
      <c r="I24" s="44">
        <v>1759334314.4400008</v>
      </c>
      <c r="J24" s="45">
        <f t="shared" si="1"/>
        <v>1.1939679823190315</v>
      </c>
      <c r="K24" s="44">
        <f t="shared" si="2"/>
        <v>1587935331.1599994</v>
      </c>
      <c r="L24" s="45">
        <f t="shared" si="4"/>
        <v>2.456200027628709</v>
      </c>
      <c r="M24" s="45">
        <f t="shared" si="3"/>
        <v>4.2202896740936265E-4</v>
      </c>
    </row>
    <row r="25" spans="2:14" x14ac:dyDescent="0.2">
      <c r="B25" s="20" t="s">
        <v>13</v>
      </c>
      <c r="C25" s="44">
        <v>0</v>
      </c>
      <c r="D25" s="44">
        <v>15705520</v>
      </c>
      <c r="E25" s="44">
        <v>15705520</v>
      </c>
      <c r="F25" s="44">
        <v>87385.470500470139</v>
      </c>
      <c r="G25" s="44">
        <v>40454</v>
      </c>
      <c r="H25" s="44">
        <v>40454</v>
      </c>
      <c r="I25" s="44">
        <v>40454</v>
      </c>
      <c r="J25" s="45">
        <f t="shared" si="1"/>
        <v>0.46293737126222095</v>
      </c>
      <c r="K25" s="44">
        <f t="shared" si="2"/>
        <v>40454</v>
      </c>
      <c r="L25" s="45" t="s">
        <v>22</v>
      </c>
      <c r="M25" s="45">
        <f t="shared" si="3"/>
        <v>7.6407463427228072E-9</v>
      </c>
    </row>
    <row r="26" spans="2:14" x14ac:dyDescent="0.2">
      <c r="B26" s="47" t="s">
        <v>14</v>
      </c>
      <c r="C26" s="44">
        <v>20455245.859999999</v>
      </c>
      <c r="D26" s="44">
        <v>1196164756</v>
      </c>
      <c r="E26" s="44">
        <v>1194000337</v>
      </c>
      <c r="F26" s="44">
        <v>200348586.169846</v>
      </c>
      <c r="G26" s="44">
        <v>112994436.33</v>
      </c>
      <c r="H26" s="44">
        <v>49336732.940000005</v>
      </c>
      <c r="I26" s="44">
        <v>83987198.99000001</v>
      </c>
      <c r="J26" s="45">
        <f t="shared" si="1"/>
        <v>0.24625446020454902</v>
      </c>
      <c r="K26" s="44">
        <f t="shared" si="2"/>
        <v>28881487.080000006</v>
      </c>
      <c r="L26" s="45">
        <f t="shared" si="4"/>
        <v>1.4119354652430467</v>
      </c>
      <c r="M26" s="45">
        <f t="shared" si="3"/>
        <v>9.3184718883966218E-6</v>
      </c>
    </row>
    <row r="27" spans="2:14" x14ac:dyDescent="0.2">
      <c r="B27" s="20" t="s">
        <v>23</v>
      </c>
      <c r="C27" s="44">
        <v>3679272262.6399999</v>
      </c>
      <c r="D27" s="44">
        <v>45893698340</v>
      </c>
      <c r="E27" s="44">
        <v>48229370147</v>
      </c>
      <c r="F27" s="44">
        <v>1671649190.45</v>
      </c>
      <c r="G27" s="44">
        <v>3684618485.3999996</v>
      </c>
      <c r="H27" s="44">
        <v>3684618485.3999996</v>
      </c>
      <c r="I27" s="44">
        <v>3622147945.2600002</v>
      </c>
      <c r="J27" s="45">
        <f t="shared" si="1"/>
        <v>2.2041816587175913</v>
      </c>
      <c r="K27" s="44">
        <f t="shared" si="2"/>
        <v>5346222.759999752</v>
      </c>
      <c r="L27" s="45">
        <f t="shared" si="4"/>
        <v>1.4530652744256713E-3</v>
      </c>
      <c r="M27" s="45">
        <f t="shared" si="3"/>
        <v>6.9593205163021943E-4</v>
      </c>
    </row>
    <row r="28" spans="2:14" ht="26.25" thickBot="1" x14ac:dyDescent="0.25">
      <c r="B28" s="20" t="s">
        <v>15</v>
      </c>
      <c r="C28" s="44">
        <v>0</v>
      </c>
      <c r="D28" s="44">
        <v>1446284275</v>
      </c>
      <c r="E28" s="44">
        <v>1446284275</v>
      </c>
      <c r="F28" s="44">
        <v>0</v>
      </c>
      <c r="G28" s="44">
        <v>0</v>
      </c>
      <c r="H28" s="44">
        <v>0</v>
      </c>
      <c r="I28" s="44">
        <v>0</v>
      </c>
      <c r="J28" s="45" t="s">
        <v>22</v>
      </c>
      <c r="K28" s="44">
        <f t="shared" si="2"/>
        <v>0</v>
      </c>
      <c r="L28" s="45" t="s">
        <v>22</v>
      </c>
      <c r="M28" s="45">
        <f t="shared" si="3"/>
        <v>0</v>
      </c>
    </row>
    <row r="29" spans="2:14" ht="13.5" thickBot="1" x14ac:dyDescent="0.25">
      <c r="B29" s="48" t="s">
        <v>24</v>
      </c>
      <c r="C29" s="12">
        <f>C10+C22</f>
        <v>55468619671.420006</v>
      </c>
      <c r="D29" s="12">
        <f t="shared" ref="D29:F29" si="6">D10+D22</f>
        <v>891378800905</v>
      </c>
      <c r="E29" s="12">
        <v>976590282188.38</v>
      </c>
      <c r="F29" s="12">
        <f t="shared" si="6"/>
        <v>70398282619.44223</v>
      </c>
      <c r="G29" s="12">
        <f>G10+G22</f>
        <v>75050014041.679993</v>
      </c>
      <c r="H29" s="12">
        <f>H10+H22</f>
        <v>79764566387.729996</v>
      </c>
      <c r="I29" s="12">
        <f>I10+I22</f>
        <v>81021096648.690002</v>
      </c>
      <c r="J29" s="13">
        <f>H29/F29</f>
        <v>1.1330470491577167</v>
      </c>
      <c r="K29" s="12">
        <f t="shared" si="2"/>
        <v>24295946716.30999</v>
      </c>
      <c r="L29" s="13">
        <f>K29/C29</f>
        <v>0.43801246290663304</v>
      </c>
      <c r="M29" s="13">
        <f t="shared" si="3"/>
        <v>1.5065526744102402E-2</v>
      </c>
    </row>
    <row r="30" spans="2:14" ht="15" x14ac:dyDescent="0.2">
      <c r="B30" s="63" t="s">
        <v>170</v>
      </c>
    </row>
    <row r="31" spans="2:14" ht="15" x14ac:dyDescent="0.2">
      <c r="B31" s="63" t="s">
        <v>26</v>
      </c>
    </row>
    <row r="32" spans="2:14" ht="15" x14ac:dyDescent="0.2">
      <c r="B32" s="63" t="s">
        <v>592</v>
      </c>
    </row>
    <row r="33" spans="2:2" ht="15" x14ac:dyDescent="0.2">
      <c r="B33" s="63" t="s">
        <v>453</v>
      </c>
    </row>
    <row r="34" spans="2:2" ht="15" x14ac:dyDescent="0.2">
      <c r="B34" s="63" t="s">
        <v>27</v>
      </c>
    </row>
  </sheetData>
  <mergeCells count="15">
    <mergeCell ref="E6:E8"/>
    <mergeCell ref="F6:J6"/>
    <mergeCell ref="B3:M3"/>
    <mergeCell ref="B4:M4"/>
    <mergeCell ref="K5:L7"/>
    <mergeCell ref="M5:M8"/>
    <mergeCell ref="F7:F8"/>
    <mergeCell ref="G7:G8"/>
    <mergeCell ref="H7:H8"/>
    <mergeCell ref="I7:I8"/>
    <mergeCell ref="J7:J8"/>
    <mergeCell ref="B5:B9"/>
    <mergeCell ref="D5:J5"/>
    <mergeCell ref="C6:C8"/>
    <mergeCell ref="D6:D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3:M45"/>
  <sheetViews>
    <sheetView showGridLines="0" topLeftCell="A4" zoomScale="85" zoomScaleNormal="85" workbookViewId="0">
      <selection activeCell="T21" sqref="T21"/>
    </sheetView>
  </sheetViews>
  <sheetFormatPr baseColWidth="10" defaultColWidth="11.42578125" defaultRowHeight="12.75" x14ac:dyDescent="0.2"/>
  <cols>
    <col min="1" max="1" width="11.42578125" customWidth="1"/>
    <col min="2" max="2" width="31.85546875" customWidth="1"/>
    <col min="3" max="3" width="19.85546875" customWidth="1"/>
  </cols>
  <sheetData>
    <row r="3" spans="1:13" x14ac:dyDescent="0.2">
      <c r="B3" s="135" t="s">
        <v>599</v>
      </c>
      <c r="C3" s="135"/>
    </row>
    <row r="4" spans="1:13" x14ac:dyDescent="0.2">
      <c r="B4" s="135"/>
      <c r="C4" s="135"/>
    </row>
    <row r="5" spans="1:13" x14ac:dyDescent="0.2">
      <c r="A5" s="29"/>
      <c r="B5" s="135"/>
      <c r="C5" s="135"/>
      <c r="D5" s="29"/>
      <c r="G5" s="136" t="s">
        <v>600</v>
      </c>
      <c r="H5" s="136"/>
      <c r="I5" s="136"/>
      <c r="J5" s="136"/>
      <c r="K5" s="136"/>
      <c r="L5" s="136"/>
      <c r="M5" s="136"/>
    </row>
    <row r="6" spans="1:13" ht="15" x14ac:dyDescent="0.25">
      <c r="A6" s="29"/>
      <c r="B6" s="31" t="s">
        <v>118</v>
      </c>
      <c r="C6" s="31" t="s">
        <v>155</v>
      </c>
      <c r="D6" s="29"/>
      <c r="G6" s="136"/>
      <c r="H6" s="136"/>
      <c r="I6" s="136"/>
      <c r="J6" s="136"/>
      <c r="K6" s="136"/>
      <c r="L6" s="136"/>
      <c r="M6" s="136"/>
    </row>
    <row r="7" spans="1:13" ht="15" x14ac:dyDescent="0.25">
      <c r="A7" s="29"/>
      <c r="B7" s="30" t="s">
        <v>119</v>
      </c>
      <c r="C7" s="33">
        <v>185696535.66</v>
      </c>
      <c r="D7" s="29"/>
      <c r="G7" s="136"/>
      <c r="H7" s="136"/>
      <c r="I7" s="136"/>
      <c r="J7" s="136"/>
      <c r="K7" s="136"/>
      <c r="L7" s="136"/>
      <c r="M7" s="136"/>
    </row>
    <row r="8" spans="1:13" ht="15" x14ac:dyDescent="0.25">
      <c r="A8" s="29"/>
      <c r="B8" s="30" t="s">
        <v>120</v>
      </c>
      <c r="C8" s="33">
        <v>94267576.789999992</v>
      </c>
      <c r="D8" s="29"/>
    </row>
    <row r="9" spans="1:13" ht="15" x14ac:dyDescent="0.25">
      <c r="A9" s="29"/>
      <c r="B9" s="30" t="s">
        <v>121</v>
      </c>
      <c r="C9" s="33">
        <v>22992507.240000002</v>
      </c>
      <c r="D9" s="29"/>
    </row>
    <row r="10" spans="1:13" ht="15" x14ac:dyDescent="0.25">
      <c r="A10" s="29"/>
      <c r="B10" s="30" t="s">
        <v>122</v>
      </c>
      <c r="C10" s="33">
        <v>12265435.93</v>
      </c>
      <c r="D10" s="29"/>
    </row>
    <row r="11" spans="1:13" ht="15" x14ac:dyDescent="0.25">
      <c r="A11" s="29"/>
      <c r="B11" s="30" t="s">
        <v>123</v>
      </c>
      <c r="C11" s="33">
        <v>66090078.740000002</v>
      </c>
      <c r="D11" s="29"/>
    </row>
    <row r="12" spans="1:13" ht="15" x14ac:dyDescent="0.25">
      <c r="A12" s="29"/>
      <c r="B12" s="30" t="s">
        <v>124</v>
      </c>
      <c r="C12" s="33">
        <v>119811178.57000001</v>
      </c>
      <c r="D12" s="29"/>
    </row>
    <row r="13" spans="1:13" ht="15" x14ac:dyDescent="0.25">
      <c r="A13" s="29"/>
      <c r="B13" s="30" t="s">
        <v>125</v>
      </c>
      <c r="C13" s="33">
        <v>27214009.890000004</v>
      </c>
      <c r="D13" s="29"/>
    </row>
    <row r="14" spans="1:13" ht="15" x14ac:dyDescent="0.25">
      <c r="A14" s="29"/>
      <c r="B14" s="30" t="s">
        <v>126</v>
      </c>
      <c r="C14" s="33">
        <v>0</v>
      </c>
      <c r="D14" s="29"/>
    </row>
    <row r="15" spans="1:13" ht="15" x14ac:dyDescent="0.25">
      <c r="A15" s="29"/>
      <c r="B15" s="30" t="s">
        <v>127</v>
      </c>
      <c r="C15" s="33">
        <v>12331211.890000001</v>
      </c>
      <c r="D15" s="29"/>
    </row>
    <row r="16" spans="1:13" ht="15" x14ac:dyDescent="0.25">
      <c r="A16" s="29"/>
      <c r="B16" s="30" t="s">
        <v>128</v>
      </c>
      <c r="C16" s="33">
        <v>23913975.939999998</v>
      </c>
      <c r="D16" s="29"/>
    </row>
    <row r="17" spans="1:4" ht="15" x14ac:dyDescent="0.25">
      <c r="A17" s="29"/>
      <c r="B17" s="30" t="s">
        <v>129</v>
      </c>
      <c r="C17" s="33">
        <v>54655085.019999996</v>
      </c>
      <c r="D17" s="29"/>
    </row>
    <row r="18" spans="1:4" ht="15" x14ac:dyDescent="0.25">
      <c r="A18" s="29"/>
      <c r="B18" s="30" t="s">
        <v>130</v>
      </c>
      <c r="C18" s="33">
        <v>31162081.619999997</v>
      </c>
      <c r="D18" s="29"/>
    </row>
    <row r="19" spans="1:4" ht="15" x14ac:dyDescent="0.25">
      <c r="A19" s="29"/>
      <c r="B19" s="30" t="s">
        <v>131</v>
      </c>
      <c r="C19" s="33">
        <v>134386211.87</v>
      </c>
      <c r="D19" s="29"/>
    </row>
    <row r="20" spans="1:4" ht="15" x14ac:dyDescent="0.25">
      <c r="A20" s="29"/>
      <c r="B20" s="30" t="s">
        <v>132</v>
      </c>
      <c r="C20" s="33">
        <v>567061717.19000006</v>
      </c>
      <c r="D20" s="29"/>
    </row>
    <row r="21" spans="1:4" ht="15" x14ac:dyDescent="0.25">
      <c r="A21" s="29"/>
      <c r="B21" s="30" t="s">
        <v>133</v>
      </c>
      <c r="C21" s="33">
        <v>6446653.0299999993</v>
      </c>
      <c r="D21" s="29"/>
    </row>
    <row r="22" spans="1:4" ht="15" x14ac:dyDescent="0.25">
      <c r="A22" s="29"/>
      <c r="B22" s="30" t="s">
        <v>134</v>
      </c>
      <c r="C22" s="33">
        <v>17675832.98</v>
      </c>
      <c r="D22" s="29"/>
    </row>
    <row r="23" spans="1:4" ht="15" x14ac:dyDescent="0.25">
      <c r="A23" s="29"/>
      <c r="B23" s="30" t="s">
        <v>135</v>
      </c>
      <c r="C23" s="33">
        <v>6477047.0499999998</v>
      </c>
      <c r="D23" s="29"/>
    </row>
    <row r="24" spans="1:4" ht="15" x14ac:dyDescent="0.25">
      <c r="A24" s="29"/>
      <c r="B24" s="30" t="s">
        <v>136</v>
      </c>
      <c r="C24" s="33">
        <v>948721560.23000014</v>
      </c>
      <c r="D24" s="29"/>
    </row>
    <row r="25" spans="1:4" ht="15" x14ac:dyDescent="0.25">
      <c r="A25" s="29"/>
      <c r="B25" s="30" t="s">
        <v>137</v>
      </c>
      <c r="C25" s="33">
        <v>37389199.190000005</v>
      </c>
      <c r="D25" s="29"/>
    </row>
    <row r="26" spans="1:4" ht="15" x14ac:dyDescent="0.25">
      <c r="A26" s="29"/>
      <c r="B26" s="30" t="s">
        <v>138</v>
      </c>
      <c r="C26" s="33">
        <v>1951688.64</v>
      </c>
      <c r="D26" s="29"/>
    </row>
    <row r="27" spans="1:4" ht="15" x14ac:dyDescent="0.25">
      <c r="A27" s="29"/>
      <c r="B27" s="30" t="s">
        <v>139</v>
      </c>
      <c r="C27" s="33">
        <v>6939994.1099999994</v>
      </c>
      <c r="D27" s="29"/>
    </row>
    <row r="28" spans="1:4" ht="15" x14ac:dyDescent="0.25">
      <c r="A28" s="29"/>
      <c r="B28" s="30" t="s">
        <v>140</v>
      </c>
      <c r="C28" s="33">
        <v>66016720.699999996</v>
      </c>
      <c r="D28" s="29"/>
    </row>
    <row r="29" spans="1:4" ht="15" x14ac:dyDescent="0.25">
      <c r="A29" s="29"/>
      <c r="B29" s="30" t="s">
        <v>141</v>
      </c>
      <c r="C29" s="33">
        <v>16344923.699999999</v>
      </c>
      <c r="D29" s="29"/>
    </row>
    <row r="30" spans="1:4" ht="15" x14ac:dyDescent="0.25">
      <c r="A30" s="29"/>
      <c r="B30" s="30" t="s">
        <v>142</v>
      </c>
      <c r="C30" s="33">
        <v>0</v>
      </c>
      <c r="D30" s="29"/>
    </row>
    <row r="31" spans="1:4" ht="15" x14ac:dyDescent="0.25">
      <c r="A31" s="29"/>
      <c r="B31" s="30" t="s">
        <v>143</v>
      </c>
      <c r="C31" s="33">
        <v>87166676.399999991</v>
      </c>
      <c r="D31" s="29"/>
    </row>
    <row r="32" spans="1:4" ht="15" x14ac:dyDescent="0.25">
      <c r="A32" s="29"/>
      <c r="B32" s="30" t="s">
        <v>144</v>
      </c>
      <c r="C32" s="33">
        <v>5119522.5599999996</v>
      </c>
      <c r="D32" s="29"/>
    </row>
    <row r="33" spans="1:4" ht="15" x14ac:dyDescent="0.25">
      <c r="A33" s="29"/>
      <c r="B33" s="30" t="s">
        <v>145</v>
      </c>
      <c r="C33" s="33">
        <v>14224014.489999998</v>
      </c>
      <c r="D33" s="29"/>
    </row>
    <row r="34" spans="1:4" ht="15" x14ac:dyDescent="0.25">
      <c r="A34" s="29"/>
      <c r="B34" s="30" t="s">
        <v>146</v>
      </c>
      <c r="C34" s="33">
        <v>5235651.95</v>
      </c>
      <c r="D34" s="29"/>
    </row>
    <row r="35" spans="1:4" ht="15" x14ac:dyDescent="0.25">
      <c r="A35" s="29"/>
      <c r="B35" s="30" t="s">
        <v>147</v>
      </c>
      <c r="C35" s="33">
        <v>8345555.7799999993</v>
      </c>
      <c r="D35" s="29"/>
    </row>
    <row r="36" spans="1:4" ht="15" x14ac:dyDescent="0.25">
      <c r="A36" s="29"/>
      <c r="B36" s="80" t="s">
        <v>468</v>
      </c>
      <c r="C36" s="33">
        <v>0</v>
      </c>
      <c r="D36" s="29"/>
    </row>
    <row r="37" spans="1:4" ht="15" x14ac:dyDescent="0.25">
      <c r="A37" s="29"/>
      <c r="B37" s="30" t="s">
        <v>148</v>
      </c>
      <c r="C37" s="33">
        <v>0</v>
      </c>
      <c r="D37" s="29"/>
    </row>
    <row r="38" spans="1:4" ht="15" x14ac:dyDescent="0.25">
      <c r="A38" s="29"/>
      <c r="B38" s="30" t="s">
        <v>149</v>
      </c>
      <c r="C38" s="33">
        <v>326098869.84000003</v>
      </c>
      <c r="D38" s="29"/>
    </row>
    <row r="39" spans="1:4" ht="15" x14ac:dyDescent="0.25">
      <c r="A39" s="29"/>
      <c r="B39" s="30" t="s">
        <v>172</v>
      </c>
      <c r="C39" s="33">
        <v>757441799.79000008</v>
      </c>
      <c r="D39" s="29"/>
    </row>
    <row r="40" spans="1:4" ht="15" x14ac:dyDescent="0.25">
      <c r="A40" s="29"/>
      <c r="B40" s="32" t="s">
        <v>90</v>
      </c>
      <c r="C40" s="34">
        <f>SUM(C7:C39)</f>
        <v>3663443316.79</v>
      </c>
      <c r="D40" s="29"/>
    </row>
    <row r="41" spans="1:4" x14ac:dyDescent="0.2">
      <c r="A41" s="29"/>
      <c r="C41" s="29"/>
      <c r="D41" s="29"/>
    </row>
    <row r="42" spans="1:4" ht="15" x14ac:dyDescent="0.2">
      <c r="B42" s="1" t="s">
        <v>25</v>
      </c>
    </row>
    <row r="43" spans="1:4" ht="15" x14ac:dyDescent="0.2">
      <c r="B43" s="1" t="s">
        <v>26</v>
      </c>
    </row>
    <row r="44" spans="1:4" ht="15" x14ac:dyDescent="0.2">
      <c r="B44" s="1" t="s">
        <v>592</v>
      </c>
    </row>
    <row r="45" spans="1:4" ht="15" x14ac:dyDescent="0.2">
      <c r="B45" s="1" t="s">
        <v>27</v>
      </c>
    </row>
  </sheetData>
  <mergeCells count="2">
    <mergeCell ref="B3:C5"/>
    <mergeCell ref="G5:M7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P49"/>
  <sheetViews>
    <sheetView showGridLines="0" topLeftCell="A13" zoomScaleNormal="100" workbookViewId="0">
      <selection activeCell="B4" sqref="B4:M45"/>
    </sheetView>
  </sheetViews>
  <sheetFormatPr baseColWidth="10" defaultColWidth="11.42578125" defaultRowHeight="12.75" x14ac:dyDescent="0.2"/>
  <cols>
    <col min="1" max="1" width="11.42578125" style="3" customWidth="1"/>
    <col min="2" max="2" width="51.7109375" style="3" customWidth="1"/>
    <col min="3" max="3" width="13.140625" style="3" customWidth="1"/>
    <col min="4" max="4" width="15.140625" style="3" customWidth="1"/>
    <col min="5" max="5" width="14.85546875" style="3" customWidth="1"/>
    <col min="6" max="6" width="14.5703125" style="3" bestFit="1" customWidth="1"/>
    <col min="7" max="7" width="16.42578125" style="3" customWidth="1"/>
    <col min="8" max="8" width="12" style="3" bestFit="1" customWidth="1"/>
    <col min="9" max="9" width="9" style="3" bestFit="1" customWidth="1"/>
    <col min="10" max="10" width="14.28515625" style="3" customWidth="1"/>
    <col min="11" max="11" width="9.140625" style="3" bestFit="1" customWidth="1"/>
    <col min="12" max="12" width="7.85546875" style="3" bestFit="1" customWidth="1"/>
    <col min="13" max="13" width="11.42578125" style="3" bestFit="1" customWidth="1"/>
    <col min="14" max="14" width="11.42578125" style="3" customWidth="1"/>
    <col min="15" max="15" width="24.42578125" style="3" bestFit="1" customWidth="1"/>
    <col min="16" max="16" width="17.140625" style="3" bestFit="1" customWidth="1"/>
    <col min="17" max="16384" width="11.42578125" style="3"/>
  </cols>
  <sheetData>
    <row r="2" spans="2:16" ht="18" x14ac:dyDescent="0.25">
      <c r="B2" s="102" t="s">
        <v>596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</row>
    <row r="3" spans="2:16" ht="15.75" thickBot="1" x14ac:dyDescent="0.25">
      <c r="B3" s="137" t="s">
        <v>18</v>
      </c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  <c r="O3" s="2" t="s">
        <v>108</v>
      </c>
      <c r="P3" s="4">
        <v>5294508963581.7002</v>
      </c>
    </row>
    <row r="4" spans="2:16" ht="12.75" customHeight="1" thickBot="1" x14ac:dyDescent="0.25">
      <c r="B4" s="130" t="s">
        <v>19</v>
      </c>
      <c r="C4" s="40">
        <v>2020</v>
      </c>
      <c r="D4" s="124">
        <v>2021</v>
      </c>
      <c r="E4" s="138"/>
      <c r="F4" s="138"/>
      <c r="G4" s="138"/>
      <c r="H4" s="138"/>
      <c r="I4" s="138"/>
      <c r="J4" s="125"/>
      <c r="K4" s="124" t="s">
        <v>114</v>
      </c>
      <c r="L4" s="125"/>
      <c r="M4" s="118" t="s">
        <v>159</v>
      </c>
    </row>
    <row r="5" spans="2:16" ht="12.75" customHeight="1" thickBot="1" x14ac:dyDescent="0.25">
      <c r="B5" s="131"/>
      <c r="C5" s="118" t="s">
        <v>597</v>
      </c>
      <c r="D5" s="124" t="s">
        <v>20</v>
      </c>
      <c r="E5" s="124" t="s">
        <v>590</v>
      </c>
      <c r="F5" s="138"/>
      <c r="G5" s="138"/>
      <c r="H5" s="138"/>
      <c r="I5" s="138"/>
      <c r="J5" s="125"/>
      <c r="K5" s="139"/>
      <c r="L5" s="129"/>
      <c r="M5" s="119"/>
    </row>
    <row r="6" spans="2:16" ht="48" customHeight="1" thickBot="1" x14ac:dyDescent="0.25">
      <c r="B6" s="131"/>
      <c r="C6" s="120"/>
      <c r="D6" s="120"/>
      <c r="E6" s="40" t="s">
        <v>454</v>
      </c>
      <c r="F6" s="40" t="s">
        <v>160</v>
      </c>
      <c r="G6" s="40" t="s">
        <v>110</v>
      </c>
      <c r="H6" s="40" t="s">
        <v>169</v>
      </c>
      <c r="I6" s="40" t="s">
        <v>111</v>
      </c>
      <c r="J6" s="40" t="s">
        <v>162</v>
      </c>
      <c r="K6" s="40" t="s">
        <v>115</v>
      </c>
      <c r="L6" s="49" t="s">
        <v>116</v>
      </c>
      <c r="M6" s="120"/>
    </row>
    <row r="7" spans="2:16" ht="13.5" thickBot="1" x14ac:dyDescent="0.25">
      <c r="B7" s="132"/>
      <c r="C7" s="41">
        <v>1</v>
      </c>
      <c r="D7" s="41">
        <v>2</v>
      </c>
      <c r="E7" s="41">
        <v>3</v>
      </c>
      <c r="F7" s="41">
        <v>4</v>
      </c>
      <c r="G7" s="41">
        <v>5</v>
      </c>
      <c r="H7" s="41">
        <v>6</v>
      </c>
      <c r="I7" s="41">
        <v>7</v>
      </c>
      <c r="J7" s="50" t="s">
        <v>467</v>
      </c>
      <c r="K7" s="51" t="s">
        <v>465</v>
      </c>
      <c r="L7" s="52" t="s">
        <v>163</v>
      </c>
      <c r="M7" s="41" t="s">
        <v>466</v>
      </c>
    </row>
    <row r="8" spans="2:16" s="57" customFormat="1" ht="15" x14ac:dyDescent="0.25">
      <c r="B8" s="53" t="s">
        <v>28</v>
      </c>
      <c r="C8" s="54">
        <f t="shared" ref="C8:I8" si="0">C10+C9</f>
        <v>891044378.76000023</v>
      </c>
      <c r="D8" s="54">
        <f t="shared" si="0"/>
        <v>7818719836</v>
      </c>
      <c r="E8" s="54">
        <f t="shared" si="0"/>
        <v>7818719836</v>
      </c>
      <c r="F8" s="54">
        <f t="shared" si="0"/>
        <v>651559986.38</v>
      </c>
      <c r="G8" s="54">
        <f t="shared" si="0"/>
        <v>651559979.56999993</v>
      </c>
      <c r="H8" s="54">
        <f t="shared" si="0"/>
        <v>651559979.56999993</v>
      </c>
      <c r="I8" s="54">
        <f t="shared" si="0"/>
        <v>651559979.56999993</v>
      </c>
      <c r="J8" s="55">
        <f>H8/F8</f>
        <v>0.99999998954816105</v>
      </c>
      <c r="K8" s="54">
        <f t="shared" ref="K8:K45" si="1">H8-C8</f>
        <v>-239484399.1900003</v>
      </c>
      <c r="L8" s="55">
        <f t="shared" ref="L8:L39" si="2">H8/C8-1</f>
        <v>-0.2687682060497063</v>
      </c>
      <c r="M8" s="55">
        <f>H8/$P$3</f>
        <v>1.2306334431611273E-4</v>
      </c>
      <c r="N8" s="56"/>
    </row>
    <row r="9" spans="2:16" x14ac:dyDescent="0.2">
      <c r="B9" s="58" t="s">
        <v>29</v>
      </c>
      <c r="C9" s="44">
        <v>311314924</v>
      </c>
      <c r="D9" s="44">
        <v>2635779124</v>
      </c>
      <c r="E9" s="44">
        <v>2635779124</v>
      </c>
      <c r="F9" s="44">
        <v>219648260.38999999</v>
      </c>
      <c r="G9" s="44">
        <v>219648260.38999999</v>
      </c>
      <c r="H9" s="44">
        <v>219648260.38999999</v>
      </c>
      <c r="I9" s="44">
        <v>219648260.38999999</v>
      </c>
      <c r="J9" s="45">
        <f t="shared" ref="J9:J45" si="3">H9/F9</f>
        <v>1</v>
      </c>
      <c r="K9" s="44">
        <f t="shared" si="1"/>
        <v>-91666663.610000014</v>
      </c>
      <c r="L9" s="45">
        <f t="shared" si="2"/>
        <v>-0.29444994937023972</v>
      </c>
      <c r="M9" s="45">
        <f t="shared" ref="M9:M45" si="4">H9/$P$3</f>
        <v>4.1486049395864917E-5</v>
      </c>
    </row>
    <row r="10" spans="2:16" x14ac:dyDescent="0.2">
      <c r="B10" s="58" t="s">
        <v>30</v>
      </c>
      <c r="C10" s="44">
        <v>579729454.76000023</v>
      </c>
      <c r="D10" s="44">
        <v>5182940712</v>
      </c>
      <c r="E10" s="44">
        <v>5182940712</v>
      </c>
      <c r="F10" s="44">
        <v>431911725.99000001</v>
      </c>
      <c r="G10" s="44">
        <v>431911719.17999995</v>
      </c>
      <c r="H10" s="44">
        <v>431911719.17999995</v>
      </c>
      <c r="I10" s="44">
        <v>431911719.17999995</v>
      </c>
      <c r="J10" s="45">
        <f t="shared" si="3"/>
        <v>0.99999998423288916</v>
      </c>
      <c r="K10" s="44">
        <f t="shared" si="1"/>
        <v>-147817735.58000028</v>
      </c>
      <c r="L10" s="45">
        <f t="shared" si="2"/>
        <v>-0.25497710072570789</v>
      </c>
      <c r="M10" s="45">
        <f t="shared" si="4"/>
        <v>8.1577294920247818E-5</v>
      </c>
    </row>
    <row r="11" spans="2:16" s="57" customFormat="1" ht="15" x14ac:dyDescent="0.25">
      <c r="B11" s="53" t="s">
        <v>31</v>
      </c>
      <c r="C11" s="54">
        <f t="shared" ref="C11:I11" si="5">SUM(C12:C33)</f>
        <v>37197014126.380005</v>
      </c>
      <c r="D11" s="54">
        <f t="shared" si="5"/>
        <v>603583899414</v>
      </c>
      <c r="E11" s="54">
        <f t="shared" si="5"/>
        <v>688355378384.38</v>
      </c>
      <c r="F11" s="54">
        <f t="shared" si="5"/>
        <v>54162315474.93</v>
      </c>
      <c r="G11" s="54">
        <f t="shared" si="5"/>
        <v>52158387224.849991</v>
      </c>
      <c r="H11" s="54">
        <f t="shared" si="5"/>
        <v>56778184837.719986</v>
      </c>
      <c r="I11" s="54">
        <f t="shared" si="5"/>
        <v>60817324834.740005</v>
      </c>
      <c r="J11" s="55">
        <f t="shared" si="3"/>
        <v>1.0482968525228724</v>
      </c>
      <c r="K11" s="54">
        <f t="shared" si="1"/>
        <v>19581170711.339981</v>
      </c>
      <c r="L11" s="55">
        <f t="shared" si="2"/>
        <v>0.52641780990300169</v>
      </c>
      <c r="M11" s="55">
        <f t="shared" si="4"/>
        <v>1.0723975580789255E-2</v>
      </c>
    </row>
    <row r="12" spans="2:16" x14ac:dyDescent="0.2">
      <c r="B12" s="58" t="s">
        <v>32</v>
      </c>
      <c r="C12" s="44">
        <v>2832430263.5699987</v>
      </c>
      <c r="D12" s="44">
        <v>67976353801</v>
      </c>
      <c r="E12" s="44">
        <v>92918780271</v>
      </c>
      <c r="F12" s="44">
        <v>6926973493</v>
      </c>
      <c r="G12" s="44">
        <v>7993633156.7200003</v>
      </c>
      <c r="H12" s="44">
        <v>8071530999.4500008</v>
      </c>
      <c r="I12" s="44">
        <v>8063455445.5499992</v>
      </c>
      <c r="J12" s="45">
        <f t="shared" si="3"/>
        <v>1.1652319743401103</v>
      </c>
      <c r="K12" s="44">
        <f t="shared" si="1"/>
        <v>5239100735.880002</v>
      </c>
      <c r="L12" s="45">
        <f t="shared" si="2"/>
        <v>1.8496839280613506</v>
      </c>
      <c r="M12" s="45">
        <f t="shared" si="4"/>
        <v>1.5245098374504712E-3</v>
      </c>
    </row>
    <row r="13" spans="2:16" x14ac:dyDescent="0.2">
      <c r="B13" s="58" t="s">
        <v>33</v>
      </c>
      <c r="C13" s="44">
        <v>3456422608.6700006</v>
      </c>
      <c r="D13" s="44">
        <v>43276034668</v>
      </c>
      <c r="E13" s="44">
        <v>45367374879</v>
      </c>
      <c r="F13" s="44">
        <v>3665329822.54</v>
      </c>
      <c r="G13" s="44">
        <v>4045391637.04</v>
      </c>
      <c r="H13" s="44">
        <v>3632037483.019999</v>
      </c>
      <c r="I13" s="44">
        <v>3469483164.8700004</v>
      </c>
      <c r="J13" s="45">
        <f t="shared" si="3"/>
        <v>0.99091695941923996</v>
      </c>
      <c r="K13" s="44">
        <f t="shared" si="1"/>
        <v>175614874.34999847</v>
      </c>
      <c r="L13" s="45">
        <f t="shared" si="2"/>
        <v>5.080827613772998E-2</v>
      </c>
      <c r="M13" s="45">
        <f t="shared" si="4"/>
        <v>6.8600081858449617E-4</v>
      </c>
    </row>
    <row r="14" spans="2:16" x14ac:dyDescent="0.2">
      <c r="B14" s="58" t="s">
        <v>34</v>
      </c>
      <c r="C14" s="44">
        <v>2343014709.5399995</v>
      </c>
      <c r="D14" s="44">
        <v>33199958317</v>
      </c>
      <c r="E14" s="44">
        <v>35341482117</v>
      </c>
      <c r="F14" s="44">
        <v>2736484423.5699997</v>
      </c>
      <c r="G14" s="44">
        <v>2671805457.9600005</v>
      </c>
      <c r="H14" s="44">
        <v>2767548836.1400003</v>
      </c>
      <c r="I14" s="44">
        <v>2699676546.7700005</v>
      </c>
      <c r="J14" s="45">
        <f t="shared" si="3"/>
        <v>1.0113519420400991</v>
      </c>
      <c r="K14" s="44">
        <f t="shared" si="1"/>
        <v>424534126.60000086</v>
      </c>
      <c r="L14" s="45">
        <f t="shared" si="2"/>
        <v>0.18119140476217876</v>
      </c>
      <c r="M14" s="45">
        <f t="shared" si="4"/>
        <v>5.2272058753259187E-4</v>
      </c>
    </row>
    <row r="15" spans="2:16" x14ac:dyDescent="0.2">
      <c r="B15" s="58" t="s">
        <v>35</v>
      </c>
      <c r="C15" s="44">
        <v>734058260.49000013</v>
      </c>
      <c r="D15" s="44">
        <v>10207451310</v>
      </c>
      <c r="E15" s="44">
        <v>9389461389</v>
      </c>
      <c r="F15" s="44">
        <v>525764954.25</v>
      </c>
      <c r="G15" s="44">
        <v>599892331.61999989</v>
      </c>
      <c r="H15" s="44">
        <v>705317394.31999993</v>
      </c>
      <c r="I15" s="44">
        <v>679029838.25</v>
      </c>
      <c r="J15" s="45">
        <f t="shared" si="3"/>
        <v>1.341507052949412</v>
      </c>
      <c r="K15" s="44">
        <f t="shared" si="1"/>
        <v>-28740866.170000196</v>
      </c>
      <c r="L15" s="45">
        <f t="shared" si="2"/>
        <v>-3.9153385660172346E-2</v>
      </c>
      <c r="M15" s="45">
        <f t="shared" si="4"/>
        <v>1.3321677216367528E-4</v>
      </c>
    </row>
    <row r="16" spans="2:16" x14ac:dyDescent="0.2">
      <c r="B16" s="58" t="s">
        <v>36</v>
      </c>
      <c r="C16" s="44">
        <v>1397127318.9899995</v>
      </c>
      <c r="D16" s="44">
        <v>21532543437</v>
      </c>
      <c r="E16" s="44">
        <v>21857141529</v>
      </c>
      <c r="F16" s="44">
        <v>1525112037.4399998</v>
      </c>
      <c r="G16" s="44">
        <v>1434960355.6700001</v>
      </c>
      <c r="H16" s="44">
        <v>1568184850.8799999</v>
      </c>
      <c r="I16" s="44">
        <v>1485480472.0599999</v>
      </c>
      <c r="J16" s="45">
        <f t="shared" si="3"/>
        <v>1.0282423929407183</v>
      </c>
      <c r="K16" s="44">
        <f t="shared" si="1"/>
        <v>171057531.89000034</v>
      </c>
      <c r="L16" s="45">
        <f t="shared" si="2"/>
        <v>0.12243517792899494</v>
      </c>
      <c r="M16" s="45">
        <f t="shared" si="4"/>
        <v>2.9619080101039874E-4</v>
      </c>
    </row>
    <row r="17" spans="2:14" x14ac:dyDescent="0.2">
      <c r="B17" s="58" t="s">
        <v>37</v>
      </c>
      <c r="C17" s="44">
        <v>11697986428.819996</v>
      </c>
      <c r="D17" s="44">
        <v>194510200000</v>
      </c>
      <c r="E17" s="44">
        <v>196159106465.70999</v>
      </c>
      <c r="F17" s="44">
        <v>16510119079.76</v>
      </c>
      <c r="G17" s="44">
        <v>12158034680.860001</v>
      </c>
      <c r="H17" s="44">
        <v>17066493445.919996</v>
      </c>
      <c r="I17" s="44">
        <v>17845801220.43</v>
      </c>
      <c r="J17" s="45">
        <f t="shared" si="3"/>
        <v>1.0336989917196941</v>
      </c>
      <c r="K17" s="44">
        <f t="shared" si="1"/>
        <v>5368507017.1000004</v>
      </c>
      <c r="L17" s="45">
        <f t="shared" si="2"/>
        <v>0.45892573476352849</v>
      </c>
      <c r="M17" s="45">
        <f t="shared" si="4"/>
        <v>3.2234327230932906E-3</v>
      </c>
    </row>
    <row r="18" spans="2:14" ht="25.5" x14ac:dyDescent="0.2">
      <c r="B18" s="59" t="s">
        <v>38</v>
      </c>
      <c r="C18" s="44">
        <v>7696099980.7999992</v>
      </c>
      <c r="D18" s="44">
        <v>107449061312</v>
      </c>
      <c r="E18" s="44">
        <v>148320173912.26001</v>
      </c>
      <c r="F18" s="44">
        <v>8941369141.0500011</v>
      </c>
      <c r="G18" s="44">
        <v>11252995406.42</v>
      </c>
      <c r="H18" s="44">
        <v>11067703088.239998</v>
      </c>
      <c r="I18" s="44">
        <v>14779846350.959997</v>
      </c>
      <c r="J18" s="45">
        <f t="shared" si="3"/>
        <v>1.2378085406884676</v>
      </c>
      <c r="K18" s="44">
        <f t="shared" si="1"/>
        <v>3371603107.4399986</v>
      </c>
      <c r="L18" s="45">
        <f t="shared" si="2"/>
        <v>0.43809242549490968</v>
      </c>
      <c r="M18" s="45">
        <f t="shared" si="4"/>
        <v>2.0904116253970357E-3</v>
      </c>
      <c r="N18" s="60"/>
    </row>
    <row r="19" spans="2:14" x14ac:dyDescent="0.2">
      <c r="B19" s="58" t="s">
        <v>39</v>
      </c>
      <c r="C19" s="44">
        <v>127882448.58000001</v>
      </c>
      <c r="D19" s="44">
        <v>2833726697</v>
      </c>
      <c r="E19" s="44">
        <v>3015092203.3499999</v>
      </c>
      <c r="F19" s="44">
        <v>209227162.32000002</v>
      </c>
      <c r="G19" s="44">
        <v>180107863.19</v>
      </c>
      <c r="H19" s="44">
        <v>232915715.63999996</v>
      </c>
      <c r="I19" s="44">
        <v>306156914.56000006</v>
      </c>
      <c r="J19" s="45">
        <f t="shared" si="3"/>
        <v>1.1132193022040311</v>
      </c>
      <c r="K19" s="44">
        <f t="shared" si="1"/>
        <v>105033267.05999994</v>
      </c>
      <c r="L19" s="45">
        <f t="shared" si="2"/>
        <v>0.82132668107534545</v>
      </c>
      <c r="M19" s="45">
        <f t="shared" si="4"/>
        <v>4.3991939052726434E-5</v>
      </c>
    </row>
    <row r="20" spans="2:14" x14ac:dyDescent="0.2">
      <c r="B20" s="59" t="s">
        <v>40</v>
      </c>
      <c r="C20" s="44">
        <v>168730356.17999998</v>
      </c>
      <c r="D20" s="44">
        <v>2031641613</v>
      </c>
      <c r="E20" s="44">
        <v>2073075622.78</v>
      </c>
      <c r="F20" s="44">
        <v>155029687.16</v>
      </c>
      <c r="G20" s="44">
        <v>133840060.98</v>
      </c>
      <c r="H20" s="44">
        <v>142169878.13</v>
      </c>
      <c r="I20" s="44">
        <v>140571393.78999999</v>
      </c>
      <c r="J20" s="45">
        <f t="shared" si="3"/>
        <v>0.91704937766707928</v>
      </c>
      <c r="K20" s="44">
        <f t="shared" si="1"/>
        <v>-26560478.049999982</v>
      </c>
      <c r="L20" s="45">
        <f t="shared" si="2"/>
        <v>-0.15741374967326871</v>
      </c>
      <c r="M20" s="45">
        <f t="shared" si="4"/>
        <v>2.6852325514588045E-5</v>
      </c>
    </row>
    <row r="21" spans="2:14" x14ac:dyDescent="0.2">
      <c r="B21" s="59" t="s">
        <v>41</v>
      </c>
      <c r="C21" s="44">
        <v>856762993.20999992</v>
      </c>
      <c r="D21" s="44">
        <v>13835081458</v>
      </c>
      <c r="E21" s="44">
        <v>13689835123</v>
      </c>
      <c r="F21" s="44">
        <v>1016970763.64</v>
      </c>
      <c r="G21" s="44">
        <v>1076706561.9499998</v>
      </c>
      <c r="H21" s="44">
        <v>1058011857.6800003</v>
      </c>
      <c r="I21" s="44">
        <v>1496631338.28</v>
      </c>
      <c r="J21" s="45">
        <f t="shared" si="3"/>
        <v>1.0403562181995318</v>
      </c>
      <c r="K21" s="44">
        <f t="shared" si="1"/>
        <v>201248864.47000039</v>
      </c>
      <c r="L21" s="45">
        <f t="shared" si="2"/>
        <v>0.23489444112891622</v>
      </c>
      <c r="M21" s="45">
        <f t="shared" si="4"/>
        <v>1.9983191358396762E-4</v>
      </c>
    </row>
    <row r="22" spans="2:14" ht="25.5" x14ac:dyDescent="0.2">
      <c r="B22" s="61" t="s">
        <v>42</v>
      </c>
      <c r="C22" s="44">
        <v>2966759357.4299994</v>
      </c>
      <c r="D22" s="44">
        <v>48788599383</v>
      </c>
      <c r="E22" s="44">
        <v>49209997443</v>
      </c>
      <c r="F22" s="44">
        <v>5937777372.1800003</v>
      </c>
      <c r="G22" s="44">
        <v>4719506352.4500008</v>
      </c>
      <c r="H22" s="44">
        <v>4753590270.1599998</v>
      </c>
      <c r="I22" s="44">
        <v>4218064516.77</v>
      </c>
      <c r="J22" s="45">
        <f t="shared" si="3"/>
        <v>0.80056727832737229</v>
      </c>
      <c r="K22" s="44">
        <f t="shared" si="1"/>
        <v>1786830912.7300005</v>
      </c>
      <c r="L22" s="45">
        <f t="shared" si="2"/>
        <v>0.60228373705303495</v>
      </c>
      <c r="M22" s="45">
        <f t="shared" si="4"/>
        <v>8.978340206537732E-4</v>
      </c>
    </row>
    <row r="23" spans="2:14" ht="25.5" x14ac:dyDescent="0.2">
      <c r="B23" s="61" t="s">
        <v>43</v>
      </c>
      <c r="C23" s="44">
        <v>309909984.13999999</v>
      </c>
      <c r="D23" s="44">
        <v>7108358376</v>
      </c>
      <c r="E23" s="44">
        <v>13987866796</v>
      </c>
      <c r="F23" s="44">
        <v>1639902926.3300002</v>
      </c>
      <c r="G23" s="44">
        <v>1269056131.02</v>
      </c>
      <c r="H23" s="44">
        <v>1283406434.0699999</v>
      </c>
      <c r="I23" s="44">
        <v>1343886996.55</v>
      </c>
      <c r="J23" s="45">
        <f t="shared" si="3"/>
        <v>0.78261122256924254</v>
      </c>
      <c r="K23" s="44">
        <f t="shared" si="1"/>
        <v>973496449.92999995</v>
      </c>
      <c r="L23" s="45">
        <f t="shared" si="2"/>
        <v>3.1412232575580035</v>
      </c>
      <c r="M23" s="45">
        <f t="shared" si="4"/>
        <v>2.4240329800136632E-4</v>
      </c>
    </row>
    <row r="24" spans="2:14" x14ac:dyDescent="0.2">
      <c r="B24" s="59" t="s">
        <v>44</v>
      </c>
      <c r="C24" s="44">
        <v>138653433.40999994</v>
      </c>
      <c r="D24" s="44">
        <v>5989263956</v>
      </c>
      <c r="E24" s="44">
        <v>6577911720</v>
      </c>
      <c r="F24" s="44">
        <v>274897454.63</v>
      </c>
      <c r="G24" s="44">
        <v>392563452.88000005</v>
      </c>
      <c r="H24" s="44">
        <v>268395496.20000002</v>
      </c>
      <c r="I24" s="44">
        <v>239924346.35999998</v>
      </c>
      <c r="J24" s="45">
        <f t="shared" si="3"/>
        <v>0.97634769503867791</v>
      </c>
      <c r="K24" s="44">
        <f t="shared" si="1"/>
        <v>129742062.79000008</v>
      </c>
      <c r="L24" s="45">
        <f t="shared" si="2"/>
        <v>0.93572917452646975</v>
      </c>
      <c r="M24" s="45">
        <f t="shared" si="4"/>
        <v>5.0693180056197739E-5</v>
      </c>
    </row>
    <row r="25" spans="2:14" x14ac:dyDescent="0.2">
      <c r="B25" s="59" t="s">
        <v>45</v>
      </c>
      <c r="C25" s="44">
        <v>522488696.20999992</v>
      </c>
      <c r="D25" s="44">
        <v>7005559301</v>
      </c>
      <c r="E25" s="44">
        <v>8912171241</v>
      </c>
      <c r="F25" s="44">
        <v>686639572.85000002</v>
      </c>
      <c r="G25" s="44">
        <v>689665066.48999989</v>
      </c>
      <c r="H25" s="44">
        <v>689665066.48999989</v>
      </c>
      <c r="I25" s="44">
        <v>708544998.9799999</v>
      </c>
      <c r="J25" s="45">
        <f t="shared" si="3"/>
        <v>1.004406232555811</v>
      </c>
      <c r="K25" s="44">
        <f t="shared" si="1"/>
        <v>167176370.27999997</v>
      </c>
      <c r="L25" s="45">
        <f t="shared" si="2"/>
        <v>0.31996169772217997</v>
      </c>
      <c r="M25" s="45">
        <f t="shared" si="4"/>
        <v>1.302604398696581E-4</v>
      </c>
    </row>
    <row r="26" spans="2:14" x14ac:dyDescent="0.2">
      <c r="B26" s="59" t="s">
        <v>46</v>
      </c>
      <c r="C26" s="44">
        <v>15008705.279999999</v>
      </c>
      <c r="D26" s="44">
        <v>1090587821</v>
      </c>
      <c r="E26" s="44">
        <v>1166387821</v>
      </c>
      <c r="F26" s="44">
        <v>76283431</v>
      </c>
      <c r="G26" s="44">
        <v>87224956.359999985</v>
      </c>
      <c r="H26" s="44">
        <v>81391488.819999993</v>
      </c>
      <c r="I26" s="44">
        <v>78753341.86999999</v>
      </c>
      <c r="J26" s="45">
        <f t="shared" si="3"/>
        <v>1.0669615636454526</v>
      </c>
      <c r="K26" s="44">
        <f t="shared" si="1"/>
        <v>66382783.539999992</v>
      </c>
      <c r="L26" s="45">
        <f t="shared" si="2"/>
        <v>4.4229520336080581</v>
      </c>
      <c r="M26" s="45">
        <f t="shared" si="4"/>
        <v>1.5372811601576589E-5</v>
      </c>
    </row>
    <row r="27" spans="2:14" x14ac:dyDescent="0.2">
      <c r="B27" s="59" t="s">
        <v>47</v>
      </c>
      <c r="C27" s="44">
        <v>204441409.91999996</v>
      </c>
      <c r="D27" s="44">
        <v>2587888533</v>
      </c>
      <c r="E27" s="44">
        <v>2998793205.3400002</v>
      </c>
      <c r="F27" s="44">
        <v>192812226.16</v>
      </c>
      <c r="G27" s="44">
        <v>229075763.46999997</v>
      </c>
      <c r="H27" s="44">
        <v>210911036.98000002</v>
      </c>
      <c r="I27" s="44">
        <v>191285328.54000002</v>
      </c>
      <c r="J27" s="45">
        <f t="shared" si="3"/>
        <v>1.0938675476158926</v>
      </c>
      <c r="K27" s="44">
        <f t="shared" si="1"/>
        <v>6469627.060000062</v>
      </c>
      <c r="L27" s="45">
        <f t="shared" si="2"/>
        <v>3.1645384672956967E-2</v>
      </c>
      <c r="M27" s="45">
        <f t="shared" si="4"/>
        <v>3.9835806952212639E-5</v>
      </c>
    </row>
    <row r="28" spans="2:14" x14ac:dyDescent="0.2">
      <c r="B28" s="59" t="s">
        <v>48</v>
      </c>
      <c r="C28" s="44">
        <v>16009190.790000001</v>
      </c>
      <c r="D28" s="44">
        <v>660711909</v>
      </c>
      <c r="E28" s="44">
        <v>684638478.67000008</v>
      </c>
      <c r="F28" s="44">
        <v>51258472.030000001</v>
      </c>
      <c r="G28" s="44">
        <v>47224170.340000004</v>
      </c>
      <c r="H28" s="44">
        <v>56754310.260000005</v>
      </c>
      <c r="I28" s="44">
        <v>70346298.940000013</v>
      </c>
      <c r="J28" s="45">
        <f t="shared" si="3"/>
        <v>1.1072181438959683</v>
      </c>
      <c r="K28" s="44">
        <f t="shared" si="1"/>
        <v>40745119.470000006</v>
      </c>
      <c r="L28" s="45">
        <f t="shared" si="2"/>
        <v>2.5451079948057762</v>
      </c>
      <c r="M28" s="45">
        <f t="shared" si="4"/>
        <v>1.071946627163817E-5</v>
      </c>
    </row>
    <row r="29" spans="2:14" ht="25.5" x14ac:dyDescent="0.2">
      <c r="B29" s="59" t="s">
        <v>49</v>
      </c>
      <c r="C29" s="44">
        <v>602011260.55000007</v>
      </c>
      <c r="D29" s="44">
        <v>12790477309</v>
      </c>
      <c r="E29" s="44">
        <v>14428729569</v>
      </c>
      <c r="F29" s="44">
        <v>1032775477.86</v>
      </c>
      <c r="G29" s="44">
        <v>1711128034.5199997</v>
      </c>
      <c r="H29" s="44">
        <v>1605510088.3600001</v>
      </c>
      <c r="I29" s="44">
        <v>1542501267.9200001</v>
      </c>
      <c r="J29" s="45">
        <f t="shared" si="3"/>
        <v>1.5545586846104786</v>
      </c>
      <c r="K29" s="44">
        <f t="shared" si="1"/>
        <v>1003498827.8100001</v>
      </c>
      <c r="L29" s="45">
        <f t="shared" si="2"/>
        <v>1.6669103944886334</v>
      </c>
      <c r="M29" s="45">
        <f t="shared" si="4"/>
        <v>3.0324060255700904E-4</v>
      </c>
    </row>
    <row r="30" spans="2:14" ht="25.5" x14ac:dyDescent="0.2">
      <c r="B30" s="59" t="s">
        <v>50</v>
      </c>
      <c r="C30" s="44">
        <v>868849810.27999997</v>
      </c>
      <c r="D30" s="44">
        <v>15363014394</v>
      </c>
      <c r="E30" s="44">
        <v>15473898612.27</v>
      </c>
      <c r="F30" s="44">
        <v>1170416586.0300002</v>
      </c>
      <c r="G30" s="44">
        <v>1017435230.96</v>
      </c>
      <c r="H30" s="44">
        <v>1055298987.53</v>
      </c>
      <c r="I30" s="44">
        <v>1030933456.2099999</v>
      </c>
      <c r="J30" s="45">
        <f t="shared" si="3"/>
        <v>0.90164391048961989</v>
      </c>
      <c r="K30" s="44">
        <f t="shared" si="1"/>
        <v>186449177.25</v>
      </c>
      <c r="L30" s="45">
        <f t="shared" si="2"/>
        <v>0.21459310348461025</v>
      </c>
      <c r="M30" s="45">
        <f t="shared" si="4"/>
        <v>1.9931952042935011E-4</v>
      </c>
    </row>
    <row r="31" spans="2:14" ht="25.5" x14ac:dyDescent="0.2">
      <c r="B31" s="59" t="s">
        <v>51</v>
      </c>
      <c r="C31" s="44">
        <v>113097349.65999997</v>
      </c>
      <c r="D31" s="44">
        <v>2970299999</v>
      </c>
      <c r="E31" s="44">
        <v>2832170645</v>
      </c>
      <c r="F31" s="44">
        <v>282831697.11000001</v>
      </c>
      <c r="G31" s="44">
        <v>200565730.03</v>
      </c>
      <c r="H31" s="44">
        <v>212912434.26000002</v>
      </c>
      <c r="I31" s="44">
        <v>215141781.81</v>
      </c>
      <c r="J31" s="45">
        <f t="shared" si="3"/>
        <v>0.75278844781387177</v>
      </c>
      <c r="K31" s="44">
        <f t="shared" si="1"/>
        <v>99815084.600000054</v>
      </c>
      <c r="L31" s="45">
        <f t="shared" si="2"/>
        <v>0.88255900690927014</v>
      </c>
      <c r="M31" s="45">
        <f t="shared" si="4"/>
        <v>4.0213820719639726E-5</v>
      </c>
    </row>
    <row r="32" spans="2:14" x14ac:dyDescent="0.2">
      <c r="B32" s="59" t="s">
        <v>52</v>
      </c>
      <c r="C32" s="44">
        <v>46065684.100000001</v>
      </c>
      <c r="D32" s="44">
        <v>1014051490</v>
      </c>
      <c r="E32" s="44">
        <v>1058116804</v>
      </c>
      <c r="F32" s="44">
        <v>49707186.090000004</v>
      </c>
      <c r="G32" s="44">
        <v>72707127.870000005</v>
      </c>
      <c r="H32" s="44">
        <v>69769172.640000001</v>
      </c>
      <c r="I32" s="44">
        <v>68056504.00999999</v>
      </c>
      <c r="J32" s="45">
        <f t="shared" si="3"/>
        <v>1.403603344467653</v>
      </c>
      <c r="K32" s="44">
        <f t="shared" si="1"/>
        <v>23703488.539999999</v>
      </c>
      <c r="L32" s="45">
        <f t="shared" si="2"/>
        <v>0.51455848324197584</v>
      </c>
      <c r="M32" s="45">
        <f t="shared" si="4"/>
        <v>1.3177647468331345E-5</v>
      </c>
    </row>
    <row r="33" spans="2:13" x14ac:dyDescent="0.2">
      <c r="B33" s="59" t="s">
        <v>53</v>
      </c>
      <c r="C33" s="44">
        <v>83203875.76000002</v>
      </c>
      <c r="D33" s="44">
        <v>1363034330</v>
      </c>
      <c r="E33" s="44">
        <v>2893172537</v>
      </c>
      <c r="F33" s="44">
        <v>554632507.93000007</v>
      </c>
      <c r="G33" s="44">
        <v>174867696.05000001</v>
      </c>
      <c r="H33" s="44">
        <v>178666502.52999997</v>
      </c>
      <c r="I33" s="44">
        <v>143753311.25999999</v>
      </c>
      <c r="J33" s="45">
        <f t="shared" si="3"/>
        <v>0.32213492713728453</v>
      </c>
      <c r="K33" s="44">
        <f t="shared" si="1"/>
        <v>95462626.769999951</v>
      </c>
      <c r="L33" s="45">
        <f t="shared" si="2"/>
        <v>1.1473338939806128</v>
      </c>
      <c r="M33" s="45">
        <f t="shared" si="4"/>
        <v>3.3745622825262586E-5</v>
      </c>
    </row>
    <row r="34" spans="2:13" s="57" customFormat="1" ht="15" x14ac:dyDescent="0.25">
      <c r="B34" s="53" t="s">
        <v>4</v>
      </c>
      <c r="C34" s="54">
        <f t="shared" ref="C34:I34" si="6">C35</f>
        <v>718271942.75000012</v>
      </c>
      <c r="D34" s="54">
        <f t="shared" si="6"/>
        <v>8737865213</v>
      </c>
      <c r="E34" s="54">
        <f t="shared" si="6"/>
        <v>8768985415</v>
      </c>
      <c r="F34" s="54">
        <f t="shared" si="6"/>
        <v>728155434.37</v>
      </c>
      <c r="G34" s="54">
        <f t="shared" si="6"/>
        <v>726855278.73999989</v>
      </c>
      <c r="H34" s="54">
        <f t="shared" si="6"/>
        <v>726855278.73999989</v>
      </c>
      <c r="I34" s="54">
        <f t="shared" si="6"/>
        <v>726855278.73999989</v>
      </c>
      <c r="J34" s="55">
        <f t="shared" si="3"/>
        <v>0.99821445316668544</v>
      </c>
      <c r="K34" s="54">
        <f t="shared" si="1"/>
        <v>8583335.9899997711</v>
      </c>
      <c r="L34" s="55">
        <f t="shared" si="2"/>
        <v>1.1949980890437306E-2</v>
      </c>
      <c r="M34" s="55">
        <f t="shared" si="4"/>
        <v>1.3728473853565583E-4</v>
      </c>
    </row>
    <row r="35" spans="2:13" x14ac:dyDescent="0.2">
      <c r="B35" s="59" t="s">
        <v>54</v>
      </c>
      <c r="C35" s="44">
        <v>718271942.75000012</v>
      </c>
      <c r="D35" s="44">
        <v>8737865213</v>
      </c>
      <c r="E35" s="44">
        <v>8768985415</v>
      </c>
      <c r="F35" s="44">
        <v>728155434.37</v>
      </c>
      <c r="G35" s="44">
        <v>726855278.73999989</v>
      </c>
      <c r="H35" s="44">
        <v>726855278.73999989</v>
      </c>
      <c r="I35" s="44">
        <v>726855278.73999989</v>
      </c>
      <c r="J35" s="45">
        <f t="shared" si="3"/>
        <v>0.99821445316668544</v>
      </c>
      <c r="K35" s="44">
        <f t="shared" si="1"/>
        <v>8583335.9899997711</v>
      </c>
      <c r="L35" s="45">
        <f t="shared" si="2"/>
        <v>1.1949980890437306E-2</v>
      </c>
      <c r="M35" s="45">
        <f t="shared" si="4"/>
        <v>1.3728473853565583E-4</v>
      </c>
    </row>
    <row r="36" spans="2:13" s="57" customFormat="1" ht="15" x14ac:dyDescent="0.25">
      <c r="B36" s="53" t="s">
        <v>55</v>
      </c>
      <c r="C36" s="54">
        <f t="shared" ref="C36:I36" si="7">SUM(C37:C41)</f>
        <v>522284825.35000002</v>
      </c>
      <c r="D36" s="54">
        <f t="shared" si="7"/>
        <v>7427621816</v>
      </c>
      <c r="E36" s="54">
        <f t="shared" si="7"/>
        <v>7427621816</v>
      </c>
      <c r="F36" s="54">
        <f t="shared" si="7"/>
        <v>670071143.30000019</v>
      </c>
      <c r="G36" s="54">
        <f t="shared" si="7"/>
        <v>919831184.06999981</v>
      </c>
      <c r="H36" s="54">
        <f t="shared" si="7"/>
        <v>919831184.06999981</v>
      </c>
      <c r="I36" s="54">
        <f t="shared" si="7"/>
        <v>909836184.38999987</v>
      </c>
      <c r="J36" s="55">
        <f t="shared" si="3"/>
        <v>1.3727366015793021</v>
      </c>
      <c r="K36" s="54">
        <f t="shared" si="1"/>
        <v>397546358.71999979</v>
      </c>
      <c r="L36" s="55">
        <f t="shared" si="2"/>
        <v>0.76116773726594689</v>
      </c>
      <c r="M36" s="55">
        <f t="shared" si="4"/>
        <v>1.7373304878640533E-4</v>
      </c>
    </row>
    <row r="37" spans="2:13" x14ac:dyDescent="0.2">
      <c r="B37" s="59" t="s">
        <v>56</v>
      </c>
      <c r="C37" s="44">
        <v>279240995.12000006</v>
      </c>
      <c r="D37" s="44">
        <v>4511291957</v>
      </c>
      <c r="E37" s="44">
        <v>4511291957</v>
      </c>
      <c r="F37" s="44">
        <v>428457663.08000004</v>
      </c>
      <c r="G37" s="44">
        <v>585907662.38999987</v>
      </c>
      <c r="H37" s="44">
        <v>585907662.38999987</v>
      </c>
      <c r="I37" s="44">
        <v>585907662.38999987</v>
      </c>
      <c r="J37" s="45">
        <f t="shared" si="3"/>
        <v>1.367480880556923</v>
      </c>
      <c r="K37" s="44">
        <f t="shared" si="1"/>
        <v>306666667.2699998</v>
      </c>
      <c r="L37" s="45">
        <f t="shared" si="2"/>
        <v>1.0982150637953927</v>
      </c>
      <c r="M37" s="45">
        <f t="shared" si="4"/>
        <v>1.1066326762692592E-4</v>
      </c>
    </row>
    <row r="38" spans="2:13" x14ac:dyDescent="0.2">
      <c r="B38" s="58" t="s">
        <v>57</v>
      </c>
      <c r="C38" s="44">
        <v>81181039.219999984</v>
      </c>
      <c r="D38" s="44">
        <v>974248087</v>
      </c>
      <c r="E38" s="44">
        <v>974248087</v>
      </c>
      <c r="F38" s="44">
        <v>81187340.579999998</v>
      </c>
      <c r="G38" s="44">
        <v>112865743.94000001</v>
      </c>
      <c r="H38" s="44">
        <v>112865743.94000001</v>
      </c>
      <c r="I38" s="44">
        <v>112865743.94000001</v>
      </c>
      <c r="J38" s="45">
        <f t="shared" si="3"/>
        <v>1.3901889522885025</v>
      </c>
      <c r="K38" s="44">
        <f t="shared" si="1"/>
        <v>31684704.720000029</v>
      </c>
      <c r="L38" s="45">
        <f t="shared" si="2"/>
        <v>0.39029686025741461</v>
      </c>
      <c r="M38" s="45">
        <f t="shared" si="4"/>
        <v>2.1317509275429969E-5</v>
      </c>
    </row>
    <row r="39" spans="2:13" x14ac:dyDescent="0.2">
      <c r="B39" s="59" t="s">
        <v>58</v>
      </c>
      <c r="C39" s="44">
        <v>97947653.00999999</v>
      </c>
      <c r="D39" s="44">
        <v>1175371875</v>
      </c>
      <c r="E39" s="44">
        <v>1175371875</v>
      </c>
      <c r="F39" s="44">
        <v>97947656.24000001</v>
      </c>
      <c r="G39" s="44">
        <v>160947639</v>
      </c>
      <c r="H39" s="44">
        <v>160947639</v>
      </c>
      <c r="I39" s="44">
        <v>160947639</v>
      </c>
      <c r="J39" s="45">
        <f t="shared" si="3"/>
        <v>1.6432005131968841</v>
      </c>
      <c r="K39" s="44">
        <f t="shared" si="1"/>
        <v>62999985.99000001</v>
      </c>
      <c r="L39" s="45">
        <f t="shared" si="2"/>
        <v>0.64320056738437636</v>
      </c>
      <c r="M39" s="45">
        <f t="shared" si="4"/>
        <v>3.0398973749422078E-5</v>
      </c>
    </row>
    <row r="40" spans="2:13" x14ac:dyDescent="0.2">
      <c r="B40" s="59" t="s">
        <v>59</v>
      </c>
      <c r="C40" s="44">
        <v>13800000</v>
      </c>
      <c r="D40" s="44">
        <v>165328228</v>
      </c>
      <c r="E40" s="44">
        <v>165328228</v>
      </c>
      <c r="F40" s="44">
        <v>12363344.33</v>
      </c>
      <c r="G40" s="44">
        <v>9994999.6799999997</v>
      </c>
      <c r="H40" s="44">
        <v>9994999.6799999997</v>
      </c>
      <c r="I40" s="44">
        <v>0</v>
      </c>
      <c r="J40" s="45">
        <f t="shared" si="3"/>
        <v>0.80843818737191153</v>
      </c>
      <c r="K40" s="44">
        <f t="shared" si="1"/>
        <v>-3805000.3200000003</v>
      </c>
      <c r="L40" s="45">
        <v>0</v>
      </c>
      <c r="M40" s="45">
        <f t="shared" si="4"/>
        <v>1.8878048462568754E-6</v>
      </c>
    </row>
    <row r="41" spans="2:13" x14ac:dyDescent="0.2">
      <c r="B41" s="59" t="s">
        <v>60</v>
      </c>
      <c r="C41" s="44">
        <v>50115138.000000015</v>
      </c>
      <c r="D41" s="44">
        <v>601381669</v>
      </c>
      <c r="E41" s="44">
        <v>601381669</v>
      </c>
      <c r="F41" s="44">
        <v>50115139.07</v>
      </c>
      <c r="G41" s="44">
        <v>50115139.059999995</v>
      </c>
      <c r="H41" s="44">
        <v>50115139.059999995</v>
      </c>
      <c r="I41" s="44">
        <v>50115139.059999995</v>
      </c>
      <c r="J41" s="45">
        <f t="shared" si="3"/>
        <v>0.99999999980045939</v>
      </c>
      <c r="K41" s="44">
        <f t="shared" si="1"/>
        <v>1.059999980032444</v>
      </c>
      <c r="L41" s="45">
        <f>H41/C41-1</f>
        <v>2.1151293161381091E-8</v>
      </c>
      <c r="M41" s="45">
        <f t="shared" si="4"/>
        <v>9.4654932883704918E-6</v>
      </c>
    </row>
    <row r="42" spans="2:13" s="57" customFormat="1" ht="15" x14ac:dyDescent="0.25">
      <c r="B42" s="53" t="s">
        <v>61</v>
      </c>
      <c r="C42" s="54">
        <f t="shared" ref="C42:I42" si="8">SUM(C43:C44)</f>
        <v>16140004398.179996</v>
      </c>
      <c r="D42" s="54">
        <f t="shared" si="8"/>
        <v>263810694626</v>
      </c>
      <c r="E42" s="54">
        <f t="shared" si="8"/>
        <v>264219576737</v>
      </c>
      <c r="F42" s="54">
        <f t="shared" si="8"/>
        <v>14186180580.459999</v>
      </c>
      <c r="G42" s="54">
        <f t="shared" si="8"/>
        <v>20593380374.449997</v>
      </c>
      <c r="H42" s="54">
        <f t="shared" si="8"/>
        <v>20688135107.630001</v>
      </c>
      <c r="I42" s="54">
        <f t="shared" si="8"/>
        <v>17915520371.25</v>
      </c>
      <c r="J42" s="55">
        <f t="shared" si="3"/>
        <v>1.4583301678906988</v>
      </c>
      <c r="K42" s="54">
        <f t="shared" si="1"/>
        <v>4548130709.4500046</v>
      </c>
      <c r="L42" s="55">
        <f>H42/C42-1</f>
        <v>0.28179240830707997</v>
      </c>
      <c r="M42" s="55">
        <f t="shared" si="4"/>
        <v>3.9074700316749705E-3</v>
      </c>
    </row>
    <row r="43" spans="2:13" ht="25.5" x14ac:dyDescent="0.2">
      <c r="B43" s="59" t="s">
        <v>62</v>
      </c>
      <c r="C43" s="44">
        <v>9147488275.0299969</v>
      </c>
      <c r="D43" s="44">
        <v>184836130000</v>
      </c>
      <c r="E43" s="44">
        <v>157865454286</v>
      </c>
      <c r="F43" s="44">
        <v>8931619654.6199989</v>
      </c>
      <c r="G43" s="44">
        <v>12326860285.349998</v>
      </c>
      <c r="H43" s="44">
        <v>12326859508.800001</v>
      </c>
      <c r="I43" s="44">
        <v>9826143485.3600006</v>
      </c>
      <c r="J43" s="45">
        <f t="shared" si="3"/>
        <v>1.3801370843667498</v>
      </c>
      <c r="K43" s="44">
        <f t="shared" si="1"/>
        <v>3179371233.7700043</v>
      </c>
      <c r="L43" s="45">
        <f>H43/C43-1</f>
        <v>0.3475676752107757</v>
      </c>
      <c r="M43" s="45">
        <f t="shared" si="4"/>
        <v>2.3282347038394591E-3</v>
      </c>
    </row>
    <row r="44" spans="2:13" ht="26.25" thickBot="1" x14ac:dyDescent="0.25">
      <c r="B44" s="61" t="s">
        <v>63</v>
      </c>
      <c r="C44" s="44">
        <v>6992516123.1499996</v>
      </c>
      <c r="D44" s="44">
        <v>78974564626</v>
      </c>
      <c r="E44" s="44">
        <v>106354122451</v>
      </c>
      <c r="F44" s="44">
        <v>5254560925.8400002</v>
      </c>
      <c r="G44" s="44">
        <v>8266520089.1000004</v>
      </c>
      <c r="H44" s="44">
        <v>8361275598.8300009</v>
      </c>
      <c r="I44" s="44">
        <v>8089376885.8900003</v>
      </c>
      <c r="J44" s="45">
        <f t="shared" si="3"/>
        <v>1.591241536036307</v>
      </c>
      <c r="K44" s="44">
        <f t="shared" si="1"/>
        <v>1368759475.6800013</v>
      </c>
      <c r="L44" s="45">
        <f>H44/C44-1</f>
        <v>0.19574634531745638</v>
      </c>
      <c r="M44" s="45">
        <f t="shared" si="4"/>
        <v>1.5792353278355116E-3</v>
      </c>
    </row>
    <row r="45" spans="2:13" s="57" customFormat="1" ht="15.75" thickBot="1" x14ac:dyDescent="0.3">
      <c r="B45" s="62" t="s">
        <v>24</v>
      </c>
      <c r="C45" s="12">
        <f t="shared" ref="C45:I45" si="9">C8+C11+C34+C36+C42</f>
        <v>55468619671.419998</v>
      </c>
      <c r="D45" s="12">
        <f t="shared" si="9"/>
        <v>891378800905</v>
      </c>
      <c r="E45" s="12">
        <f>E8+E11+E34+E36+E42</f>
        <v>976590282188.38</v>
      </c>
      <c r="F45" s="12">
        <f>F8+F11+F34+F36+F42</f>
        <v>70398282619.440002</v>
      </c>
      <c r="G45" s="12">
        <f t="shared" si="9"/>
        <v>75050014041.679993</v>
      </c>
      <c r="H45" s="12">
        <f t="shared" si="9"/>
        <v>79764566387.72998</v>
      </c>
      <c r="I45" s="12">
        <f t="shared" si="9"/>
        <v>81021096648.690002</v>
      </c>
      <c r="J45" s="13">
        <f t="shared" si="3"/>
        <v>1.1330470491577525</v>
      </c>
      <c r="K45" s="12">
        <f t="shared" si="1"/>
        <v>24295946716.309982</v>
      </c>
      <c r="L45" s="13">
        <f>H45/C45-1</f>
        <v>0.43801246290663287</v>
      </c>
      <c r="M45" s="13">
        <f t="shared" si="4"/>
        <v>1.5065526744102399E-2</v>
      </c>
    </row>
    <row r="46" spans="2:13" ht="15" x14ac:dyDescent="0.2">
      <c r="B46" s="63" t="s">
        <v>25</v>
      </c>
    </row>
    <row r="47" spans="2:13" ht="15" x14ac:dyDescent="0.2">
      <c r="B47" s="63" t="s">
        <v>26</v>
      </c>
    </row>
    <row r="48" spans="2:13" ht="15" x14ac:dyDescent="0.2">
      <c r="B48" s="63" t="s">
        <v>592</v>
      </c>
    </row>
    <row r="49" spans="2:2" ht="15" x14ac:dyDescent="0.2">
      <c r="B49" s="63" t="s">
        <v>27</v>
      </c>
    </row>
  </sheetData>
  <mergeCells count="9">
    <mergeCell ref="B2:M2"/>
    <mergeCell ref="B3:M3"/>
    <mergeCell ref="B4:B7"/>
    <mergeCell ref="M4:M6"/>
    <mergeCell ref="D4:J4"/>
    <mergeCell ref="K4:L5"/>
    <mergeCell ref="C5:C6"/>
    <mergeCell ref="D5:D6"/>
    <mergeCell ref="E5:J5"/>
  </mergeCells>
  <pageMargins left="0.7" right="0.7" top="0.75" bottom="0.75" header="0.3" footer="0.3"/>
  <pageSetup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C2:M39"/>
  <sheetViews>
    <sheetView showGridLines="0" workbookViewId="0">
      <selection activeCell="G19" sqref="G19"/>
    </sheetView>
  </sheetViews>
  <sheetFormatPr baseColWidth="10" defaultColWidth="11.42578125" defaultRowHeight="12.75" x14ac:dyDescent="0.2"/>
  <cols>
    <col min="1" max="2" width="11.42578125" style="3" customWidth="1"/>
    <col min="3" max="3" width="61.28515625" style="3" bestFit="1" customWidth="1"/>
    <col min="4" max="4" width="16.140625" style="3" customWidth="1"/>
    <col min="5" max="5" width="14.5703125" style="3" customWidth="1"/>
    <col min="6" max="6" width="17.140625" style="3" customWidth="1"/>
    <col min="7" max="8" width="14.5703125" style="3" customWidth="1"/>
    <col min="9" max="9" width="11.42578125" style="3" customWidth="1"/>
    <col min="10" max="10" width="14.85546875" style="3" customWidth="1"/>
    <col min="11" max="11" width="19.7109375" style="3" customWidth="1"/>
    <col min="12" max="12" width="43.28515625" style="3" customWidth="1"/>
    <col min="13" max="16384" width="11.42578125" style="3"/>
  </cols>
  <sheetData>
    <row r="2" spans="3:13" ht="15.75" x14ac:dyDescent="0.25">
      <c r="C2" s="142" t="s">
        <v>598</v>
      </c>
      <c r="D2" s="142"/>
      <c r="E2" s="142"/>
      <c r="F2" s="142"/>
      <c r="G2" s="142"/>
      <c r="H2" s="142"/>
    </row>
    <row r="3" spans="3:13" ht="15.75" thickBot="1" x14ac:dyDescent="0.25">
      <c r="C3" s="143" t="s">
        <v>18</v>
      </c>
      <c r="D3" s="143"/>
      <c r="E3" s="143"/>
      <c r="F3" s="143"/>
      <c r="G3" s="143"/>
      <c r="H3" s="143"/>
    </row>
    <row r="4" spans="3:13" ht="14.45" customHeight="1" thickBot="1" x14ac:dyDescent="0.25">
      <c r="C4" s="104" t="s">
        <v>19</v>
      </c>
      <c r="D4" s="64">
        <v>2020</v>
      </c>
      <c r="E4" s="140">
        <v>2021</v>
      </c>
      <c r="F4" s="141"/>
      <c r="G4" s="124" t="s">
        <v>114</v>
      </c>
      <c r="H4" s="125"/>
      <c r="I4" s="65"/>
    </row>
    <row r="5" spans="3:13" ht="14.45" customHeight="1" thickBot="1" x14ac:dyDescent="0.25">
      <c r="C5" s="105"/>
      <c r="D5" s="99" t="s">
        <v>597</v>
      </c>
      <c r="E5" s="140" t="s">
        <v>590</v>
      </c>
      <c r="F5" s="141"/>
      <c r="G5" s="128"/>
      <c r="H5" s="129"/>
      <c r="I5" s="65"/>
    </row>
    <row r="6" spans="3:13" ht="15.75" thickBot="1" x14ac:dyDescent="0.3">
      <c r="C6" s="144"/>
      <c r="D6" s="145"/>
      <c r="E6" s="39" t="s">
        <v>112</v>
      </c>
      <c r="F6" s="39" t="s">
        <v>113</v>
      </c>
      <c r="G6" s="40" t="s">
        <v>115</v>
      </c>
      <c r="H6" s="49" t="s">
        <v>116</v>
      </c>
      <c r="L6" s="66" t="s">
        <v>1</v>
      </c>
      <c r="M6" s="67">
        <v>0.16028457573457949</v>
      </c>
    </row>
    <row r="7" spans="3:13" s="57" customFormat="1" ht="15" x14ac:dyDescent="0.25">
      <c r="C7" s="66" t="s">
        <v>64</v>
      </c>
      <c r="D7" s="68">
        <v>10830779483.700001</v>
      </c>
      <c r="E7" s="68">
        <v>12785029682.110004</v>
      </c>
      <c r="F7" s="67">
        <f>E7/$E$33</f>
        <v>0.16028457573457949</v>
      </c>
      <c r="G7" s="68">
        <f t="shared" ref="G7:G33" si="0">E7-D7</f>
        <v>1954250198.4100037</v>
      </c>
      <c r="H7" s="67">
        <f t="shared" ref="H7:H33" si="1">E7/D7-1</f>
        <v>0.1804348617152709</v>
      </c>
      <c r="L7" s="66" t="s">
        <v>2</v>
      </c>
      <c r="M7" s="67">
        <v>0.17808147000439359</v>
      </c>
    </row>
    <row r="8" spans="3:13" ht="15" x14ac:dyDescent="0.25">
      <c r="C8" s="69" t="s">
        <v>65</v>
      </c>
      <c r="D8" s="70">
        <v>4830979254.409997</v>
      </c>
      <c r="E8" s="70">
        <v>6175265993.7299995</v>
      </c>
      <c r="F8" s="71">
        <f>E8/$E$33</f>
        <v>7.7418661861865593E-2</v>
      </c>
      <c r="G8" s="70">
        <f t="shared" si="0"/>
        <v>1344286739.3200026</v>
      </c>
      <c r="H8" s="71">
        <f t="shared" si="1"/>
        <v>0.27826381951296097</v>
      </c>
      <c r="L8" s="66" t="s">
        <v>3</v>
      </c>
      <c r="M8" s="67">
        <v>7.8557883336828407E-3</v>
      </c>
    </row>
    <row r="9" spans="3:13" ht="15" x14ac:dyDescent="0.25">
      <c r="C9" s="69" t="s">
        <v>68</v>
      </c>
      <c r="D9" s="70">
        <v>734312643.62</v>
      </c>
      <c r="E9" s="70">
        <v>723157946.94999981</v>
      </c>
      <c r="F9" s="71">
        <f t="shared" ref="F9:F33" si="2">E9/$E$33</f>
        <v>9.066155308044669E-3</v>
      </c>
      <c r="G9" s="70">
        <f t="shared" si="0"/>
        <v>-11154696.670000196</v>
      </c>
      <c r="H9" s="71">
        <f t="shared" si="1"/>
        <v>-1.5190664040605317E-2</v>
      </c>
      <c r="L9" s="66" t="s">
        <v>0</v>
      </c>
      <c r="M9" s="67">
        <v>0.49923762158488516</v>
      </c>
    </row>
    <row r="10" spans="3:13" ht="15" x14ac:dyDescent="0.25">
      <c r="C10" s="69" t="s">
        <v>67</v>
      </c>
      <c r="D10" s="70">
        <v>2030356193.0999992</v>
      </c>
      <c r="E10" s="70">
        <v>2272516495.4300003</v>
      </c>
      <c r="F10" s="71">
        <f t="shared" si="2"/>
        <v>2.8490300873491314E-2</v>
      </c>
      <c r="G10" s="70">
        <f t="shared" si="0"/>
        <v>242160302.33000112</v>
      </c>
      <c r="H10" s="71">
        <f t="shared" si="1"/>
        <v>0.11926986168878306</v>
      </c>
      <c r="L10" s="66" t="s">
        <v>5</v>
      </c>
      <c r="M10" s="67">
        <v>0.15454054434245892</v>
      </c>
    </row>
    <row r="11" spans="3:13" x14ac:dyDescent="0.2">
      <c r="C11" s="69" t="s">
        <v>66</v>
      </c>
      <c r="D11" s="70">
        <v>3235131392.5700016</v>
      </c>
      <c r="E11" s="70">
        <v>3614089245.9999995</v>
      </c>
      <c r="F11" s="71">
        <f t="shared" si="2"/>
        <v>4.5309457691177848E-2</v>
      </c>
      <c r="G11" s="70">
        <f t="shared" si="0"/>
        <v>378957853.42999792</v>
      </c>
      <c r="H11" s="71">
        <f t="shared" si="1"/>
        <v>0.11713831911134598</v>
      </c>
    </row>
    <row r="12" spans="3:13" s="57" customFormat="1" ht="15" x14ac:dyDescent="0.25">
      <c r="C12" s="66" t="s">
        <v>69</v>
      </c>
      <c r="D12" s="68">
        <v>3213656033.2400002</v>
      </c>
      <c r="E12" s="68">
        <v>14204591236.590004</v>
      </c>
      <c r="F12" s="67">
        <f t="shared" si="2"/>
        <v>0.17808147000439359</v>
      </c>
      <c r="G12" s="68">
        <f t="shared" si="0"/>
        <v>10990935203.350004</v>
      </c>
      <c r="H12" s="67">
        <f t="shared" si="1"/>
        <v>3.4200720580133055</v>
      </c>
    </row>
    <row r="13" spans="3:13" x14ac:dyDescent="0.2">
      <c r="C13" s="69" t="s">
        <v>72</v>
      </c>
      <c r="D13" s="70">
        <v>385099193.14999998</v>
      </c>
      <c r="E13" s="70">
        <v>1363165252.2999997</v>
      </c>
      <c r="F13" s="71">
        <f t="shared" si="2"/>
        <v>1.7089859746416074E-2</v>
      </c>
      <c r="G13" s="70">
        <f t="shared" si="0"/>
        <v>978066059.14999974</v>
      </c>
      <c r="H13" s="71">
        <f t="shared" si="1"/>
        <v>2.5397769627863989</v>
      </c>
    </row>
    <row r="14" spans="3:13" x14ac:dyDescent="0.2">
      <c r="C14" s="69" t="s">
        <v>70</v>
      </c>
      <c r="D14" s="70">
        <v>838658696.01000023</v>
      </c>
      <c r="E14" s="70">
        <v>1044348611.6200002</v>
      </c>
      <c r="F14" s="71">
        <f t="shared" si="2"/>
        <v>1.3092888972071812E-2</v>
      </c>
      <c r="G14" s="70">
        <f t="shared" si="0"/>
        <v>205689915.61000001</v>
      </c>
      <c r="H14" s="71">
        <f t="shared" si="1"/>
        <v>0.2452605769052294</v>
      </c>
    </row>
    <row r="15" spans="3:13" x14ac:dyDescent="0.2">
      <c r="C15" s="69" t="s">
        <v>73</v>
      </c>
      <c r="D15" s="70">
        <v>374765323.55000001</v>
      </c>
      <c r="E15" s="70">
        <v>1163635338.1699998</v>
      </c>
      <c r="F15" s="71">
        <f t="shared" si="2"/>
        <v>1.4588374147408378E-2</v>
      </c>
      <c r="G15" s="70">
        <f t="shared" si="0"/>
        <v>788870014.61999989</v>
      </c>
      <c r="H15" s="71">
        <f t="shared" si="1"/>
        <v>2.104970671105197</v>
      </c>
    </row>
    <row r="16" spans="3:13" x14ac:dyDescent="0.2">
      <c r="C16" s="69" t="s">
        <v>76</v>
      </c>
      <c r="D16" s="70">
        <v>64640242.659999996</v>
      </c>
      <c r="E16" s="70">
        <v>5901118037.8300009</v>
      </c>
      <c r="F16" s="71">
        <f t="shared" si="2"/>
        <v>7.3981697702023189E-2</v>
      </c>
      <c r="G16" s="70">
        <f t="shared" si="0"/>
        <v>5836477795.170001</v>
      </c>
      <c r="H16" s="71">
        <f t="shared" si="1"/>
        <v>90.291706141469504</v>
      </c>
    </row>
    <row r="17" spans="3:8" x14ac:dyDescent="0.2">
      <c r="C17" s="69" t="s">
        <v>78</v>
      </c>
      <c r="D17" s="70">
        <v>15598218.850000005</v>
      </c>
      <c r="E17" s="70">
        <v>14795737.319999998</v>
      </c>
      <c r="F17" s="71">
        <f t="shared" si="2"/>
        <v>1.8549260642976417E-4</v>
      </c>
      <c r="G17" s="70">
        <f t="shared" si="0"/>
        <v>-802481.53000000678</v>
      </c>
      <c r="H17" s="71">
        <f t="shared" si="1"/>
        <v>-5.1446997744874379E-2</v>
      </c>
    </row>
    <row r="18" spans="3:8" x14ac:dyDescent="0.2">
      <c r="C18" s="69" t="s">
        <v>71</v>
      </c>
      <c r="D18" s="70">
        <v>1321547310.8399997</v>
      </c>
      <c r="E18" s="70">
        <v>4225506622.8000002</v>
      </c>
      <c r="F18" s="71">
        <f t="shared" si="2"/>
        <v>5.2974733194939047E-2</v>
      </c>
      <c r="G18" s="70">
        <f t="shared" si="0"/>
        <v>2903959311.9600005</v>
      </c>
      <c r="H18" s="71">
        <f t="shared" si="1"/>
        <v>2.1973933798209546</v>
      </c>
    </row>
    <row r="19" spans="3:8" x14ac:dyDescent="0.2">
      <c r="C19" s="69" t="s">
        <v>75</v>
      </c>
      <c r="D19" s="70">
        <v>52793366.100000009</v>
      </c>
      <c r="E19" s="70">
        <v>208617036.67999998</v>
      </c>
      <c r="F19" s="71">
        <f t="shared" si="2"/>
        <v>2.6154099010070094E-3</v>
      </c>
      <c r="G19" s="70">
        <f t="shared" si="0"/>
        <v>155823670.57999998</v>
      </c>
      <c r="H19" s="71">
        <f t="shared" si="1"/>
        <v>2.9515767243339299</v>
      </c>
    </row>
    <row r="20" spans="3:8" x14ac:dyDescent="0.2">
      <c r="C20" s="69" t="s">
        <v>77</v>
      </c>
      <c r="D20" s="70">
        <v>21900248.670000002</v>
      </c>
      <c r="E20" s="70">
        <v>15009103.67</v>
      </c>
      <c r="F20" s="71">
        <f t="shared" si="2"/>
        <v>1.8816755797357177E-4</v>
      </c>
      <c r="G20" s="70">
        <f t="shared" si="0"/>
        <v>-6891145.0000000019</v>
      </c>
      <c r="H20" s="71">
        <f t="shared" si="1"/>
        <v>-0.31466058234488536</v>
      </c>
    </row>
    <row r="21" spans="3:8" x14ac:dyDescent="0.2">
      <c r="C21" s="69" t="s">
        <v>74</v>
      </c>
      <c r="D21" s="70">
        <v>138653433.41000003</v>
      </c>
      <c r="E21" s="70">
        <v>268395496.20000005</v>
      </c>
      <c r="F21" s="71">
        <f t="shared" si="2"/>
        <v>3.3648461761247245E-3</v>
      </c>
      <c r="G21" s="70">
        <f t="shared" si="0"/>
        <v>129742062.79000002</v>
      </c>
      <c r="H21" s="71">
        <f t="shared" si="1"/>
        <v>0.93572917452646864</v>
      </c>
    </row>
    <row r="22" spans="3:8" s="57" customFormat="1" ht="15" x14ac:dyDescent="0.25">
      <c r="C22" s="66" t="s">
        <v>79</v>
      </c>
      <c r="D22" s="68">
        <v>242329011.94</v>
      </c>
      <c r="E22" s="68">
        <v>626613550.06999993</v>
      </c>
      <c r="F22" s="67">
        <f t="shared" si="2"/>
        <v>7.8557883336828407E-3</v>
      </c>
      <c r="G22" s="68">
        <f t="shared" si="0"/>
        <v>384284538.12999994</v>
      </c>
      <c r="H22" s="67">
        <f t="shared" si="1"/>
        <v>1.5857966615452042</v>
      </c>
    </row>
    <row r="23" spans="3:8" x14ac:dyDescent="0.2">
      <c r="C23" s="69" t="s">
        <v>81</v>
      </c>
      <c r="D23" s="70">
        <v>71763831.910000026</v>
      </c>
      <c r="E23" s="70">
        <v>152593895.61000001</v>
      </c>
      <c r="F23" s="71">
        <f t="shared" si="2"/>
        <v>1.9130536592934222E-3</v>
      </c>
      <c r="G23" s="70">
        <f t="shared" si="0"/>
        <v>80830063.699999988</v>
      </c>
      <c r="H23" s="71">
        <f t="shared" si="1"/>
        <v>1.1263342765945112</v>
      </c>
    </row>
    <row r="24" spans="3:8" x14ac:dyDescent="0.2">
      <c r="C24" s="69" t="s">
        <v>80</v>
      </c>
      <c r="D24" s="70">
        <v>170565180.03000009</v>
      </c>
      <c r="E24" s="70">
        <v>474019654.45999992</v>
      </c>
      <c r="F24" s="71">
        <f t="shared" si="2"/>
        <v>5.9427346743894192E-3</v>
      </c>
      <c r="G24" s="70">
        <f t="shared" si="0"/>
        <v>303454474.42999983</v>
      </c>
      <c r="H24" s="71">
        <f t="shared" si="1"/>
        <v>1.7791115066781291</v>
      </c>
    </row>
    <row r="25" spans="3:8" s="57" customFormat="1" ht="15" x14ac:dyDescent="0.25">
      <c r="C25" s="66" t="s">
        <v>82</v>
      </c>
      <c r="D25" s="68">
        <v>32034366867.510006</v>
      </c>
      <c r="E25" s="68">
        <v>39821472410.160004</v>
      </c>
      <c r="F25" s="67">
        <f t="shared" si="2"/>
        <v>0.49923762158488516</v>
      </c>
      <c r="G25" s="68">
        <f t="shared" si="0"/>
        <v>7787105542.6499977</v>
      </c>
      <c r="H25" s="67">
        <f t="shared" si="1"/>
        <v>0.24308598246553337</v>
      </c>
    </row>
    <row r="26" spans="3:8" x14ac:dyDescent="0.2">
      <c r="C26" s="69" t="s">
        <v>87</v>
      </c>
      <c r="D26" s="70">
        <v>1425076898.4899998</v>
      </c>
      <c r="E26" s="70">
        <v>1109936137.8299999</v>
      </c>
      <c r="F26" s="71">
        <f t="shared" si="2"/>
        <v>1.3915152906801719E-2</v>
      </c>
      <c r="G26" s="70">
        <f t="shared" si="0"/>
        <v>-315140760.65999985</v>
      </c>
      <c r="H26" s="71">
        <f t="shared" si="1"/>
        <v>-0.22113947745130136</v>
      </c>
    </row>
    <row r="27" spans="3:8" x14ac:dyDescent="0.2">
      <c r="C27" s="69" t="s">
        <v>85</v>
      </c>
      <c r="D27" s="70">
        <v>6927701873.0800047</v>
      </c>
      <c r="E27" s="70">
        <v>10463514577.989996</v>
      </c>
      <c r="F27" s="71">
        <f t="shared" si="2"/>
        <v>0.13117998444481702</v>
      </c>
      <c r="G27" s="70">
        <f t="shared" si="0"/>
        <v>3535812704.9099913</v>
      </c>
      <c r="H27" s="71">
        <f t="shared" si="1"/>
        <v>0.51038753827580563</v>
      </c>
    </row>
    <row r="28" spans="3:8" x14ac:dyDescent="0.2">
      <c r="C28" s="69" t="s">
        <v>86</v>
      </c>
      <c r="D28" s="70">
        <v>359867394.04999989</v>
      </c>
      <c r="E28" s="70">
        <v>525968720.34999996</v>
      </c>
      <c r="F28" s="71">
        <f t="shared" si="2"/>
        <v>6.5940146630184462E-3</v>
      </c>
      <c r="G28" s="70">
        <f t="shared" si="0"/>
        <v>166101326.30000007</v>
      </c>
      <c r="H28" s="71">
        <f t="shared" si="1"/>
        <v>0.46156258957131868</v>
      </c>
    </row>
    <row r="29" spans="3:8" x14ac:dyDescent="0.2">
      <c r="C29" s="69" t="s">
        <v>83</v>
      </c>
      <c r="D29" s="70">
        <v>11924100479.539995</v>
      </c>
      <c r="E29" s="70">
        <v>17309765310.580002</v>
      </c>
      <c r="F29" s="71">
        <f t="shared" si="2"/>
        <v>0.21701071157885365</v>
      </c>
      <c r="G29" s="70">
        <f t="shared" si="0"/>
        <v>5385664831.0400066</v>
      </c>
      <c r="H29" s="71">
        <f t="shared" si="1"/>
        <v>0.45166214762119927</v>
      </c>
    </row>
    <row r="30" spans="3:8" x14ac:dyDescent="0.2">
      <c r="C30" s="69" t="s">
        <v>84</v>
      </c>
      <c r="D30" s="70">
        <v>11397620222.349995</v>
      </c>
      <c r="E30" s="70">
        <v>10412287663.41</v>
      </c>
      <c r="F30" s="71">
        <f t="shared" si="2"/>
        <v>0.13053775799139425</v>
      </c>
      <c r="G30" s="70">
        <f t="shared" si="0"/>
        <v>-985332558.93999481</v>
      </c>
      <c r="H30" s="71">
        <f t="shared" si="1"/>
        <v>-8.64507274077988E-2</v>
      </c>
    </row>
    <row r="31" spans="3:8" s="57" customFormat="1" ht="15" x14ac:dyDescent="0.25">
      <c r="C31" s="66" t="s">
        <v>88</v>
      </c>
      <c r="D31" s="68">
        <v>9147488275.0300007</v>
      </c>
      <c r="E31" s="68">
        <v>12326859508.799999</v>
      </c>
      <c r="F31" s="67">
        <f t="shared" si="2"/>
        <v>0.15454054434245892</v>
      </c>
      <c r="G31" s="68">
        <f t="shared" si="0"/>
        <v>3179371233.7699986</v>
      </c>
      <c r="H31" s="67">
        <f t="shared" si="1"/>
        <v>0.34756767521077481</v>
      </c>
    </row>
    <row r="32" spans="3:8" ht="13.5" thickBot="1" x14ac:dyDescent="0.25">
      <c r="C32" s="72" t="s">
        <v>89</v>
      </c>
      <c r="D32" s="70">
        <v>9147488275.0299988</v>
      </c>
      <c r="E32" s="70">
        <v>12326859508.800001</v>
      </c>
      <c r="F32" s="71">
        <f t="shared" si="2"/>
        <v>0.15454054434245895</v>
      </c>
      <c r="G32" s="70">
        <f t="shared" si="0"/>
        <v>3179371233.7700024</v>
      </c>
      <c r="H32" s="71">
        <f t="shared" si="1"/>
        <v>0.34756767521077525</v>
      </c>
    </row>
    <row r="33" spans="3:8" ht="15.75" thickBot="1" x14ac:dyDescent="0.3">
      <c r="C33" s="73" t="s">
        <v>24</v>
      </c>
      <c r="D33" s="74">
        <v>55468619671.420013</v>
      </c>
      <c r="E33" s="74">
        <v>79764566387.730011</v>
      </c>
      <c r="F33" s="75">
        <f t="shared" si="2"/>
        <v>1</v>
      </c>
      <c r="G33" s="74">
        <f t="shared" si="0"/>
        <v>24295946716.309998</v>
      </c>
      <c r="H33" s="75">
        <f t="shared" si="1"/>
        <v>0.43801246290663309</v>
      </c>
    </row>
    <row r="34" spans="3:8" ht="15" x14ac:dyDescent="0.2">
      <c r="C34" s="63" t="s">
        <v>25</v>
      </c>
      <c r="D34" s="63"/>
    </row>
    <row r="35" spans="3:8" ht="15" x14ac:dyDescent="0.2">
      <c r="C35" s="63" t="s">
        <v>26</v>
      </c>
      <c r="D35" s="63"/>
    </row>
    <row r="36" spans="3:8" ht="15" x14ac:dyDescent="0.2">
      <c r="C36" s="63" t="s">
        <v>592</v>
      </c>
      <c r="D36" s="63"/>
    </row>
    <row r="37" spans="3:8" ht="15" x14ac:dyDescent="0.2">
      <c r="C37" s="63" t="s">
        <v>27</v>
      </c>
      <c r="D37" s="63"/>
    </row>
    <row r="39" spans="3:8" x14ac:dyDescent="0.2">
      <c r="C39" s="26"/>
    </row>
  </sheetData>
  <mergeCells count="7">
    <mergeCell ref="E4:F4"/>
    <mergeCell ref="E5:F5"/>
    <mergeCell ref="G4:H5"/>
    <mergeCell ref="C2:H2"/>
    <mergeCell ref="C3:H3"/>
    <mergeCell ref="C4:C6"/>
    <mergeCell ref="D5:D6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3:D563"/>
  <sheetViews>
    <sheetView showGridLines="0" workbookViewId="0">
      <selection activeCell="B4" sqref="B4:D4"/>
    </sheetView>
  </sheetViews>
  <sheetFormatPr baseColWidth="10" defaultColWidth="9.140625" defaultRowHeight="12.75" x14ac:dyDescent="0.2"/>
  <cols>
    <col min="2" max="2" width="121.28515625" bestFit="1" customWidth="1"/>
    <col min="3" max="3" width="24.5703125" bestFit="1" customWidth="1"/>
    <col min="4" max="4" width="10.85546875" bestFit="1" customWidth="1"/>
  </cols>
  <sheetData>
    <row r="3" spans="2:4" ht="15.75" x14ac:dyDescent="0.2">
      <c r="B3" s="146" t="s">
        <v>601</v>
      </c>
      <c r="C3" s="146"/>
      <c r="D3" s="146"/>
    </row>
    <row r="4" spans="2:4" ht="16.5" thickBot="1" x14ac:dyDescent="0.25">
      <c r="B4" s="147" t="s">
        <v>117</v>
      </c>
      <c r="C4" s="147"/>
      <c r="D4" s="147"/>
    </row>
    <row r="5" spans="2:4" ht="15" customHeight="1" x14ac:dyDescent="0.2">
      <c r="B5" s="148" t="s">
        <v>19</v>
      </c>
      <c r="C5" s="150" t="s">
        <v>583</v>
      </c>
      <c r="D5" s="150" t="s">
        <v>602</v>
      </c>
    </row>
    <row r="6" spans="2:4" x14ac:dyDescent="0.2">
      <c r="B6" s="149"/>
      <c r="C6" s="151"/>
      <c r="D6" s="151"/>
    </row>
    <row r="7" spans="2:4" ht="15.75" thickBot="1" x14ac:dyDescent="0.25">
      <c r="B7" s="77" t="s">
        <v>173</v>
      </c>
      <c r="C7" s="152"/>
      <c r="D7" s="152"/>
    </row>
    <row r="8" spans="2:4" ht="15" x14ac:dyDescent="0.25">
      <c r="B8" s="81" t="s">
        <v>469</v>
      </c>
      <c r="C8" s="86">
        <v>2635779124</v>
      </c>
      <c r="D8" s="86">
        <v>219648260.38999999</v>
      </c>
    </row>
    <row r="9" spans="2:4" ht="15" x14ac:dyDescent="0.25">
      <c r="B9" s="82" t="s">
        <v>174</v>
      </c>
      <c r="C9" s="87">
        <v>2635779124</v>
      </c>
      <c r="D9" s="87">
        <v>219648260.38999999</v>
      </c>
    </row>
    <row r="10" spans="2:4" x14ac:dyDescent="0.2">
      <c r="B10" s="83" t="s">
        <v>470</v>
      </c>
      <c r="C10" s="88">
        <v>2635779124</v>
      </c>
      <c r="D10" s="88">
        <v>219648260.38999999</v>
      </c>
    </row>
    <row r="11" spans="2:4" x14ac:dyDescent="0.2">
      <c r="B11" s="84" t="s">
        <v>175</v>
      </c>
      <c r="C11" s="88">
        <v>2174775633</v>
      </c>
      <c r="D11" s="88">
        <v>202981299.63999999</v>
      </c>
    </row>
    <row r="12" spans="2:4" x14ac:dyDescent="0.2">
      <c r="B12" s="84" t="s">
        <v>176</v>
      </c>
      <c r="C12" s="88">
        <v>461003491</v>
      </c>
      <c r="D12" s="88">
        <v>16666960.75</v>
      </c>
    </row>
    <row r="13" spans="2:4" ht="15" x14ac:dyDescent="0.25">
      <c r="B13" s="81" t="s">
        <v>471</v>
      </c>
      <c r="C13" s="86">
        <v>5182940712</v>
      </c>
      <c r="D13" s="86">
        <v>431911719.17999995</v>
      </c>
    </row>
    <row r="14" spans="2:4" ht="15" x14ac:dyDescent="0.25">
      <c r="B14" s="82" t="s">
        <v>472</v>
      </c>
      <c r="C14" s="87">
        <v>5182940712</v>
      </c>
      <c r="D14" s="87">
        <v>431911719.18000001</v>
      </c>
    </row>
    <row r="15" spans="2:4" x14ac:dyDescent="0.2">
      <c r="B15" s="83" t="s">
        <v>473</v>
      </c>
      <c r="C15" s="88">
        <v>5182940712</v>
      </c>
      <c r="D15" s="88">
        <v>431911719.18000007</v>
      </c>
    </row>
    <row r="16" spans="2:4" x14ac:dyDescent="0.2">
      <c r="B16" s="84" t="s">
        <v>175</v>
      </c>
      <c r="C16" s="88">
        <v>4952327923</v>
      </c>
      <c r="D16" s="88">
        <v>412693986.7700001</v>
      </c>
    </row>
    <row r="17" spans="2:4" x14ac:dyDescent="0.2">
      <c r="B17" s="84" t="s">
        <v>176</v>
      </c>
      <c r="C17" s="88">
        <v>230612789</v>
      </c>
      <c r="D17" s="88">
        <v>19217732.41</v>
      </c>
    </row>
    <row r="18" spans="2:4" ht="15" x14ac:dyDescent="0.25">
      <c r="B18" s="81" t="s">
        <v>474</v>
      </c>
      <c r="C18" s="86">
        <v>92918780271</v>
      </c>
      <c r="D18" s="86">
        <v>8071530999.4500008</v>
      </c>
    </row>
    <row r="19" spans="2:4" ht="15" x14ac:dyDescent="0.25">
      <c r="B19" s="82" t="s">
        <v>177</v>
      </c>
      <c r="C19" s="87">
        <v>15536028024</v>
      </c>
      <c r="D19" s="87">
        <v>1166844034.1900001</v>
      </c>
    </row>
    <row r="20" spans="2:4" x14ac:dyDescent="0.2">
      <c r="B20" s="83" t="s">
        <v>180</v>
      </c>
      <c r="C20" s="88">
        <v>12039848438</v>
      </c>
      <c r="D20" s="88">
        <v>904486433.92999995</v>
      </c>
    </row>
    <row r="21" spans="2:4" x14ac:dyDescent="0.2">
      <c r="B21" s="84" t="s">
        <v>475</v>
      </c>
      <c r="C21" s="88">
        <v>2792145665</v>
      </c>
      <c r="D21" s="88">
        <v>183673914.73000002</v>
      </c>
    </row>
    <row r="22" spans="2:4" x14ac:dyDescent="0.2">
      <c r="B22" s="84" t="s">
        <v>181</v>
      </c>
      <c r="C22" s="88">
        <v>5242781293</v>
      </c>
      <c r="D22" s="88">
        <v>334098021.38999999</v>
      </c>
    </row>
    <row r="23" spans="2:4" x14ac:dyDescent="0.2">
      <c r="B23" s="84" t="s">
        <v>176</v>
      </c>
      <c r="C23" s="88">
        <v>3792167384</v>
      </c>
      <c r="D23" s="88">
        <v>373896114.81000006</v>
      </c>
    </row>
    <row r="24" spans="2:4" x14ac:dyDescent="0.2">
      <c r="B24" s="84" t="s">
        <v>182</v>
      </c>
      <c r="C24" s="88">
        <v>212754096</v>
      </c>
      <c r="D24" s="88">
        <v>12818383</v>
      </c>
    </row>
    <row r="25" spans="2:4" x14ac:dyDescent="0.2">
      <c r="B25" s="83" t="s">
        <v>183</v>
      </c>
      <c r="C25" s="88">
        <v>78499128</v>
      </c>
      <c r="D25" s="88">
        <v>5213756.54</v>
      </c>
    </row>
    <row r="26" spans="2:4" x14ac:dyDescent="0.2">
      <c r="B26" s="84" t="s">
        <v>475</v>
      </c>
      <c r="C26" s="88">
        <v>78499128</v>
      </c>
      <c r="D26" s="88">
        <v>5213756.54</v>
      </c>
    </row>
    <row r="27" spans="2:4" x14ac:dyDescent="0.2">
      <c r="B27" s="83" t="s">
        <v>579</v>
      </c>
      <c r="C27" s="88">
        <v>9379801</v>
      </c>
      <c r="D27" s="88">
        <v>0</v>
      </c>
    </row>
    <row r="28" spans="2:4" x14ac:dyDescent="0.2">
      <c r="B28" s="84" t="s">
        <v>179</v>
      </c>
      <c r="C28" s="88">
        <v>9379801</v>
      </c>
      <c r="D28" s="88">
        <v>0</v>
      </c>
    </row>
    <row r="29" spans="2:4" x14ac:dyDescent="0.2">
      <c r="B29" s="83" t="s">
        <v>476</v>
      </c>
      <c r="C29" s="88">
        <v>2006191807</v>
      </c>
      <c r="D29" s="88">
        <v>108278337.66</v>
      </c>
    </row>
    <row r="30" spans="2:4" x14ac:dyDescent="0.2">
      <c r="B30" s="84" t="s">
        <v>477</v>
      </c>
      <c r="C30" s="88">
        <v>2006191807</v>
      </c>
      <c r="D30" s="88">
        <v>108278337.66</v>
      </c>
    </row>
    <row r="31" spans="2:4" x14ac:dyDescent="0.2">
      <c r="B31" s="83" t="s">
        <v>184</v>
      </c>
      <c r="C31" s="88">
        <v>70269788</v>
      </c>
      <c r="D31" s="88">
        <v>1640892.09</v>
      </c>
    </row>
    <row r="32" spans="2:4" x14ac:dyDescent="0.2">
      <c r="B32" s="84" t="s">
        <v>185</v>
      </c>
      <c r="C32" s="88">
        <v>70269788</v>
      </c>
      <c r="D32" s="88">
        <v>1640892.09</v>
      </c>
    </row>
    <row r="33" spans="2:4" x14ac:dyDescent="0.2">
      <c r="B33" s="83" t="s">
        <v>186</v>
      </c>
      <c r="C33" s="88">
        <v>782894810</v>
      </c>
      <c r="D33" s="88">
        <v>104440084.48000002</v>
      </c>
    </row>
    <row r="34" spans="2:4" x14ac:dyDescent="0.2">
      <c r="B34" s="84" t="s">
        <v>187</v>
      </c>
      <c r="C34" s="88">
        <v>782894810</v>
      </c>
      <c r="D34" s="88">
        <v>104440084.48</v>
      </c>
    </row>
    <row r="35" spans="2:4" x14ac:dyDescent="0.2">
      <c r="B35" s="83" t="s">
        <v>188</v>
      </c>
      <c r="C35" s="88">
        <v>175343147</v>
      </c>
      <c r="D35" s="88">
        <v>14604224.74</v>
      </c>
    </row>
    <row r="36" spans="2:4" x14ac:dyDescent="0.2">
      <c r="B36" s="84" t="s">
        <v>189</v>
      </c>
      <c r="C36" s="88">
        <v>175343147</v>
      </c>
      <c r="D36" s="88">
        <v>14604224.739999998</v>
      </c>
    </row>
    <row r="37" spans="2:4" x14ac:dyDescent="0.2">
      <c r="B37" s="83" t="s">
        <v>190</v>
      </c>
      <c r="C37" s="88">
        <v>94739958</v>
      </c>
      <c r="D37" s="88">
        <v>7169233.120000001</v>
      </c>
    </row>
    <row r="38" spans="2:4" x14ac:dyDescent="0.2">
      <c r="B38" s="84" t="s">
        <v>189</v>
      </c>
      <c r="C38" s="88">
        <v>94739958</v>
      </c>
      <c r="D38" s="88">
        <v>7169233.1199999992</v>
      </c>
    </row>
    <row r="39" spans="2:4" x14ac:dyDescent="0.2">
      <c r="B39" s="83" t="s">
        <v>478</v>
      </c>
      <c r="C39" s="88">
        <v>64060200</v>
      </c>
      <c r="D39" s="88">
        <v>7362755.6099999994</v>
      </c>
    </row>
    <row r="40" spans="2:4" x14ac:dyDescent="0.2">
      <c r="B40" s="84" t="s">
        <v>479</v>
      </c>
      <c r="C40" s="88">
        <v>64060200</v>
      </c>
      <c r="D40" s="88">
        <v>7362755.6099999994</v>
      </c>
    </row>
    <row r="41" spans="2:4" x14ac:dyDescent="0.2">
      <c r="B41" s="83" t="s">
        <v>480</v>
      </c>
      <c r="C41" s="88">
        <v>81627547</v>
      </c>
      <c r="D41" s="88">
        <v>4963388.75</v>
      </c>
    </row>
    <row r="42" spans="2:4" x14ac:dyDescent="0.2">
      <c r="B42" s="84" t="s">
        <v>191</v>
      </c>
      <c r="C42" s="88">
        <v>81627547</v>
      </c>
      <c r="D42" s="88">
        <v>4963388.75</v>
      </c>
    </row>
    <row r="43" spans="2:4" x14ac:dyDescent="0.2">
      <c r="B43" s="83" t="s">
        <v>481</v>
      </c>
      <c r="C43" s="88">
        <v>133173400</v>
      </c>
      <c r="D43" s="88">
        <v>8684927.2699999996</v>
      </c>
    </row>
    <row r="44" spans="2:4" x14ac:dyDescent="0.2">
      <c r="B44" s="84" t="s">
        <v>475</v>
      </c>
      <c r="C44" s="88">
        <v>133173400</v>
      </c>
      <c r="D44" s="88">
        <v>8684927.2699999996</v>
      </c>
    </row>
    <row r="45" spans="2:4" ht="15" x14ac:dyDescent="0.25">
      <c r="B45" s="82" t="s">
        <v>482</v>
      </c>
      <c r="C45" s="87">
        <v>52984573044</v>
      </c>
      <c r="D45" s="87">
        <v>5530568491.8400011</v>
      </c>
    </row>
    <row r="46" spans="2:4" x14ac:dyDescent="0.2">
      <c r="B46" s="83" t="s">
        <v>192</v>
      </c>
      <c r="C46" s="88">
        <v>45268616370</v>
      </c>
      <c r="D46" s="88">
        <v>4893699980.880002</v>
      </c>
    </row>
    <row r="47" spans="2:4" x14ac:dyDescent="0.2">
      <c r="B47" s="84" t="s">
        <v>475</v>
      </c>
      <c r="C47" s="88">
        <v>374230024</v>
      </c>
      <c r="D47" s="88">
        <v>36651063.420000002</v>
      </c>
    </row>
    <row r="48" spans="2:4" x14ac:dyDescent="0.2">
      <c r="B48" s="84" t="s">
        <v>193</v>
      </c>
      <c r="C48" s="88">
        <v>43323227874</v>
      </c>
      <c r="D48" s="88">
        <v>4730473855.46</v>
      </c>
    </row>
    <row r="49" spans="2:4" x14ac:dyDescent="0.2">
      <c r="B49" s="84" t="s">
        <v>182</v>
      </c>
      <c r="C49" s="88">
        <v>1571158472</v>
      </c>
      <c r="D49" s="88">
        <v>126575062</v>
      </c>
    </row>
    <row r="50" spans="2:4" x14ac:dyDescent="0.2">
      <c r="B50" s="83" t="s">
        <v>195</v>
      </c>
      <c r="C50" s="88">
        <v>118465055</v>
      </c>
      <c r="D50" s="88">
        <v>4972938.1900000004</v>
      </c>
    </row>
    <row r="51" spans="2:4" x14ac:dyDescent="0.2">
      <c r="B51" s="84" t="s">
        <v>196</v>
      </c>
      <c r="C51" s="88">
        <v>118465055</v>
      </c>
      <c r="D51" s="88">
        <v>4972938.1899999995</v>
      </c>
    </row>
    <row r="52" spans="2:4" x14ac:dyDescent="0.2">
      <c r="B52" s="83" t="s">
        <v>198</v>
      </c>
      <c r="C52" s="88">
        <v>2220858808</v>
      </c>
      <c r="D52" s="88">
        <v>176843315.62</v>
      </c>
    </row>
    <row r="53" spans="2:4" x14ac:dyDescent="0.2">
      <c r="B53" s="84" t="s">
        <v>197</v>
      </c>
      <c r="C53" s="88">
        <v>2220858808</v>
      </c>
      <c r="D53" s="88">
        <v>176843315.62000003</v>
      </c>
    </row>
    <row r="54" spans="2:4" x14ac:dyDescent="0.2">
      <c r="B54" s="83" t="s">
        <v>199</v>
      </c>
      <c r="C54" s="88">
        <v>744132193</v>
      </c>
      <c r="D54" s="88">
        <v>39724427.11999999</v>
      </c>
    </row>
    <row r="55" spans="2:4" x14ac:dyDescent="0.2">
      <c r="B55" s="84" t="s">
        <v>196</v>
      </c>
      <c r="C55" s="88">
        <v>744132193</v>
      </c>
      <c r="D55" s="88">
        <v>39724427.119999997</v>
      </c>
    </row>
    <row r="56" spans="2:4" x14ac:dyDescent="0.2">
      <c r="B56" s="83" t="s">
        <v>201</v>
      </c>
      <c r="C56" s="88">
        <v>661881106</v>
      </c>
      <c r="D56" s="88">
        <v>64623142.180000007</v>
      </c>
    </row>
    <row r="57" spans="2:4" x14ac:dyDescent="0.2">
      <c r="B57" s="84" t="s">
        <v>193</v>
      </c>
      <c r="C57" s="88">
        <v>661881106</v>
      </c>
      <c r="D57" s="88">
        <v>64623142.180000007</v>
      </c>
    </row>
    <row r="58" spans="2:4" x14ac:dyDescent="0.2">
      <c r="B58" s="83" t="s">
        <v>483</v>
      </c>
      <c r="C58" s="88">
        <v>505355362</v>
      </c>
      <c r="D58" s="88">
        <v>43555005.159999996</v>
      </c>
    </row>
    <row r="59" spans="2:4" x14ac:dyDescent="0.2">
      <c r="B59" s="84" t="s">
        <v>193</v>
      </c>
      <c r="C59" s="88">
        <v>505355362</v>
      </c>
      <c r="D59" s="88">
        <v>43555005.160000004</v>
      </c>
    </row>
    <row r="60" spans="2:4" x14ac:dyDescent="0.2">
      <c r="B60" s="83" t="s">
        <v>484</v>
      </c>
      <c r="C60" s="88">
        <v>302146893</v>
      </c>
      <c r="D60" s="88">
        <v>19982703.880000006</v>
      </c>
    </row>
    <row r="61" spans="2:4" x14ac:dyDescent="0.2">
      <c r="B61" s="84" t="s">
        <v>193</v>
      </c>
      <c r="C61" s="88">
        <v>302146893</v>
      </c>
      <c r="D61" s="88">
        <v>19982703.880000003</v>
      </c>
    </row>
    <row r="62" spans="2:4" x14ac:dyDescent="0.2">
      <c r="B62" s="83" t="s">
        <v>202</v>
      </c>
      <c r="C62" s="88">
        <v>750878375</v>
      </c>
      <c r="D62" s="88">
        <v>60248293.989999995</v>
      </c>
    </row>
    <row r="63" spans="2:4" x14ac:dyDescent="0.2">
      <c r="B63" s="84" t="s">
        <v>203</v>
      </c>
      <c r="C63" s="88">
        <v>750878375</v>
      </c>
      <c r="D63" s="88">
        <v>60248293.990000002</v>
      </c>
    </row>
    <row r="64" spans="2:4" x14ac:dyDescent="0.2">
      <c r="B64" s="83" t="s">
        <v>485</v>
      </c>
      <c r="C64" s="88">
        <v>114904076</v>
      </c>
      <c r="D64" s="88">
        <v>10974779.73</v>
      </c>
    </row>
    <row r="65" spans="2:4" x14ac:dyDescent="0.2">
      <c r="B65" s="84" t="s">
        <v>196</v>
      </c>
      <c r="C65" s="88">
        <v>114904076</v>
      </c>
      <c r="D65" s="88">
        <v>10974779.729999999</v>
      </c>
    </row>
    <row r="66" spans="2:4" x14ac:dyDescent="0.2">
      <c r="B66" s="83" t="s">
        <v>486</v>
      </c>
      <c r="C66" s="88">
        <v>1815776368</v>
      </c>
      <c r="D66" s="88">
        <v>179743338.74000001</v>
      </c>
    </row>
    <row r="67" spans="2:4" x14ac:dyDescent="0.2">
      <c r="B67" s="84" t="s">
        <v>197</v>
      </c>
      <c r="C67" s="88">
        <v>1815776368</v>
      </c>
      <c r="D67" s="88">
        <v>179743338.74000001</v>
      </c>
    </row>
    <row r="68" spans="2:4" x14ac:dyDescent="0.2">
      <c r="B68" s="83" t="s">
        <v>204</v>
      </c>
      <c r="C68" s="88">
        <v>232348586</v>
      </c>
      <c r="D68" s="88">
        <v>17756081.099999998</v>
      </c>
    </row>
    <row r="69" spans="2:4" x14ac:dyDescent="0.2">
      <c r="B69" s="84" t="s">
        <v>196</v>
      </c>
      <c r="C69" s="88">
        <v>232348586</v>
      </c>
      <c r="D69" s="88">
        <v>17756081.100000001</v>
      </c>
    </row>
    <row r="70" spans="2:4" x14ac:dyDescent="0.2">
      <c r="B70" s="83" t="s">
        <v>487</v>
      </c>
      <c r="C70" s="88">
        <v>249209852</v>
      </c>
      <c r="D70" s="88">
        <v>18444485.25</v>
      </c>
    </row>
    <row r="71" spans="2:4" x14ac:dyDescent="0.2">
      <c r="B71" s="84" t="s">
        <v>196</v>
      </c>
      <c r="C71" s="88">
        <v>249209852</v>
      </c>
      <c r="D71" s="88">
        <v>18444485.25</v>
      </c>
    </row>
    <row r="72" spans="2:4" ht="15" x14ac:dyDescent="0.25">
      <c r="B72" s="82" t="s">
        <v>205</v>
      </c>
      <c r="C72" s="87">
        <v>2380485288</v>
      </c>
      <c r="D72" s="87">
        <v>121530697.65000002</v>
      </c>
    </row>
    <row r="73" spans="2:4" x14ac:dyDescent="0.2">
      <c r="B73" s="83" t="s">
        <v>178</v>
      </c>
      <c r="C73" s="88">
        <v>2380485288</v>
      </c>
      <c r="D73" s="88">
        <v>121530697.65000001</v>
      </c>
    </row>
    <row r="74" spans="2:4" x14ac:dyDescent="0.2">
      <c r="B74" s="84" t="s">
        <v>488</v>
      </c>
      <c r="C74" s="88">
        <v>2369998488</v>
      </c>
      <c r="D74" s="88">
        <v>121530697.65000002</v>
      </c>
    </row>
    <row r="75" spans="2:4" x14ac:dyDescent="0.2">
      <c r="B75" s="84" t="s">
        <v>578</v>
      </c>
      <c r="C75" s="88">
        <v>10486800</v>
      </c>
      <c r="D75" s="88">
        <v>0</v>
      </c>
    </row>
    <row r="76" spans="2:4" ht="15" x14ac:dyDescent="0.25">
      <c r="B76" s="82" t="s">
        <v>206</v>
      </c>
      <c r="C76" s="87">
        <v>6765028926</v>
      </c>
      <c r="D76" s="87">
        <v>412382825.77999997</v>
      </c>
    </row>
    <row r="77" spans="2:4" x14ac:dyDescent="0.2">
      <c r="B77" s="83" t="s">
        <v>194</v>
      </c>
      <c r="C77" s="88">
        <v>6765028926</v>
      </c>
      <c r="D77" s="88">
        <v>412382825.78000003</v>
      </c>
    </row>
    <row r="78" spans="2:4" x14ac:dyDescent="0.2">
      <c r="B78" s="84" t="s">
        <v>475</v>
      </c>
      <c r="C78" s="88">
        <v>1656028926</v>
      </c>
      <c r="D78" s="88">
        <v>44301948.789999999</v>
      </c>
    </row>
    <row r="79" spans="2:4" x14ac:dyDescent="0.2">
      <c r="B79" s="84" t="s">
        <v>207</v>
      </c>
      <c r="C79" s="88">
        <v>0</v>
      </c>
      <c r="D79" s="88">
        <v>0</v>
      </c>
    </row>
    <row r="80" spans="2:4" x14ac:dyDescent="0.2">
      <c r="B80" s="84" t="s">
        <v>489</v>
      </c>
      <c r="C80" s="88">
        <v>0</v>
      </c>
      <c r="D80" s="88">
        <v>0</v>
      </c>
    </row>
    <row r="81" spans="2:4" x14ac:dyDescent="0.2">
      <c r="B81" s="84" t="s">
        <v>208</v>
      </c>
      <c r="C81" s="88">
        <v>5109000000</v>
      </c>
      <c r="D81" s="88">
        <v>365391749.11000001</v>
      </c>
    </row>
    <row r="82" spans="2:4" x14ac:dyDescent="0.2">
      <c r="B82" s="84" t="s">
        <v>490</v>
      </c>
      <c r="C82" s="88"/>
      <c r="D82" s="88">
        <v>0</v>
      </c>
    </row>
    <row r="83" spans="2:4" x14ac:dyDescent="0.2">
      <c r="B83" s="84" t="s">
        <v>491</v>
      </c>
      <c r="C83" s="88">
        <v>0</v>
      </c>
      <c r="D83" s="88">
        <v>2689127.88</v>
      </c>
    </row>
    <row r="84" spans="2:4" x14ac:dyDescent="0.2">
      <c r="B84" s="84" t="s">
        <v>209</v>
      </c>
      <c r="C84" s="88">
        <v>0</v>
      </c>
      <c r="D84" s="88">
        <v>0</v>
      </c>
    </row>
    <row r="85" spans="2:4" ht="15" x14ac:dyDescent="0.25">
      <c r="B85" s="82" t="s">
        <v>210</v>
      </c>
      <c r="C85" s="87">
        <v>15252664989</v>
      </c>
      <c r="D85" s="87">
        <v>840204949.99000013</v>
      </c>
    </row>
    <row r="86" spans="2:4" x14ac:dyDescent="0.2">
      <c r="B86" s="83" t="s">
        <v>211</v>
      </c>
      <c r="C86" s="88">
        <v>5052877241</v>
      </c>
      <c r="D86" s="88">
        <v>169576235.13</v>
      </c>
    </row>
    <row r="87" spans="2:4" x14ac:dyDescent="0.2">
      <c r="B87" s="84" t="s">
        <v>475</v>
      </c>
      <c r="C87" s="88">
        <v>4249568397</v>
      </c>
      <c r="D87" s="88">
        <v>42571756.369999997</v>
      </c>
    </row>
    <row r="88" spans="2:4" x14ac:dyDescent="0.2">
      <c r="B88" s="84" t="s">
        <v>212</v>
      </c>
      <c r="C88" s="88">
        <v>16000000</v>
      </c>
      <c r="D88" s="88">
        <v>0</v>
      </c>
    </row>
    <row r="89" spans="2:4" x14ac:dyDescent="0.2">
      <c r="B89" s="84" t="s">
        <v>492</v>
      </c>
      <c r="C89" s="88">
        <v>429114966</v>
      </c>
      <c r="D89" s="88">
        <v>15973244.500000002</v>
      </c>
    </row>
    <row r="90" spans="2:4" x14ac:dyDescent="0.2">
      <c r="B90" s="84" t="s">
        <v>176</v>
      </c>
      <c r="C90" s="88">
        <v>0</v>
      </c>
      <c r="D90" s="88">
        <v>20278099.940000001</v>
      </c>
    </row>
    <row r="91" spans="2:4" x14ac:dyDescent="0.2">
      <c r="B91" s="84" t="s">
        <v>493</v>
      </c>
      <c r="C91" s="88">
        <v>358193878</v>
      </c>
      <c r="D91" s="88">
        <v>90753134.319999993</v>
      </c>
    </row>
    <row r="92" spans="2:4" x14ac:dyDescent="0.2">
      <c r="B92" s="83" t="s">
        <v>580</v>
      </c>
      <c r="C92" s="88">
        <v>481386537</v>
      </c>
      <c r="D92" s="88">
        <v>0</v>
      </c>
    </row>
    <row r="93" spans="2:4" x14ac:dyDescent="0.2">
      <c r="B93" s="84" t="s">
        <v>213</v>
      </c>
      <c r="C93" s="88">
        <v>481386537</v>
      </c>
      <c r="D93" s="88">
        <v>0</v>
      </c>
    </row>
    <row r="94" spans="2:4" x14ac:dyDescent="0.2">
      <c r="B94" s="83" t="s">
        <v>494</v>
      </c>
      <c r="C94" s="88">
        <v>147476316</v>
      </c>
      <c r="D94" s="88">
        <v>11582143.35</v>
      </c>
    </row>
    <row r="95" spans="2:4" x14ac:dyDescent="0.2">
      <c r="B95" s="84" t="s">
        <v>213</v>
      </c>
      <c r="C95" s="88">
        <v>147476316</v>
      </c>
      <c r="D95" s="88">
        <v>11582143.35</v>
      </c>
    </row>
    <row r="96" spans="2:4" x14ac:dyDescent="0.2">
      <c r="B96" s="83" t="s">
        <v>200</v>
      </c>
      <c r="C96" s="88">
        <v>4500000000</v>
      </c>
      <c r="D96" s="88">
        <v>93351908.310000002</v>
      </c>
    </row>
    <row r="97" spans="2:4" x14ac:dyDescent="0.2">
      <c r="B97" s="84" t="s">
        <v>495</v>
      </c>
      <c r="C97" s="88">
        <v>4500000000</v>
      </c>
      <c r="D97" s="88">
        <v>93351908.310000002</v>
      </c>
    </row>
    <row r="98" spans="2:4" x14ac:dyDescent="0.2">
      <c r="B98" s="83" t="s">
        <v>214</v>
      </c>
      <c r="C98" s="88">
        <v>3182678886</v>
      </c>
      <c r="D98" s="88">
        <v>52376323.089999996</v>
      </c>
    </row>
    <row r="99" spans="2:4" x14ac:dyDescent="0.2">
      <c r="B99" s="84" t="s">
        <v>215</v>
      </c>
      <c r="C99" s="88">
        <v>3182678886</v>
      </c>
      <c r="D99" s="88">
        <v>52376323.090000004</v>
      </c>
    </row>
    <row r="100" spans="2:4" x14ac:dyDescent="0.2">
      <c r="B100" s="83" t="s">
        <v>216</v>
      </c>
      <c r="C100" s="88">
        <v>123438883</v>
      </c>
      <c r="D100" s="88">
        <v>6724207.1799999997</v>
      </c>
    </row>
    <row r="101" spans="2:4" x14ac:dyDescent="0.2">
      <c r="B101" s="84" t="s">
        <v>212</v>
      </c>
      <c r="C101" s="88">
        <v>123438883</v>
      </c>
      <c r="D101" s="88">
        <v>6724207.1799999997</v>
      </c>
    </row>
    <row r="102" spans="2:4" x14ac:dyDescent="0.2">
      <c r="B102" s="83" t="s">
        <v>496</v>
      </c>
      <c r="C102" s="88">
        <v>620794047</v>
      </c>
      <c r="D102" s="88">
        <v>42497718.559999995</v>
      </c>
    </row>
    <row r="103" spans="2:4" x14ac:dyDescent="0.2">
      <c r="B103" s="84" t="s">
        <v>217</v>
      </c>
      <c r="C103" s="88">
        <v>620794047</v>
      </c>
      <c r="D103" s="88">
        <v>42497718.560000002</v>
      </c>
    </row>
    <row r="104" spans="2:4" x14ac:dyDescent="0.2">
      <c r="B104" s="83" t="s">
        <v>497</v>
      </c>
      <c r="C104" s="88">
        <v>263456265</v>
      </c>
      <c r="D104" s="88">
        <v>13462572.699999999</v>
      </c>
    </row>
    <row r="105" spans="2:4" x14ac:dyDescent="0.2">
      <c r="B105" s="84" t="s">
        <v>218</v>
      </c>
      <c r="C105" s="88">
        <v>263456265</v>
      </c>
      <c r="D105" s="88">
        <v>13462572.699999999</v>
      </c>
    </row>
    <row r="106" spans="2:4" x14ac:dyDescent="0.2">
      <c r="B106" s="83" t="s">
        <v>498</v>
      </c>
      <c r="C106" s="88">
        <v>880556814</v>
      </c>
      <c r="D106" s="88">
        <v>450633841.67000008</v>
      </c>
    </row>
    <row r="107" spans="2:4" x14ac:dyDescent="0.2">
      <c r="B107" s="84" t="s">
        <v>219</v>
      </c>
      <c r="C107" s="88">
        <v>880556814</v>
      </c>
      <c r="D107" s="88">
        <v>450633841.6699999</v>
      </c>
    </row>
    <row r="108" spans="2:4" ht="15" x14ac:dyDescent="0.25">
      <c r="B108" s="81" t="s">
        <v>499</v>
      </c>
      <c r="C108" s="86">
        <v>45367374879</v>
      </c>
      <c r="D108" s="86">
        <v>3632037483.019999</v>
      </c>
    </row>
    <row r="109" spans="2:4" ht="15" x14ac:dyDescent="0.25">
      <c r="B109" s="82" t="s">
        <v>220</v>
      </c>
      <c r="C109" s="87">
        <v>25468688281</v>
      </c>
      <c r="D109" s="87">
        <v>1984366174.2</v>
      </c>
    </row>
    <row r="110" spans="2:4" x14ac:dyDescent="0.2">
      <c r="B110" s="83" t="s">
        <v>500</v>
      </c>
      <c r="C110" s="88">
        <v>23656039173</v>
      </c>
      <c r="D110" s="88">
        <v>1838885068.6399999</v>
      </c>
    </row>
    <row r="111" spans="2:4" x14ac:dyDescent="0.2">
      <c r="B111" s="84" t="s">
        <v>501</v>
      </c>
      <c r="C111" s="88">
        <v>1266137461</v>
      </c>
      <c r="D111" s="88">
        <v>71202834.209999993</v>
      </c>
    </row>
    <row r="112" spans="2:4" x14ac:dyDescent="0.2">
      <c r="B112" s="84" t="s">
        <v>221</v>
      </c>
      <c r="C112" s="88">
        <v>497978194</v>
      </c>
      <c r="D112" s="88">
        <v>47607166.569999993</v>
      </c>
    </row>
    <row r="113" spans="2:4" x14ac:dyDescent="0.2">
      <c r="B113" s="84" t="s">
        <v>222</v>
      </c>
      <c r="C113" s="88">
        <v>88199673</v>
      </c>
      <c r="D113" s="88">
        <v>2310727.5599999996</v>
      </c>
    </row>
    <row r="114" spans="2:4" x14ac:dyDescent="0.2">
      <c r="B114" s="84" t="s">
        <v>223</v>
      </c>
      <c r="C114" s="88">
        <v>60800757</v>
      </c>
      <c r="D114" s="88">
        <v>2632955</v>
      </c>
    </row>
    <row r="115" spans="2:4" x14ac:dyDescent="0.2">
      <c r="B115" s="84" t="s">
        <v>176</v>
      </c>
      <c r="C115" s="88">
        <v>455036918</v>
      </c>
      <c r="D115" s="88">
        <v>12299243.970000001</v>
      </c>
    </row>
    <row r="116" spans="2:4" x14ac:dyDescent="0.2">
      <c r="B116" s="84" t="s">
        <v>182</v>
      </c>
      <c r="C116" s="88">
        <v>21287886170</v>
      </c>
      <c r="D116" s="88">
        <v>1702832141.3299997</v>
      </c>
    </row>
    <row r="117" spans="2:4" x14ac:dyDescent="0.2">
      <c r="B117" s="83" t="s">
        <v>224</v>
      </c>
      <c r="C117" s="88">
        <v>1441656934</v>
      </c>
      <c r="D117" s="88">
        <v>118586107.90000001</v>
      </c>
    </row>
    <row r="118" spans="2:4" x14ac:dyDescent="0.2">
      <c r="B118" s="84" t="s">
        <v>222</v>
      </c>
      <c r="C118" s="88">
        <v>1441656934</v>
      </c>
      <c r="D118" s="88">
        <v>118586107.90000001</v>
      </c>
    </row>
    <row r="119" spans="2:4" x14ac:dyDescent="0.2">
      <c r="B119" s="83" t="s">
        <v>225</v>
      </c>
      <c r="C119" s="88">
        <v>110495399</v>
      </c>
      <c r="D119" s="88">
        <v>9524298.6000000034</v>
      </c>
    </row>
    <row r="120" spans="2:4" x14ac:dyDescent="0.2">
      <c r="B120" s="84" t="s">
        <v>223</v>
      </c>
      <c r="C120" s="88">
        <v>110495399</v>
      </c>
      <c r="D120" s="88">
        <v>9524298.6000000015</v>
      </c>
    </row>
    <row r="121" spans="2:4" x14ac:dyDescent="0.2">
      <c r="B121" s="83" t="s">
        <v>226</v>
      </c>
      <c r="C121" s="88">
        <v>93039899</v>
      </c>
      <c r="D121" s="88">
        <v>6882731.0899999999</v>
      </c>
    </row>
    <row r="122" spans="2:4" x14ac:dyDescent="0.2">
      <c r="B122" s="84" t="s">
        <v>502</v>
      </c>
      <c r="C122" s="88">
        <v>93039899</v>
      </c>
      <c r="D122" s="88">
        <v>6882731.0899999999</v>
      </c>
    </row>
    <row r="123" spans="2:4" x14ac:dyDescent="0.2">
      <c r="B123" s="83" t="s">
        <v>227</v>
      </c>
      <c r="C123" s="88">
        <v>26570552</v>
      </c>
      <c r="D123" s="88">
        <v>1551267.02</v>
      </c>
    </row>
    <row r="124" spans="2:4" x14ac:dyDescent="0.2">
      <c r="B124" s="84" t="s">
        <v>502</v>
      </c>
      <c r="C124" s="88">
        <v>26570552</v>
      </c>
      <c r="D124" s="88">
        <v>1551267.02</v>
      </c>
    </row>
    <row r="125" spans="2:4" x14ac:dyDescent="0.2">
      <c r="B125" s="83" t="s">
        <v>228</v>
      </c>
      <c r="C125" s="88">
        <v>50404258</v>
      </c>
      <c r="D125" s="88">
        <v>3361560.0500000003</v>
      </c>
    </row>
    <row r="126" spans="2:4" x14ac:dyDescent="0.2">
      <c r="B126" s="84" t="s">
        <v>502</v>
      </c>
      <c r="C126" s="88">
        <v>50404258</v>
      </c>
      <c r="D126" s="88">
        <v>3361560.05</v>
      </c>
    </row>
    <row r="127" spans="2:4" x14ac:dyDescent="0.2">
      <c r="B127" s="83" t="s">
        <v>229</v>
      </c>
      <c r="C127" s="88">
        <v>23720353</v>
      </c>
      <c r="D127" s="88">
        <v>1539623.85</v>
      </c>
    </row>
    <row r="128" spans="2:4" x14ac:dyDescent="0.2">
      <c r="B128" s="84" t="s">
        <v>502</v>
      </c>
      <c r="C128" s="88">
        <v>23720353</v>
      </c>
      <c r="D128" s="88">
        <v>1539623.85</v>
      </c>
    </row>
    <row r="129" spans="2:4" x14ac:dyDescent="0.2">
      <c r="B129" s="83" t="s">
        <v>230</v>
      </c>
      <c r="C129" s="88">
        <v>20621767</v>
      </c>
      <c r="D129" s="88">
        <v>1417741.3700000003</v>
      </c>
    </row>
    <row r="130" spans="2:4" x14ac:dyDescent="0.2">
      <c r="B130" s="84" t="s">
        <v>502</v>
      </c>
      <c r="C130" s="88">
        <v>20621767</v>
      </c>
      <c r="D130" s="88">
        <v>1417741.37</v>
      </c>
    </row>
    <row r="131" spans="2:4" x14ac:dyDescent="0.2">
      <c r="B131" s="83" t="s">
        <v>231</v>
      </c>
      <c r="C131" s="88">
        <v>18931906</v>
      </c>
      <c r="D131" s="88">
        <v>987269.13000000012</v>
      </c>
    </row>
    <row r="132" spans="2:4" x14ac:dyDescent="0.2">
      <c r="B132" s="84" t="s">
        <v>502</v>
      </c>
      <c r="C132" s="88">
        <v>18931906</v>
      </c>
      <c r="D132" s="88">
        <v>987269.13</v>
      </c>
    </row>
    <row r="133" spans="2:4" x14ac:dyDescent="0.2">
      <c r="B133" s="83" t="s">
        <v>232</v>
      </c>
      <c r="C133" s="88">
        <v>27208040</v>
      </c>
      <c r="D133" s="88">
        <v>1630506.55</v>
      </c>
    </row>
    <row r="134" spans="2:4" x14ac:dyDescent="0.2">
      <c r="B134" s="84" t="s">
        <v>502</v>
      </c>
      <c r="C134" s="88">
        <v>27208040</v>
      </c>
      <c r="D134" s="88">
        <v>1630506.5499999998</v>
      </c>
    </row>
    <row r="135" spans="2:4" ht="15" x14ac:dyDescent="0.25">
      <c r="B135" s="82" t="s">
        <v>233</v>
      </c>
      <c r="C135" s="87">
        <v>19898686598</v>
      </c>
      <c r="D135" s="87">
        <v>1647671308.8199999</v>
      </c>
    </row>
    <row r="136" spans="2:4" x14ac:dyDescent="0.2">
      <c r="B136" s="83" t="s">
        <v>234</v>
      </c>
      <c r="C136" s="88">
        <v>17627691155</v>
      </c>
      <c r="D136" s="88">
        <v>1429384996.8299999</v>
      </c>
    </row>
    <row r="137" spans="2:4" x14ac:dyDescent="0.2">
      <c r="B137" s="84" t="s">
        <v>503</v>
      </c>
      <c r="C137" s="88">
        <v>17533191155</v>
      </c>
      <c r="D137" s="88">
        <v>1423245639.1400001</v>
      </c>
    </row>
    <row r="138" spans="2:4" x14ac:dyDescent="0.2">
      <c r="B138" s="84" t="s">
        <v>235</v>
      </c>
      <c r="C138" s="88">
        <v>94500000</v>
      </c>
      <c r="D138" s="88">
        <v>6139357.6899999995</v>
      </c>
    </row>
    <row r="139" spans="2:4" x14ac:dyDescent="0.2">
      <c r="B139" s="83" t="s">
        <v>237</v>
      </c>
      <c r="C139" s="88">
        <v>155781640</v>
      </c>
      <c r="D139" s="88">
        <v>17009185.199999996</v>
      </c>
    </row>
    <row r="140" spans="2:4" x14ac:dyDescent="0.2">
      <c r="B140" s="84" t="s">
        <v>236</v>
      </c>
      <c r="C140" s="88">
        <v>155781640</v>
      </c>
      <c r="D140" s="88">
        <v>17009185.199999999</v>
      </c>
    </row>
    <row r="141" spans="2:4" x14ac:dyDescent="0.2">
      <c r="B141" s="83" t="s">
        <v>504</v>
      </c>
      <c r="C141" s="88">
        <v>511730765</v>
      </c>
      <c r="D141" s="88">
        <v>36850531.869999997</v>
      </c>
    </row>
    <row r="142" spans="2:4" x14ac:dyDescent="0.2">
      <c r="B142" s="84" t="s">
        <v>503</v>
      </c>
      <c r="C142" s="88">
        <v>511730765</v>
      </c>
      <c r="D142" s="88">
        <v>36850531.869999997</v>
      </c>
    </row>
    <row r="143" spans="2:4" x14ac:dyDescent="0.2">
      <c r="B143" s="83" t="s">
        <v>505</v>
      </c>
      <c r="C143" s="88">
        <v>1236014221</v>
      </c>
      <c r="D143" s="88">
        <v>86971460.109999999</v>
      </c>
    </row>
    <row r="144" spans="2:4" x14ac:dyDescent="0.2">
      <c r="B144" s="84" t="s">
        <v>238</v>
      </c>
      <c r="C144" s="88">
        <v>1236014221</v>
      </c>
      <c r="D144" s="88">
        <v>86971460.109999999</v>
      </c>
    </row>
    <row r="145" spans="2:4" x14ac:dyDescent="0.2">
      <c r="B145" s="83" t="s">
        <v>506</v>
      </c>
      <c r="C145" s="88">
        <v>66082470</v>
      </c>
      <c r="D145" s="88">
        <v>3087436.7199999997</v>
      </c>
    </row>
    <row r="146" spans="2:4" x14ac:dyDescent="0.2">
      <c r="B146" s="84" t="s">
        <v>239</v>
      </c>
      <c r="C146" s="88">
        <v>66082470</v>
      </c>
      <c r="D146" s="88">
        <v>3087436.72</v>
      </c>
    </row>
    <row r="147" spans="2:4" x14ac:dyDescent="0.2">
      <c r="B147" s="83" t="s">
        <v>240</v>
      </c>
      <c r="C147" s="88">
        <v>242619379</v>
      </c>
      <c r="D147" s="88">
        <v>16444733.120000001</v>
      </c>
    </row>
    <row r="148" spans="2:4" x14ac:dyDescent="0.2">
      <c r="B148" s="84" t="s">
        <v>239</v>
      </c>
      <c r="C148" s="88">
        <v>242619379</v>
      </c>
      <c r="D148" s="88">
        <v>16444733.120000001</v>
      </c>
    </row>
    <row r="149" spans="2:4" x14ac:dyDescent="0.2">
      <c r="B149" s="83" t="s">
        <v>507</v>
      </c>
      <c r="C149" s="88">
        <v>58766968</v>
      </c>
      <c r="D149" s="88">
        <v>57922964.970000006</v>
      </c>
    </row>
    <row r="150" spans="2:4" x14ac:dyDescent="0.2">
      <c r="B150" s="84" t="s">
        <v>239</v>
      </c>
      <c r="C150" s="88">
        <v>58766968</v>
      </c>
      <c r="D150" s="88">
        <v>57922964.970000014</v>
      </c>
    </row>
    <row r="151" spans="2:4" ht="15" x14ac:dyDescent="0.25">
      <c r="B151" s="81" t="s">
        <v>34</v>
      </c>
      <c r="C151" s="86">
        <v>35341482117</v>
      </c>
      <c r="D151" s="86">
        <v>2767548836.1400003</v>
      </c>
    </row>
    <row r="152" spans="2:4" ht="15" x14ac:dyDescent="0.25">
      <c r="B152" s="82" t="s">
        <v>241</v>
      </c>
      <c r="C152" s="87">
        <v>14646224616</v>
      </c>
      <c r="D152" s="87">
        <v>953585238.21999991</v>
      </c>
    </row>
    <row r="153" spans="2:4" x14ac:dyDescent="0.2">
      <c r="B153" s="83" t="s">
        <v>242</v>
      </c>
      <c r="C153" s="88">
        <v>10797178877</v>
      </c>
      <c r="D153" s="88">
        <v>683891045.49000001</v>
      </c>
    </row>
    <row r="154" spans="2:4" x14ac:dyDescent="0.2">
      <c r="B154" s="84" t="s">
        <v>508</v>
      </c>
      <c r="C154" s="88">
        <v>4330250329</v>
      </c>
      <c r="D154" s="88">
        <v>156379933.35999998</v>
      </c>
    </row>
    <row r="155" spans="2:4" x14ac:dyDescent="0.2">
      <c r="B155" s="84" t="s">
        <v>176</v>
      </c>
      <c r="C155" s="88">
        <v>6466928548</v>
      </c>
      <c r="D155" s="88">
        <v>527511112.13</v>
      </c>
    </row>
    <row r="156" spans="2:4" x14ac:dyDescent="0.2">
      <c r="B156" s="83" t="s">
        <v>243</v>
      </c>
      <c r="C156" s="88">
        <v>739537415</v>
      </c>
      <c r="D156" s="88">
        <v>52461719.659999996</v>
      </c>
    </row>
    <row r="157" spans="2:4" x14ac:dyDescent="0.2">
      <c r="B157" s="84" t="s">
        <v>509</v>
      </c>
      <c r="C157" s="88">
        <v>739537415</v>
      </c>
      <c r="D157" s="88">
        <v>52461719.660000004</v>
      </c>
    </row>
    <row r="158" spans="2:4" x14ac:dyDescent="0.2">
      <c r="B158" s="83" t="s">
        <v>244</v>
      </c>
      <c r="C158" s="88">
        <v>31985687</v>
      </c>
      <c r="D158" s="88">
        <v>3159101.17</v>
      </c>
    </row>
    <row r="159" spans="2:4" x14ac:dyDescent="0.2">
      <c r="B159" s="84" t="s">
        <v>245</v>
      </c>
      <c r="C159" s="88">
        <v>31985687</v>
      </c>
      <c r="D159" s="88">
        <v>3159101.17</v>
      </c>
    </row>
    <row r="160" spans="2:4" x14ac:dyDescent="0.2">
      <c r="B160" s="83" t="s">
        <v>247</v>
      </c>
      <c r="C160" s="88">
        <v>92375608</v>
      </c>
      <c r="D160" s="88">
        <v>7906453.5299999993</v>
      </c>
    </row>
    <row r="161" spans="2:4" x14ac:dyDescent="0.2">
      <c r="B161" s="84" t="s">
        <v>245</v>
      </c>
      <c r="C161" s="88">
        <v>92375608</v>
      </c>
      <c r="D161" s="88">
        <v>7906453.5299999993</v>
      </c>
    </row>
    <row r="162" spans="2:4" x14ac:dyDescent="0.2">
      <c r="B162" s="83" t="s">
        <v>248</v>
      </c>
      <c r="C162" s="88">
        <v>488993566</v>
      </c>
      <c r="D162" s="88">
        <v>28881095.229999997</v>
      </c>
    </row>
    <row r="163" spans="2:4" x14ac:dyDescent="0.2">
      <c r="B163" s="84" t="s">
        <v>245</v>
      </c>
      <c r="C163" s="88">
        <v>488993566</v>
      </c>
      <c r="D163" s="88">
        <v>28881095.229999997</v>
      </c>
    </row>
    <row r="164" spans="2:4" x14ac:dyDescent="0.2">
      <c r="B164" s="83" t="s">
        <v>249</v>
      </c>
      <c r="C164" s="88">
        <v>40015102</v>
      </c>
      <c r="D164" s="88">
        <v>3192905.81</v>
      </c>
    </row>
    <row r="165" spans="2:4" x14ac:dyDescent="0.2">
      <c r="B165" s="84" t="s">
        <v>510</v>
      </c>
      <c r="C165" s="88">
        <v>40015102</v>
      </c>
      <c r="D165" s="88">
        <v>3192905.8099999996</v>
      </c>
    </row>
    <row r="166" spans="2:4" x14ac:dyDescent="0.2">
      <c r="B166" s="83" t="s">
        <v>250</v>
      </c>
      <c r="C166" s="88">
        <v>46837945</v>
      </c>
      <c r="D166" s="88">
        <v>3281812.6499999994</v>
      </c>
    </row>
    <row r="167" spans="2:4" x14ac:dyDescent="0.2">
      <c r="B167" s="84" t="s">
        <v>509</v>
      </c>
      <c r="C167" s="88">
        <v>46837945</v>
      </c>
      <c r="D167" s="88">
        <v>3281812.65</v>
      </c>
    </row>
    <row r="168" spans="2:4" x14ac:dyDescent="0.2">
      <c r="B168" s="83" t="s">
        <v>511</v>
      </c>
      <c r="C168" s="88">
        <v>21482784</v>
      </c>
      <c r="D168" s="88">
        <v>1274151.0999999999</v>
      </c>
    </row>
    <row r="169" spans="2:4" x14ac:dyDescent="0.2">
      <c r="B169" s="84" t="s">
        <v>509</v>
      </c>
      <c r="C169" s="88">
        <v>21482784</v>
      </c>
      <c r="D169" s="88">
        <v>1274151.1000000001</v>
      </c>
    </row>
    <row r="170" spans="2:4" x14ac:dyDescent="0.2">
      <c r="B170" s="83" t="s">
        <v>251</v>
      </c>
      <c r="C170" s="88">
        <v>25207328</v>
      </c>
      <c r="D170" s="88">
        <v>1871188.76</v>
      </c>
    </row>
    <row r="171" spans="2:4" x14ac:dyDescent="0.2">
      <c r="B171" s="84" t="s">
        <v>509</v>
      </c>
      <c r="C171" s="88">
        <v>25207328</v>
      </c>
      <c r="D171" s="88">
        <v>1871188.76</v>
      </c>
    </row>
    <row r="172" spans="2:4" x14ac:dyDescent="0.2">
      <c r="B172" s="83" t="s">
        <v>512</v>
      </c>
      <c r="C172" s="88">
        <v>34526503</v>
      </c>
      <c r="D172" s="88">
        <v>2549606.4900000002</v>
      </c>
    </row>
    <row r="173" spans="2:4" x14ac:dyDescent="0.2">
      <c r="B173" s="84" t="s">
        <v>509</v>
      </c>
      <c r="C173" s="88">
        <v>34526503</v>
      </c>
      <c r="D173" s="88">
        <v>2549606.4900000007</v>
      </c>
    </row>
    <row r="174" spans="2:4" x14ac:dyDescent="0.2">
      <c r="B174" s="83" t="s">
        <v>513</v>
      </c>
      <c r="C174" s="88">
        <v>21499103</v>
      </c>
      <c r="D174" s="88">
        <v>1896059.6400000001</v>
      </c>
    </row>
    <row r="175" spans="2:4" x14ac:dyDescent="0.2">
      <c r="B175" s="84" t="s">
        <v>508</v>
      </c>
      <c r="C175" s="88">
        <v>21499103</v>
      </c>
      <c r="D175" s="88">
        <v>1896059.6400000001</v>
      </c>
    </row>
    <row r="176" spans="2:4" x14ac:dyDescent="0.2">
      <c r="B176" s="83" t="s">
        <v>252</v>
      </c>
      <c r="C176" s="88">
        <v>302971722</v>
      </c>
      <c r="D176" s="88">
        <v>22492125.380000003</v>
      </c>
    </row>
    <row r="177" spans="2:4" x14ac:dyDescent="0.2">
      <c r="B177" s="84" t="s">
        <v>510</v>
      </c>
      <c r="C177" s="88">
        <v>302971722</v>
      </c>
      <c r="D177" s="88">
        <v>22492125.380000003</v>
      </c>
    </row>
    <row r="178" spans="2:4" x14ac:dyDescent="0.2">
      <c r="B178" s="83" t="s">
        <v>514</v>
      </c>
      <c r="C178" s="88">
        <v>53789029</v>
      </c>
      <c r="D178" s="88">
        <v>3817824.9</v>
      </c>
    </row>
    <row r="179" spans="2:4" x14ac:dyDescent="0.2">
      <c r="B179" s="84" t="s">
        <v>510</v>
      </c>
      <c r="C179" s="88">
        <v>53789029</v>
      </c>
      <c r="D179" s="88">
        <v>3817824.8999999994</v>
      </c>
    </row>
    <row r="180" spans="2:4" x14ac:dyDescent="0.2">
      <c r="B180" s="83" t="s">
        <v>253</v>
      </c>
      <c r="C180" s="88">
        <v>105825008</v>
      </c>
      <c r="D180" s="88">
        <v>8459010.1799999997</v>
      </c>
    </row>
    <row r="181" spans="2:4" x14ac:dyDescent="0.2">
      <c r="B181" s="84" t="s">
        <v>510</v>
      </c>
      <c r="C181" s="88">
        <v>105825008</v>
      </c>
      <c r="D181" s="88">
        <v>8459010.1799999997</v>
      </c>
    </row>
    <row r="182" spans="2:4" x14ac:dyDescent="0.2">
      <c r="B182" s="83" t="s">
        <v>254</v>
      </c>
      <c r="C182" s="88">
        <v>54386605</v>
      </c>
      <c r="D182" s="88">
        <v>3998317.0300000007</v>
      </c>
    </row>
    <row r="183" spans="2:4" x14ac:dyDescent="0.2">
      <c r="B183" s="84" t="s">
        <v>509</v>
      </c>
      <c r="C183" s="88">
        <v>54386605</v>
      </c>
      <c r="D183" s="88">
        <v>3998317.0300000003</v>
      </c>
    </row>
    <row r="184" spans="2:4" x14ac:dyDescent="0.2">
      <c r="B184" s="83" t="s">
        <v>255</v>
      </c>
      <c r="C184" s="88">
        <v>65703751</v>
      </c>
      <c r="D184" s="88">
        <v>5082367.37</v>
      </c>
    </row>
    <row r="185" spans="2:4" x14ac:dyDescent="0.2">
      <c r="B185" s="84" t="s">
        <v>510</v>
      </c>
      <c r="C185" s="88">
        <v>65703751</v>
      </c>
      <c r="D185" s="88">
        <v>5082367.37</v>
      </c>
    </row>
    <row r="186" spans="2:4" x14ac:dyDescent="0.2">
      <c r="B186" s="83" t="s">
        <v>256</v>
      </c>
      <c r="C186" s="88">
        <v>282981191</v>
      </c>
      <c r="D186" s="88">
        <v>21665681.479999997</v>
      </c>
    </row>
    <row r="187" spans="2:4" x14ac:dyDescent="0.2">
      <c r="B187" s="84" t="s">
        <v>510</v>
      </c>
      <c r="C187" s="88">
        <v>282981191</v>
      </c>
      <c r="D187" s="88">
        <v>21665681.479999997</v>
      </c>
    </row>
    <row r="188" spans="2:4" x14ac:dyDescent="0.2">
      <c r="B188" s="83" t="s">
        <v>257</v>
      </c>
      <c r="C188" s="88">
        <v>1160768311</v>
      </c>
      <c r="D188" s="88">
        <v>76461502.769999996</v>
      </c>
    </row>
    <row r="189" spans="2:4" x14ac:dyDescent="0.2">
      <c r="B189" s="84" t="s">
        <v>510</v>
      </c>
      <c r="C189" s="88">
        <v>1160768311</v>
      </c>
      <c r="D189" s="88">
        <v>76461502.769999996</v>
      </c>
    </row>
    <row r="190" spans="2:4" x14ac:dyDescent="0.2">
      <c r="B190" s="83" t="s">
        <v>258</v>
      </c>
      <c r="C190" s="88">
        <v>46863360</v>
      </c>
      <c r="D190" s="88">
        <v>3698252.35</v>
      </c>
    </row>
    <row r="191" spans="2:4" x14ac:dyDescent="0.2">
      <c r="B191" s="84" t="s">
        <v>508</v>
      </c>
      <c r="C191" s="88">
        <v>46863360</v>
      </c>
      <c r="D191" s="88">
        <v>3698252.35</v>
      </c>
    </row>
    <row r="192" spans="2:4" x14ac:dyDescent="0.2">
      <c r="B192" s="83" t="s">
        <v>259</v>
      </c>
      <c r="C192" s="88">
        <v>70575164</v>
      </c>
      <c r="D192" s="88">
        <v>5558924.7199999997</v>
      </c>
    </row>
    <row r="193" spans="2:4" x14ac:dyDescent="0.2">
      <c r="B193" s="84" t="s">
        <v>509</v>
      </c>
      <c r="C193" s="88">
        <v>70575164</v>
      </c>
      <c r="D193" s="88">
        <v>5558924.7200000007</v>
      </c>
    </row>
    <row r="194" spans="2:4" x14ac:dyDescent="0.2">
      <c r="B194" s="83" t="s">
        <v>515</v>
      </c>
      <c r="C194" s="88">
        <v>116947738</v>
      </c>
      <c r="D194" s="88">
        <v>8668554.6699999999</v>
      </c>
    </row>
    <row r="195" spans="2:4" x14ac:dyDescent="0.2">
      <c r="B195" s="84" t="s">
        <v>510</v>
      </c>
      <c r="C195" s="88">
        <v>116947738</v>
      </c>
      <c r="D195" s="88">
        <v>8668554.6699999999</v>
      </c>
    </row>
    <row r="196" spans="2:4" x14ac:dyDescent="0.2">
      <c r="B196" s="83" t="s">
        <v>260</v>
      </c>
      <c r="C196" s="88">
        <v>45772819</v>
      </c>
      <c r="D196" s="88">
        <v>3317537.84</v>
      </c>
    </row>
    <row r="197" spans="2:4" x14ac:dyDescent="0.2">
      <c r="B197" s="84" t="s">
        <v>509</v>
      </c>
      <c r="C197" s="88">
        <v>45772819</v>
      </c>
      <c r="D197" s="88">
        <v>3317537.8400000003</v>
      </c>
    </row>
    <row r="198" spans="2:4" ht="15" x14ac:dyDescent="0.25">
      <c r="B198" s="82" t="s">
        <v>516</v>
      </c>
      <c r="C198" s="87">
        <v>9078062614</v>
      </c>
      <c r="D198" s="87">
        <v>890409968.68000007</v>
      </c>
    </row>
    <row r="199" spans="2:4" x14ac:dyDescent="0.2">
      <c r="B199" s="83" t="s">
        <v>517</v>
      </c>
      <c r="C199" s="88">
        <v>8960906274</v>
      </c>
      <c r="D199" s="88">
        <v>883384543.25999999</v>
      </c>
    </row>
    <row r="200" spans="2:4" x14ac:dyDescent="0.2">
      <c r="B200" s="84" t="s">
        <v>518</v>
      </c>
      <c r="C200" s="88">
        <v>8960906274</v>
      </c>
      <c r="D200" s="88">
        <v>883384543.25999999</v>
      </c>
    </row>
    <row r="201" spans="2:4" x14ac:dyDescent="0.2">
      <c r="B201" s="83" t="s">
        <v>261</v>
      </c>
      <c r="C201" s="88">
        <v>65971084</v>
      </c>
      <c r="D201" s="88">
        <v>4388276.58</v>
      </c>
    </row>
    <row r="202" spans="2:4" x14ac:dyDescent="0.2">
      <c r="B202" s="84" t="s">
        <v>262</v>
      </c>
      <c r="C202" s="88">
        <v>65971084</v>
      </c>
      <c r="D202" s="88">
        <v>4388276.58</v>
      </c>
    </row>
    <row r="203" spans="2:4" x14ac:dyDescent="0.2">
      <c r="B203" s="83" t="s">
        <v>263</v>
      </c>
      <c r="C203" s="88">
        <v>51185256</v>
      </c>
      <c r="D203" s="88">
        <v>2637148.84</v>
      </c>
    </row>
    <row r="204" spans="2:4" x14ac:dyDescent="0.2">
      <c r="B204" s="84" t="s">
        <v>262</v>
      </c>
      <c r="C204" s="88">
        <v>51185256</v>
      </c>
      <c r="D204" s="88">
        <v>2637148.84</v>
      </c>
    </row>
    <row r="205" spans="2:4" ht="15" x14ac:dyDescent="0.25">
      <c r="B205" s="82" t="s">
        <v>264</v>
      </c>
      <c r="C205" s="87">
        <v>4054453105</v>
      </c>
      <c r="D205" s="87">
        <v>413363899.60999995</v>
      </c>
    </row>
    <row r="206" spans="2:4" x14ac:dyDescent="0.2">
      <c r="B206" s="83" t="s">
        <v>519</v>
      </c>
      <c r="C206" s="88">
        <v>3920113813</v>
      </c>
      <c r="D206" s="88">
        <v>402757281.94999999</v>
      </c>
    </row>
    <row r="207" spans="2:4" x14ac:dyDescent="0.2">
      <c r="B207" s="84" t="s">
        <v>520</v>
      </c>
      <c r="C207" s="88">
        <v>3605598902</v>
      </c>
      <c r="D207" s="88">
        <v>371182717.40999997</v>
      </c>
    </row>
    <row r="208" spans="2:4" x14ac:dyDescent="0.2">
      <c r="B208" s="84" t="s">
        <v>265</v>
      </c>
      <c r="C208" s="88">
        <v>174820798</v>
      </c>
      <c r="D208" s="88">
        <v>15151569</v>
      </c>
    </row>
    <row r="209" spans="2:4" x14ac:dyDescent="0.2">
      <c r="B209" s="84" t="s">
        <v>521</v>
      </c>
      <c r="C209" s="88">
        <v>139694113</v>
      </c>
      <c r="D209" s="88">
        <v>16422995.539999999</v>
      </c>
    </row>
    <row r="210" spans="2:4" x14ac:dyDescent="0.2">
      <c r="B210" s="83" t="s">
        <v>522</v>
      </c>
      <c r="C210" s="88">
        <v>91922057</v>
      </c>
      <c r="D210" s="88">
        <v>7008424.6800000006</v>
      </c>
    </row>
    <row r="211" spans="2:4" x14ac:dyDescent="0.2">
      <c r="B211" s="84" t="s">
        <v>520</v>
      </c>
      <c r="C211" s="88">
        <v>91922057</v>
      </c>
      <c r="D211" s="88">
        <v>7008424.6799999997</v>
      </c>
    </row>
    <row r="212" spans="2:4" x14ac:dyDescent="0.2">
      <c r="B212" s="83" t="s">
        <v>246</v>
      </c>
      <c r="C212" s="88">
        <v>42417235</v>
      </c>
      <c r="D212" s="88">
        <v>3598192.98</v>
      </c>
    </row>
    <row r="213" spans="2:4" x14ac:dyDescent="0.2">
      <c r="B213" s="84" t="s">
        <v>520</v>
      </c>
      <c r="C213" s="88">
        <v>42417235</v>
      </c>
      <c r="D213" s="88">
        <v>3598192.98</v>
      </c>
    </row>
    <row r="214" spans="2:4" ht="15" x14ac:dyDescent="0.25">
      <c r="B214" s="82" t="s">
        <v>523</v>
      </c>
      <c r="C214" s="87">
        <v>7562741782</v>
      </c>
      <c r="D214" s="87">
        <v>510189729.62999994</v>
      </c>
    </row>
    <row r="215" spans="2:4" x14ac:dyDescent="0.2">
      <c r="B215" s="83" t="s">
        <v>524</v>
      </c>
      <c r="C215" s="88">
        <v>7014936071</v>
      </c>
      <c r="D215" s="88">
        <v>469113918.0200001</v>
      </c>
    </row>
    <row r="216" spans="2:4" x14ac:dyDescent="0.2">
      <c r="B216" s="84" t="s">
        <v>525</v>
      </c>
      <c r="C216" s="88">
        <v>7014936071</v>
      </c>
      <c r="D216" s="88">
        <v>469113918.0200001</v>
      </c>
    </row>
    <row r="217" spans="2:4" x14ac:dyDescent="0.2">
      <c r="B217" s="83" t="s">
        <v>526</v>
      </c>
      <c r="C217" s="88">
        <v>444761952</v>
      </c>
      <c r="D217" s="88">
        <v>32716204.040000003</v>
      </c>
    </row>
    <row r="218" spans="2:4" x14ac:dyDescent="0.2">
      <c r="B218" s="84" t="s">
        <v>266</v>
      </c>
      <c r="C218" s="88">
        <v>444761952</v>
      </c>
      <c r="D218" s="88">
        <v>32716204.040000003</v>
      </c>
    </row>
    <row r="219" spans="2:4" x14ac:dyDescent="0.2">
      <c r="B219" s="83" t="s">
        <v>527</v>
      </c>
      <c r="C219" s="88">
        <v>103043759</v>
      </c>
      <c r="D219" s="88">
        <v>8359607.5700000003</v>
      </c>
    </row>
    <row r="220" spans="2:4" x14ac:dyDescent="0.2">
      <c r="B220" s="84" t="s">
        <v>528</v>
      </c>
      <c r="C220" s="88">
        <v>103043759</v>
      </c>
      <c r="D220" s="88">
        <v>8359607.5700000003</v>
      </c>
    </row>
    <row r="221" spans="2:4" ht="15" x14ac:dyDescent="0.25">
      <c r="B221" s="81" t="s">
        <v>35</v>
      </c>
      <c r="C221" s="86">
        <v>9389461389</v>
      </c>
      <c r="D221" s="86">
        <v>705317394.31999993</v>
      </c>
    </row>
    <row r="222" spans="2:4" ht="15" x14ac:dyDescent="0.25">
      <c r="B222" s="82" t="s">
        <v>267</v>
      </c>
      <c r="C222" s="87">
        <v>9389461389</v>
      </c>
      <c r="D222" s="87">
        <v>705317394.31999993</v>
      </c>
    </row>
    <row r="223" spans="2:4" x14ac:dyDescent="0.2">
      <c r="B223" s="83" t="s">
        <v>268</v>
      </c>
      <c r="C223" s="88">
        <v>8229243318</v>
      </c>
      <c r="D223" s="88">
        <v>640210473.76999986</v>
      </c>
    </row>
    <row r="224" spans="2:4" x14ac:dyDescent="0.2">
      <c r="B224" s="84" t="s">
        <v>508</v>
      </c>
      <c r="C224" s="88">
        <v>2493215064</v>
      </c>
      <c r="D224" s="88">
        <v>158159333.97</v>
      </c>
    </row>
    <row r="225" spans="2:4" x14ac:dyDescent="0.2">
      <c r="B225" s="84" t="s">
        <v>269</v>
      </c>
      <c r="C225" s="88">
        <v>5311783254</v>
      </c>
      <c r="D225" s="88">
        <v>463613432.55999994</v>
      </c>
    </row>
    <row r="226" spans="2:4" x14ac:dyDescent="0.2">
      <c r="B226" s="84" t="s">
        <v>176</v>
      </c>
      <c r="C226" s="88">
        <v>424245000</v>
      </c>
      <c r="D226" s="88">
        <v>18437707.240000002</v>
      </c>
    </row>
    <row r="227" spans="2:4" x14ac:dyDescent="0.2">
      <c r="B227" s="83" t="s">
        <v>270</v>
      </c>
      <c r="C227" s="88">
        <v>913909142</v>
      </c>
      <c r="D227" s="88">
        <v>50947042.710000008</v>
      </c>
    </row>
    <row r="228" spans="2:4" x14ac:dyDescent="0.2">
      <c r="B228" s="84" t="s">
        <v>271</v>
      </c>
      <c r="C228" s="88">
        <v>913909142</v>
      </c>
      <c r="D228" s="88">
        <v>50947042.709999993</v>
      </c>
    </row>
    <row r="229" spans="2:4" x14ac:dyDescent="0.2">
      <c r="B229" s="83" t="s">
        <v>272</v>
      </c>
      <c r="C229" s="88">
        <v>159657426</v>
      </c>
      <c r="D229" s="88">
        <v>8095217.71</v>
      </c>
    </row>
    <row r="230" spans="2:4" x14ac:dyDescent="0.2">
      <c r="B230" s="84" t="s">
        <v>273</v>
      </c>
      <c r="C230" s="88">
        <v>159657426</v>
      </c>
      <c r="D230" s="88">
        <v>8095217.71</v>
      </c>
    </row>
    <row r="231" spans="2:4" x14ac:dyDescent="0.2">
      <c r="B231" s="83" t="s">
        <v>274</v>
      </c>
      <c r="C231" s="88">
        <v>43590459</v>
      </c>
      <c r="D231" s="88">
        <v>3859433.0300000003</v>
      </c>
    </row>
    <row r="232" spans="2:4" x14ac:dyDescent="0.2">
      <c r="B232" s="84" t="s">
        <v>275</v>
      </c>
      <c r="C232" s="88">
        <v>43590459</v>
      </c>
      <c r="D232" s="88">
        <v>3859433.0300000003</v>
      </c>
    </row>
    <row r="233" spans="2:4" x14ac:dyDescent="0.2">
      <c r="B233" s="83" t="s">
        <v>276</v>
      </c>
      <c r="C233" s="88">
        <v>43061044</v>
      </c>
      <c r="D233" s="88">
        <v>2205227.1</v>
      </c>
    </row>
    <row r="234" spans="2:4" x14ac:dyDescent="0.2">
      <c r="B234" s="84" t="s">
        <v>269</v>
      </c>
      <c r="C234" s="88">
        <v>43061044</v>
      </c>
      <c r="D234" s="88">
        <v>2205227.1</v>
      </c>
    </row>
    <row r="235" spans="2:4" ht="15" x14ac:dyDescent="0.25">
      <c r="B235" s="81" t="s">
        <v>36</v>
      </c>
      <c r="C235" s="86">
        <v>21857141529</v>
      </c>
      <c r="D235" s="86">
        <v>1568184850.8799999</v>
      </c>
    </row>
    <row r="236" spans="2:4" ht="15" x14ac:dyDescent="0.25">
      <c r="B236" s="82" t="s">
        <v>277</v>
      </c>
      <c r="C236" s="87">
        <v>21857141529</v>
      </c>
      <c r="D236" s="87">
        <v>1568184850.8800001</v>
      </c>
    </row>
    <row r="237" spans="2:4" x14ac:dyDescent="0.2">
      <c r="B237" s="83" t="s">
        <v>278</v>
      </c>
      <c r="C237" s="88">
        <v>16586297498</v>
      </c>
      <c r="D237" s="88">
        <v>1159483888.23</v>
      </c>
    </row>
    <row r="238" spans="2:4" x14ac:dyDescent="0.2">
      <c r="B238" s="84" t="s">
        <v>508</v>
      </c>
      <c r="C238" s="88">
        <v>2289282775</v>
      </c>
      <c r="D238" s="88">
        <v>97175324.86999999</v>
      </c>
    </row>
    <row r="239" spans="2:4" x14ac:dyDescent="0.2">
      <c r="B239" s="84" t="s">
        <v>176</v>
      </c>
      <c r="C239" s="88">
        <v>341514200</v>
      </c>
      <c r="D239" s="88">
        <v>0</v>
      </c>
    </row>
    <row r="240" spans="2:4" x14ac:dyDescent="0.2">
      <c r="B240" s="84" t="s">
        <v>182</v>
      </c>
      <c r="C240" s="88">
        <v>13955500523</v>
      </c>
      <c r="D240" s="88">
        <v>1062308563.36</v>
      </c>
    </row>
    <row r="241" spans="2:4" x14ac:dyDescent="0.2">
      <c r="B241" s="83" t="s">
        <v>279</v>
      </c>
      <c r="C241" s="88">
        <v>299695677</v>
      </c>
      <c r="D241" s="88">
        <v>21599997.849999998</v>
      </c>
    </row>
    <row r="242" spans="2:4" x14ac:dyDescent="0.2">
      <c r="B242" s="84" t="s">
        <v>280</v>
      </c>
      <c r="C242" s="88">
        <v>299695677</v>
      </c>
      <c r="D242" s="88">
        <v>21599997.850000001</v>
      </c>
    </row>
    <row r="243" spans="2:4" x14ac:dyDescent="0.2">
      <c r="B243" s="83" t="s">
        <v>529</v>
      </c>
      <c r="C243" s="88">
        <v>780000000</v>
      </c>
      <c r="D243" s="88">
        <v>38488344.010000005</v>
      </c>
    </row>
    <row r="244" spans="2:4" x14ac:dyDescent="0.2">
      <c r="B244" s="84" t="s">
        <v>281</v>
      </c>
      <c r="C244" s="88">
        <v>780000000</v>
      </c>
      <c r="D244" s="88">
        <v>38488344.009999998</v>
      </c>
    </row>
    <row r="245" spans="2:4" x14ac:dyDescent="0.2">
      <c r="B245" s="83" t="s">
        <v>282</v>
      </c>
      <c r="C245" s="88">
        <v>480967816</v>
      </c>
      <c r="D245" s="88">
        <v>43414089.159999996</v>
      </c>
    </row>
    <row r="246" spans="2:4" x14ac:dyDescent="0.2">
      <c r="B246" s="84" t="s">
        <v>283</v>
      </c>
      <c r="C246" s="88">
        <v>480967816</v>
      </c>
      <c r="D246" s="88">
        <v>43414089.160000004</v>
      </c>
    </row>
    <row r="247" spans="2:4" x14ac:dyDescent="0.2">
      <c r="B247" s="83" t="s">
        <v>530</v>
      </c>
      <c r="C247" s="88">
        <v>129610339</v>
      </c>
      <c r="D247" s="88">
        <v>8349709.3800000008</v>
      </c>
    </row>
    <row r="248" spans="2:4" x14ac:dyDescent="0.2">
      <c r="B248" s="84" t="s">
        <v>284</v>
      </c>
      <c r="C248" s="88">
        <v>129610339</v>
      </c>
      <c r="D248" s="88">
        <v>8349709.3800000008</v>
      </c>
    </row>
    <row r="249" spans="2:4" x14ac:dyDescent="0.2">
      <c r="B249" s="83" t="s">
        <v>531</v>
      </c>
      <c r="C249" s="88">
        <v>222287434</v>
      </c>
      <c r="D249" s="88">
        <v>15594904.949999997</v>
      </c>
    </row>
    <row r="250" spans="2:4" x14ac:dyDescent="0.2">
      <c r="B250" s="84" t="s">
        <v>285</v>
      </c>
      <c r="C250" s="88">
        <v>222287434</v>
      </c>
      <c r="D250" s="88">
        <v>15594904.949999999</v>
      </c>
    </row>
    <row r="251" spans="2:4" x14ac:dyDescent="0.2">
      <c r="B251" s="83" t="s">
        <v>532</v>
      </c>
      <c r="C251" s="88">
        <v>1078790735</v>
      </c>
      <c r="D251" s="88">
        <v>141665416.03</v>
      </c>
    </row>
    <row r="252" spans="2:4" x14ac:dyDescent="0.2">
      <c r="B252" s="84" t="s">
        <v>533</v>
      </c>
      <c r="C252" s="88">
        <v>1078790735</v>
      </c>
      <c r="D252" s="88">
        <v>141665416.03000003</v>
      </c>
    </row>
    <row r="253" spans="2:4" x14ac:dyDescent="0.2">
      <c r="B253" s="83" t="s">
        <v>286</v>
      </c>
      <c r="C253" s="88">
        <v>478918346</v>
      </c>
      <c r="D253" s="88">
        <v>29162613.900000002</v>
      </c>
    </row>
    <row r="254" spans="2:4" x14ac:dyDescent="0.2">
      <c r="B254" s="84" t="s">
        <v>287</v>
      </c>
      <c r="C254" s="88">
        <v>478918346</v>
      </c>
      <c r="D254" s="88">
        <v>29162613.899999995</v>
      </c>
    </row>
    <row r="255" spans="2:4" x14ac:dyDescent="0.2">
      <c r="B255" s="83" t="s">
        <v>288</v>
      </c>
      <c r="C255" s="88">
        <v>478893141</v>
      </c>
      <c r="D255" s="88">
        <v>35518044.519999996</v>
      </c>
    </row>
    <row r="256" spans="2:4" x14ac:dyDescent="0.2">
      <c r="B256" s="84" t="s">
        <v>289</v>
      </c>
      <c r="C256" s="88">
        <v>478893141</v>
      </c>
      <c r="D256" s="88">
        <v>35518044.520000003</v>
      </c>
    </row>
    <row r="257" spans="2:4" x14ac:dyDescent="0.2">
      <c r="B257" s="83" t="s">
        <v>534</v>
      </c>
      <c r="C257" s="88">
        <v>679497122</v>
      </c>
      <c r="D257" s="88">
        <v>35922958.519999996</v>
      </c>
    </row>
    <row r="258" spans="2:4" x14ac:dyDescent="0.2">
      <c r="B258" s="84" t="s">
        <v>535</v>
      </c>
      <c r="C258" s="88">
        <v>679497122</v>
      </c>
      <c r="D258" s="88">
        <v>35922958.519999996</v>
      </c>
    </row>
    <row r="259" spans="2:4" x14ac:dyDescent="0.2">
      <c r="B259" s="83" t="s">
        <v>536</v>
      </c>
      <c r="C259" s="88">
        <v>187442687</v>
      </c>
      <c r="D259" s="88">
        <v>5193313.38</v>
      </c>
    </row>
    <row r="260" spans="2:4" x14ac:dyDescent="0.2">
      <c r="B260" s="84" t="s">
        <v>290</v>
      </c>
      <c r="C260" s="88">
        <v>187442687</v>
      </c>
      <c r="D260" s="88">
        <v>5193313.38</v>
      </c>
    </row>
    <row r="261" spans="2:4" x14ac:dyDescent="0.2">
      <c r="B261" s="83" t="s">
        <v>291</v>
      </c>
      <c r="C261" s="88">
        <v>454740734</v>
      </c>
      <c r="D261" s="88">
        <v>33791570.950000003</v>
      </c>
    </row>
    <row r="262" spans="2:4" x14ac:dyDescent="0.2">
      <c r="B262" s="84" t="s">
        <v>537</v>
      </c>
      <c r="C262" s="88">
        <v>454740734</v>
      </c>
      <c r="D262" s="88">
        <v>33791570.950000003</v>
      </c>
    </row>
    <row r="263" spans="2:4" ht="15" x14ac:dyDescent="0.25">
      <c r="B263" s="81" t="s">
        <v>37</v>
      </c>
      <c r="C263" s="86">
        <v>196159106465.70999</v>
      </c>
      <c r="D263" s="86">
        <v>17066493445.919996</v>
      </c>
    </row>
    <row r="264" spans="2:4" ht="15" x14ac:dyDescent="0.25">
      <c r="B264" s="82" t="s">
        <v>292</v>
      </c>
      <c r="C264" s="87">
        <v>196159106465.70999</v>
      </c>
      <c r="D264" s="87">
        <v>17066493445.92</v>
      </c>
    </row>
    <row r="265" spans="2:4" x14ac:dyDescent="0.2">
      <c r="B265" s="83" t="s">
        <v>538</v>
      </c>
      <c r="C265" s="88">
        <v>142750329062</v>
      </c>
      <c r="D265" s="88">
        <v>11390078248.620001</v>
      </c>
    </row>
    <row r="266" spans="2:4" x14ac:dyDescent="0.2">
      <c r="B266" s="84" t="s">
        <v>508</v>
      </c>
      <c r="C266" s="88">
        <v>9033274910</v>
      </c>
      <c r="D266" s="88">
        <v>516186313.54999995</v>
      </c>
    </row>
    <row r="267" spans="2:4" x14ac:dyDescent="0.2">
      <c r="B267" s="84" t="s">
        <v>539</v>
      </c>
      <c r="C267" s="88">
        <v>12890370382</v>
      </c>
      <c r="D267" s="88">
        <v>1058676675.98</v>
      </c>
    </row>
    <row r="268" spans="2:4" x14ac:dyDescent="0.2">
      <c r="B268" s="84" t="s">
        <v>293</v>
      </c>
      <c r="C268" s="88">
        <v>65476580027</v>
      </c>
      <c r="D268" s="88">
        <v>6064578816.3600006</v>
      </c>
    </row>
    <row r="269" spans="2:4" x14ac:dyDescent="0.2">
      <c r="B269" s="84" t="s">
        <v>294</v>
      </c>
      <c r="C269" s="88">
        <v>35370783610</v>
      </c>
      <c r="D269" s="88">
        <v>2993134657.9799995</v>
      </c>
    </row>
    <row r="270" spans="2:4" x14ac:dyDescent="0.2">
      <c r="B270" s="84" t="s">
        <v>295</v>
      </c>
      <c r="C270" s="88">
        <v>6914924681</v>
      </c>
      <c r="D270" s="88">
        <v>331549872.38999999</v>
      </c>
    </row>
    <row r="271" spans="2:4" x14ac:dyDescent="0.2">
      <c r="B271" s="84" t="s">
        <v>296</v>
      </c>
      <c r="C271" s="88">
        <v>8024479241</v>
      </c>
      <c r="D271" s="88">
        <v>145926490.98999998</v>
      </c>
    </row>
    <row r="272" spans="2:4" x14ac:dyDescent="0.2">
      <c r="B272" s="84" t="s">
        <v>297</v>
      </c>
      <c r="C272" s="88">
        <v>172399136</v>
      </c>
      <c r="D272" s="88">
        <v>37875061.730000004</v>
      </c>
    </row>
    <row r="273" spans="2:4" x14ac:dyDescent="0.2">
      <c r="B273" s="84" t="s">
        <v>298</v>
      </c>
      <c r="C273" s="88">
        <v>842154429</v>
      </c>
      <c r="D273" s="88">
        <v>53068125.880000003</v>
      </c>
    </row>
    <row r="274" spans="2:4" x14ac:dyDescent="0.2">
      <c r="B274" s="84" t="s">
        <v>299</v>
      </c>
      <c r="C274" s="88">
        <v>2580798574</v>
      </c>
      <c r="D274" s="88">
        <v>188298085.75999999</v>
      </c>
    </row>
    <row r="275" spans="2:4" x14ac:dyDescent="0.2">
      <c r="B275" s="84" t="s">
        <v>176</v>
      </c>
      <c r="C275" s="88">
        <v>1444564072</v>
      </c>
      <c r="D275" s="88">
        <v>784148</v>
      </c>
    </row>
    <row r="276" spans="2:4" x14ac:dyDescent="0.2">
      <c r="B276" s="83" t="s">
        <v>300</v>
      </c>
      <c r="C276" s="88">
        <v>385320084</v>
      </c>
      <c r="D276" s="88">
        <v>1731058.6800000002</v>
      </c>
    </row>
    <row r="277" spans="2:4" x14ac:dyDescent="0.2">
      <c r="B277" s="84" t="s">
        <v>294</v>
      </c>
      <c r="C277" s="88">
        <v>0</v>
      </c>
      <c r="D277" s="88">
        <v>0</v>
      </c>
    </row>
    <row r="278" spans="2:4" x14ac:dyDescent="0.2">
      <c r="B278" s="84" t="s">
        <v>301</v>
      </c>
      <c r="C278" s="88">
        <v>385320084</v>
      </c>
      <c r="D278" s="88">
        <v>1731058.6800000002</v>
      </c>
    </row>
    <row r="279" spans="2:4" x14ac:dyDescent="0.2">
      <c r="B279" s="83" t="s">
        <v>302</v>
      </c>
      <c r="C279" s="88">
        <v>408501104</v>
      </c>
      <c r="D279" s="88">
        <v>27429354.350000005</v>
      </c>
    </row>
    <row r="280" spans="2:4" x14ac:dyDescent="0.2">
      <c r="B280" s="84" t="s">
        <v>539</v>
      </c>
      <c r="C280" s="88">
        <v>408501104</v>
      </c>
      <c r="D280" s="88">
        <v>27429354.350000005</v>
      </c>
    </row>
    <row r="281" spans="2:4" x14ac:dyDescent="0.2">
      <c r="B281" s="83" t="s">
        <v>303</v>
      </c>
      <c r="C281" s="88">
        <v>13113236248</v>
      </c>
      <c r="D281" s="88">
        <v>993356290.96000004</v>
      </c>
    </row>
    <row r="282" spans="2:4" x14ac:dyDescent="0.2">
      <c r="B282" s="84" t="s">
        <v>304</v>
      </c>
      <c r="C282" s="88">
        <v>13113236248</v>
      </c>
      <c r="D282" s="88">
        <v>993356290.96000004</v>
      </c>
    </row>
    <row r="283" spans="2:4" x14ac:dyDescent="0.2">
      <c r="B283" s="83" t="s">
        <v>305</v>
      </c>
      <c r="C283" s="88">
        <v>215545437</v>
      </c>
      <c r="D283" s="88">
        <v>19919610.039999999</v>
      </c>
    </row>
    <row r="284" spans="2:4" x14ac:dyDescent="0.2">
      <c r="B284" s="84" t="s">
        <v>539</v>
      </c>
      <c r="C284" s="88">
        <v>215545437</v>
      </c>
      <c r="D284" s="88">
        <v>19919610.039999999</v>
      </c>
    </row>
    <row r="285" spans="2:4" x14ac:dyDescent="0.2">
      <c r="B285" s="83" t="s">
        <v>306</v>
      </c>
      <c r="C285" s="88">
        <v>2403614449</v>
      </c>
      <c r="D285" s="88">
        <v>142247800.28999999</v>
      </c>
    </row>
    <row r="286" spans="2:4" x14ac:dyDescent="0.2">
      <c r="B286" s="84" t="s">
        <v>297</v>
      </c>
      <c r="C286" s="88">
        <v>2403614449</v>
      </c>
      <c r="D286" s="88">
        <v>142247800.28999999</v>
      </c>
    </row>
    <row r="287" spans="2:4" x14ac:dyDescent="0.2">
      <c r="B287" s="83" t="s">
        <v>540</v>
      </c>
      <c r="C287" s="88">
        <v>2720569009</v>
      </c>
      <c r="D287" s="88">
        <v>111169116.42999999</v>
      </c>
    </row>
    <row r="288" spans="2:4" x14ac:dyDescent="0.2">
      <c r="B288" s="84" t="s">
        <v>297</v>
      </c>
      <c r="C288" s="88">
        <v>2720569009</v>
      </c>
      <c r="D288" s="88">
        <v>111169116.42999999</v>
      </c>
    </row>
    <row r="289" spans="2:4" x14ac:dyDescent="0.2">
      <c r="B289" s="83" t="s">
        <v>307</v>
      </c>
      <c r="C289" s="88">
        <v>8335533019.71</v>
      </c>
      <c r="D289" s="88">
        <v>412036654.64999986</v>
      </c>
    </row>
    <row r="290" spans="2:4" x14ac:dyDescent="0.2">
      <c r="B290" s="84" t="s">
        <v>308</v>
      </c>
      <c r="C290" s="88">
        <v>8335533019.71</v>
      </c>
      <c r="D290" s="88">
        <v>412036654.64999992</v>
      </c>
    </row>
    <row r="291" spans="2:4" x14ac:dyDescent="0.2">
      <c r="B291" s="83" t="s">
        <v>309</v>
      </c>
      <c r="C291" s="88">
        <v>25826458053</v>
      </c>
      <c r="D291" s="88">
        <v>3968525311.8999996</v>
      </c>
    </row>
    <row r="292" spans="2:4" x14ac:dyDescent="0.2">
      <c r="B292" s="84" t="s">
        <v>310</v>
      </c>
      <c r="C292" s="88">
        <v>25826458053</v>
      </c>
      <c r="D292" s="88">
        <v>3968525311.9000006</v>
      </c>
    </row>
    <row r="293" spans="2:4" ht="15" x14ac:dyDescent="0.25">
      <c r="B293" s="81" t="s">
        <v>38</v>
      </c>
      <c r="C293" s="86">
        <v>148320173912.25998</v>
      </c>
      <c r="D293" s="86">
        <v>11067703088.239998</v>
      </c>
    </row>
    <row r="294" spans="2:4" ht="15" x14ac:dyDescent="0.25">
      <c r="B294" s="82" t="s">
        <v>311</v>
      </c>
      <c r="C294" s="87">
        <v>148320173912.25998</v>
      </c>
      <c r="D294" s="87">
        <v>11067703088.239998</v>
      </c>
    </row>
    <row r="295" spans="2:4" x14ac:dyDescent="0.2">
      <c r="B295" s="83" t="s">
        <v>312</v>
      </c>
      <c r="C295" s="88">
        <v>136138886204.25999</v>
      </c>
      <c r="D295" s="88">
        <v>9628445179.8199997</v>
      </c>
    </row>
    <row r="296" spans="2:4" x14ac:dyDescent="0.2">
      <c r="B296" s="84" t="s">
        <v>508</v>
      </c>
      <c r="C296" s="88">
        <v>37571210879.449997</v>
      </c>
      <c r="D296" s="88">
        <v>1908883717.28</v>
      </c>
    </row>
    <row r="297" spans="2:4" x14ac:dyDescent="0.2">
      <c r="B297" s="84" t="s">
        <v>313</v>
      </c>
      <c r="C297" s="88">
        <v>143139089</v>
      </c>
      <c r="D297" s="88">
        <v>2430783.87</v>
      </c>
    </row>
    <row r="298" spans="2:4" x14ac:dyDescent="0.2">
      <c r="B298" s="84" t="s">
        <v>314</v>
      </c>
      <c r="C298" s="88">
        <v>2859009448</v>
      </c>
      <c r="D298" s="88">
        <v>22298717.329999998</v>
      </c>
    </row>
    <row r="299" spans="2:4" x14ac:dyDescent="0.2">
      <c r="B299" s="84" t="s">
        <v>315</v>
      </c>
      <c r="C299" s="88">
        <v>310165246</v>
      </c>
      <c r="D299" s="88">
        <v>18239451.379999999</v>
      </c>
    </row>
    <row r="300" spans="2:4" x14ac:dyDescent="0.2">
      <c r="B300" s="84" t="s">
        <v>176</v>
      </c>
      <c r="C300" s="88">
        <v>2058005261</v>
      </c>
      <c r="D300" s="88">
        <v>94867230.339999989</v>
      </c>
    </row>
    <row r="301" spans="2:4" x14ac:dyDescent="0.2">
      <c r="B301" s="84" t="s">
        <v>541</v>
      </c>
      <c r="C301" s="88">
        <v>93197356280.809998</v>
      </c>
      <c r="D301" s="88">
        <v>7581725279.6199999</v>
      </c>
    </row>
    <row r="302" spans="2:4" x14ac:dyDescent="0.2">
      <c r="B302" s="83" t="s">
        <v>316</v>
      </c>
      <c r="C302" s="88">
        <v>450499563</v>
      </c>
      <c r="D302" s="88">
        <v>34473768.350000001</v>
      </c>
    </row>
    <row r="303" spans="2:4" x14ac:dyDescent="0.2">
      <c r="B303" s="84" t="s">
        <v>317</v>
      </c>
      <c r="C303" s="88">
        <v>450499563</v>
      </c>
      <c r="D303" s="88">
        <v>34473768.349999994</v>
      </c>
    </row>
    <row r="304" spans="2:4" x14ac:dyDescent="0.2">
      <c r="B304" s="83" t="s">
        <v>318</v>
      </c>
      <c r="C304" s="88">
        <v>294563406</v>
      </c>
      <c r="D304" s="88">
        <v>1033996.1000000001</v>
      </c>
    </row>
    <row r="305" spans="2:4" x14ac:dyDescent="0.2">
      <c r="B305" s="84" t="s">
        <v>317</v>
      </c>
      <c r="C305" s="88">
        <v>294563406</v>
      </c>
      <c r="D305" s="88">
        <v>1033996.1000000001</v>
      </c>
    </row>
    <row r="306" spans="2:4" x14ac:dyDescent="0.2">
      <c r="B306" s="83" t="s">
        <v>319</v>
      </c>
      <c r="C306" s="88">
        <v>2053041211</v>
      </c>
      <c r="D306" s="88">
        <v>44432219.260000005</v>
      </c>
    </row>
    <row r="307" spans="2:4" x14ac:dyDescent="0.2">
      <c r="B307" s="84" t="s">
        <v>320</v>
      </c>
      <c r="C307" s="88">
        <v>750626600</v>
      </c>
      <c r="D307" s="88">
        <v>9842969.9199999999</v>
      </c>
    </row>
    <row r="308" spans="2:4" x14ac:dyDescent="0.2">
      <c r="B308" s="84" t="s">
        <v>321</v>
      </c>
      <c r="C308" s="88">
        <v>223419638</v>
      </c>
      <c r="D308" s="88">
        <v>2183717.1399999997</v>
      </c>
    </row>
    <row r="309" spans="2:4" x14ac:dyDescent="0.2">
      <c r="B309" s="84" t="s">
        <v>322</v>
      </c>
      <c r="C309" s="88">
        <v>178368505</v>
      </c>
      <c r="D309" s="88">
        <v>32316609.670000002</v>
      </c>
    </row>
    <row r="310" spans="2:4" x14ac:dyDescent="0.2">
      <c r="B310" s="84" t="s">
        <v>323</v>
      </c>
      <c r="C310" s="88">
        <v>900626468</v>
      </c>
      <c r="D310" s="88">
        <v>88922.53</v>
      </c>
    </row>
    <row r="311" spans="2:4" x14ac:dyDescent="0.2">
      <c r="B311" s="83" t="s">
        <v>324</v>
      </c>
      <c r="C311" s="88">
        <v>462522873.77999997</v>
      </c>
      <c r="D311" s="88">
        <v>16608715.810000001</v>
      </c>
    </row>
    <row r="312" spans="2:4" x14ac:dyDescent="0.2">
      <c r="B312" s="84" t="s">
        <v>323</v>
      </c>
      <c r="C312" s="88">
        <v>462522873.77999997</v>
      </c>
      <c r="D312" s="88">
        <v>16608715.809999997</v>
      </c>
    </row>
    <row r="313" spans="2:4" x14ac:dyDescent="0.2">
      <c r="B313" s="83" t="s">
        <v>325</v>
      </c>
      <c r="C313" s="88">
        <v>7814157081.6399994</v>
      </c>
      <c r="D313" s="88">
        <v>1323158803.3499999</v>
      </c>
    </row>
    <row r="314" spans="2:4" x14ac:dyDescent="0.2">
      <c r="B314" s="84" t="s">
        <v>314</v>
      </c>
      <c r="C314" s="88">
        <v>0</v>
      </c>
      <c r="D314" s="88">
        <v>840391287.88</v>
      </c>
    </row>
    <row r="315" spans="2:4" x14ac:dyDescent="0.2">
      <c r="B315" s="84" t="s">
        <v>542</v>
      </c>
      <c r="C315" s="88">
        <v>7814157081.6399994</v>
      </c>
      <c r="D315" s="88">
        <v>482767515.47000009</v>
      </c>
    </row>
    <row r="316" spans="2:4" x14ac:dyDescent="0.2">
      <c r="B316" s="83" t="s">
        <v>326</v>
      </c>
      <c r="C316" s="88">
        <v>14729477</v>
      </c>
      <c r="D316" s="88">
        <v>221299.84</v>
      </c>
    </row>
    <row r="317" spans="2:4" x14ac:dyDescent="0.2">
      <c r="B317" s="84" t="s">
        <v>317</v>
      </c>
      <c r="C317" s="88">
        <v>14729477</v>
      </c>
      <c r="D317" s="88">
        <v>221299.84</v>
      </c>
    </row>
    <row r="318" spans="2:4" x14ac:dyDescent="0.2">
      <c r="B318" s="83" t="s">
        <v>327</v>
      </c>
      <c r="C318" s="88">
        <v>1091774095.5799999</v>
      </c>
      <c r="D318" s="88">
        <v>19329105.710000001</v>
      </c>
    </row>
    <row r="319" spans="2:4" x14ac:dyDescent="0.2">
      <c r="B319" s="84" t="s">
        <v>543</v>
      </c>
      <c r="C319" s="88">
        <v>1091774095.5799999</v>
      </c>
      <c r="D319" s="88">
        <v>19329105.710000001</v>
      </c>
    </row>
    <row r="320" spans="2:4" ht="15" x14ac:dyDescent="0.25">
      <c r="B320" s="81" t="s">
        <v>39</v>
      </c>
      <c r="C320" s="86">
        <v>3015092203.3499999</v>
      </c>
      <c r="D320" s="86">
        <v>232915715.63999996</v>
      </c>
    </row>
    <row r="321" spans="2:4" ht="15" x14ac:dyDescent="0.25">
      <c r="B321" s="82" t="s">
        <v>328</v>
      </c>
      <c r="C321" s="87">
        <v>3015092203.3499999</v>
      </c>
      <c r="D321" s="87">
        <v>232915715.64000002</v>
      </c>
    </row>
    <row r="322" spans="2:4" x14ac:dyDescent="0.2">
      <c r="B322" s="83" t="s">
        <v>329</v>
      </c>
      <c r="C322" s="88">
        <v>3015092203.3499999</v>
      </c>
      <c r="D322" s="88">
        <v>232915715.64000002</v>
      </c>
    </row>
    <row r="323" spans="2:4" x14ac:dyDescent="0.2">
      <c r="B323" s="84" t="s">
        <v>508</v>
      </c>
      <c r="C323" s="88">
        <v>1203243398.74</v>
      </c>
      <c r="D323" s="88">
        <v>134466810.29999998</v>
      </c>
    </row>
    <row r="324" spans="2:4" x14ac:dyDescent="0.2">
      <c r="B324" s="84" t="s">
        <v>330</v>
      </c>
      <c r="C324" s="88">
        <v>504192983</v>
      </c>
      <c r="D324" s="88">
        <v>30664186.91</v>
      </c>
    </row>
    <row r="325" spans="2:4" x14ac:dyDescent="0.2">
      <c r="B325" s="84" t="s">
        <v>331</v>
      </c>
      <c r="C325" s="88">
        <v>730378772</v>
      </c>
      <c r="D325" s="88">
        <v>42226507.099999994</v>
      </c>
    </row>
    <row r="326" spans="2:4" x14ac:dyDescent="0.2">
      <c r="B326" s="84" t="s">
        <v>332</v>
      </c>
      <c r="C326" s="88">
        <v>96496400</v>
      </c>
      <c r="D326" s="88">
        <v>4522140.1900000004</v>
      </c>
    </row>
    <row r="327" spans="2:4" x14ac:dyDescent="0.2">
      <c r="B327" s="84" t="s">
        <v>333</v>
      </c>
      <c r="C327" s="88">
        <v>91478123</v>
      </c>
      <c r="D327" s="88">
        <v>368234.38</v>
      </c>
    </row>
    <row r="328" spans="2:4" x14ac:dyDescent="0.2">
      <c r="B328" s="84" t="s">
        <v>334</v>
      </c>
      <c r="C328" s="88">
        <v>222120222.61000001</v>
      </c>
      <c r="D328" s="88">
        <v>1464514.12</v>
      </c>
    </row>
    <row r="329" spans="2:4" x14ac:dyDescent="0.2">
      <c r="B329" s="84" t="s">
        <v>176</v>
      </c>
      <c r="C329" s="88">
        <v>167182304</v>
      </c>
      <c r="D329" s="88">
        <v>19203322.640000001</v>
      </c>
    </row>
    <row r="330" spans="2:4" ht="15" x14ac:dyDescent="0.25">
      <c r="B330" s="81" t="s">
        <v>40</v>
      </c>
      <c r="C330" s="86">
        <v>2073075622.78</v>
      </c>
      <c r="D330" s="86">
        <v>142169878.13</v>
      </c>
    </row>
    <row r="331" spans="2:4" ht="15" x14ac:dyDescent="0.25">
      <c r="B331" s="82" t="s">
        <v>335</v>
      </c>
      <c r="C331" s="87">
        <v>2073075622.78</v>
      </c>
      <c r="D331" s="87">
        <v>142169878.13</v>
      </c>
    </row>
    <row r="332" spans="2:4" x14ac:dyDescent="0.2">
      <c r="B332" s="83" t="s">
        <v>336</v>
      </c>
      <c r="C332" s="88">
        <v>2073075622.78</v>
      </c>
      <c r="D332" s="88">
        <v>142169878.13</v>
      </c>
    </row>
    <row r="333" spans="2:4" x14ac:dyDescent="0.2">
      <c r="B333" s="84" t="s">
        <v>508</v>
      </c>
      <c r="C333" s="88">
        <v>673465770.77999997</v>
      </c>
      <c r="D333" s="88">
        <v>49079001.360000007</v>
      </c>
    </row>
    <row r="334" spans="2:4" x14ac:dyDescent="0.2">
      <c r="B334" s="84" t="s">
        <v>337</v>
      </c>
      <c r="C334" s="88">
        <v>114770546</v>
      </c>
      <c r="D334" s="88">
        <v>4911519.96</v>
      </c>
    </row>
    <row r="335" spans="2:4" x14ac:dyDescent="0.2">
      <c r="B335" s="84" t="s">
        <v>544</v>
      </c>
      <c r="C335" s="88">
        <v>278148281</v>
      </c>
      <c r="D335" s="88">
        <v>23394768.439999998</v>
      </c>
    </row>
    <row r="336" spans="2:4" x14ac:dyDescent="0.2">
      <c r="B336" s="84" t="s">
        <v>338</v>
      </c>
      <c r="C336" s="88">
        <v>10465150</v>
      </c>
      <c r="D336" s="88">
        <v>419805.37</v>
      </c>
    </row>
    <row r="337" spans="2:4" x14ac:dyDescent="0.2">
      <c r="B337" s="84" t="s">
        <v>176</v>
      </c>
      <c r="C337" s="88">
        <v>22905964</v>
      </c>
      <c r="D337" s="88">
        <v>356235</v>
      </c>
    </row>
    <row r="338" spans="2:4" x14ac:dyDescent="0.2">
      <c r="B338" s="84" t="s">
        <v>182</v>
      </c>
      <c r="C338" s="88">
        <v>973319911</v>
      </c>
      <c r="D338" s="88">
        <v>64008548</v>
      </c>
    </row>
    <row r="339" spans="2:4" ht="15" x14ac:dyDescent="0.25">
      <c r="B339" s="81" t="s">
        <v>41</v>
      </c>
      <c r="C339" s="86">
        <v>13689835123</v>
      </c>
      <c r="D339" s="86">
        <v>1058011857.6800003</v>
      </c>
    </row>
    <row r="340" spans="2:4" ht="15" x14ac:dyDescent="0.25">
      <c r="B340" s="82" t="s">
        <v>339</v>
      </c>
      <c r="C340" s="87">
        <v>13689835123</v>
      </c>
      <c r="D340" s="87">
        <v>1058011857.6799999</v>
      </c>
    </row>
    <row r="341" spans="2:4" x14ac:dyDescent="0.2">
      <c r="B341" s="83" t="s">
        <v>340</v>
      </c>
      <c r="C341" s="88">
        <v>13036456363</v>
      </c>
      <c r="D341" s="88">
        <v>1010398815.96</v>
      </c>
    </row>
    <row r="342" spans="2:4" x14ac:dyDescent="0.2">
      <c r="B342" s="84" t="s">
        <v>508</v>
      </c>
      <c r="C342" s="88">
        <v>1571864644</v>
      </c>
      <c r="D342" s="88">
        <v>298995984.52999997</v>
      </c>
    </row>
    <row r="343" spans="2:4" x14ac:dyDescent="0.2">
      <c r="B343" s="84" t="s">
        <v>341</v>
      </c>
      <c r="C343" s="88">
        <v>211470352</v>
      </c>
      <c r="D343" s="88">
        <v>7369041.7400000002</v>
      </c>
    </row>
    <row r="344" spans="2:4" x14ac:dyDescent="0.2">
      <c r="B344" s="84" t="s">
        <v>545</v>
      </c>
      <c r="C344" s="88">
        <v>4107039125</v>
      </c>
      <c r="D344" s="88">
        <v>152895247.28</v>
      </c>
    </row>
    <row r="345" spans="2:4" x14ac:dyDescent="0.2">
      <c r="B345" s="84" t="s">
        <v>342</v>
      </c>
      <c r="C345" s="88">
        <v>228735788</v>
      </c>
      <c r="D345" s="88">
        <v>13921113.820000002</v>
      </c>
    </row>
    <row r="346" spans="2:4" x14ac:dyDescent="0.2">
      <c r="B346" s="84" t="s">
        <v>343</v>
      </c>
      <c r="C346" s="88">
        <v>8000000</v>
      </c>
      <c r="D346" s="88">
        <v>0</v>
      </c>
    </row>
    <row r="347" spans="2:4" x14ac:dyDescent="0.2">
      <c r="B347" s="84" t="s">
        <v>344</v>
      </c>
      <c r="C347" s="88">
        <v>394666562</v>
      </c>
      <c r="D347" s="88">
        <v>4171783.1999999997</v>
      </c>
    </row>
    <row r="348" spans="2:4" x14ac:dyDescent="0.2">
      <c r="B348" s="84" t="s">
        <v>176</v>
      </c>
      <c r="C348" s="88">
        <v>961944214</v>
      </c>
      <c r="D348" s="88">
        <v>62594347.350000001</v>
      </c>
    </row>
    <row r="349" spans="2:4" x14ac:dyDescent="0.2">
      <c r="B349" s="84" t="s">
        <v>546</v>
      </c>
      <c r="C349" s="88">
        <v>5552735678</v>
      </c>
      <c r="D349" s="88">
        <v>470451298.03999996</v>
      </c>
    </row>
    <row r="350" spans="2:4" x14ac:dyDescent="0.2">
      <c r="B350" s="83" t="s">
        <v>345</v>
      </c>
      <c r="C350" s="88">
        <v>627298702</v>
      </c>
      <c r="D350" s="88">
        <v>46447104.919999994</v>
      </c>
    </row>
    <row r="351" spans="2:4" x14ac:dyDescent="0.2">
      <c r="B351" s="84" t="s">
        <v>547</v>
      </c>
      <c r="C351" s="88">
        <v>548996251</v>
      </c>
      <c r="D351" s="88">
        <v>44664270.82</v>
      </c>
    </row>
    <row r="352" spans="2:4" x14ac:dyDescent="0.2">
      <c r="B352" s="84" t="s">
        <v>346</v>
      </c>
      <c r="C352" s="88">
        <v>57132451</v>
      </c>
      <c r="D352" s="88">
        <v>1492942.6</v>
      </c>
    </row>
    <row r="353" spans="2:4" x14ac:dyDescent="0.2">
      <c r="B353" s="84" t="s">
        <v>347</v>
      </c>
      <c r="C353" s="88">
        <v>21170000</v>
      </c>
      <c r="D353" s="88">
        <v>289891.5</v>
      </c>
    </row>
    <row r="354" spans="2:4" x14ac:dyDescent="0.2">
      <c r="B354" s="83" t="s">
        <v>348</v>
      </c>
      <c r="C354" s="88">
        <v>26080058</v>
      </c>
      <c r="D354" s="88">
        <v>1165936.8</v>
      </c>
    </row>
    <row r="355" spans="2:4" x14ac:dyDescent="0.2">
      <c r="B355" s="84" t="s">
        <v>508</v>
      </c>
      <c r="C355" s="88">
        <v>26080058</v>
      </c>
      <c r="D355" s="88">
        <v>1165936.8</v>
      </c>
    </row>
    <row r="356" spans="2:4" ht="15" x14ac:dyDescent="0.25">
      <c r="B356" s="81" t="s">
        <v>548</v>
      </c>
      <c r="C356" s="86">
        <v>49209997443</v>
      </c>
      <c r="D356" s="86">
        <v>4753590270.1599998</v>
      </c>
    </row>
    <row r="357" spans="2:4" ht="15" x14ac:dyDescent="0.25">
      <c r="B357" s="82" t="s">
        <v>349</v>
      </c>
      <c r="C357" s="87">
        <v>49209997443</v>
      </c>
      <c r="D357" s="87">
        <v>4753590270.1600008</v>
      </c>
    </row>
    <row r="358" spans="2:4" x14ac:dyDescent="0.2">
      <c r="B358" s="83" t="s">
        <v>350</v>
      </c>
      <c r="C358" s="88">
        <v>40322936372</v>
      </c>
      <c r="D358" s="88">
        <v>4140716768.0599999</v>
      </c>
    </row>
    <row r="359" spans="2:4" x14ac:dyDescent="0.2">
      <c r="B359" s="84" t="s">
        <v>508</v>
      </c>
      <c r="C359" s="88">
        <v>2760915951</v>
      </c>
      <c r="D359" s="88">
        <v>200849114.43000001</v>
      </c>
    </row>
    <row r="360" spans="2:4" x14ac:dyDescent="0.2">
      <c r="B360" s="84" t="s">
        <v>351</v>
      </c>
      <c r="C360" s="88">
        <v>9216959202</v>
      </c>
      <c r="D360" s="88">
        <v>664499748.27999997</v>
      </c>
    </row>
    <row r="361" spans="2:4" x14ac:dyDescent="0.2">
      <c r="B361" s="84" t="s">
        <v>352</v>
      </c>
      <c r="C361" s="88">
        <v>4908002000</v>
      </c>
      <c r="D361" s="88">
        <v>386162556.60999995</v>
      </c>
    </row>
    <row r="362" spans="2:4" x14ac:dyDescent="0.2">
      <c r="B362" s="84" t="s">
        <v>353</v>
      </c>
      <c r="C362" s="88">
        <v>3938683008</v>
      </c>
      <c r="D362" s="88">
        <v>1474311515.8800001</v>
      </c>
    </row>
    <row r="363" spans="2:4" x14ac:dyDescent="0.2">
      <c r="B363" s="84" t="s">
        <v>549</v>
      </c>
      <c r="C363" s="88">
        <v>1791780479</v>
      </c>
      <c r="D363" s="88">
        <v>0</v>
      </c>
    </row>
    <row r="364" spans="2:4" x14ac:dyDescent="0.2">
      <c r="B364" s="84" t="s">
        <v>354</v>
      </c>
      <c r="C364" s="88">
        <v>575780050</v>
      </c>
      <c r="D364" s="88">
        <v>38911145.560000002</v>
      </c>
    </row>
    <row r="365" spans="2:4" x14ac:dyDescent="0.2">
      <c r="B365" s="84" t="s">
        <v>550</v>
      </c>
      <c r="C365" s="88">
        <v>450000001</v>
      </c>
      <c r="D365" s="88">
        <v>0</v>
      </c>
    </row>
    <row r="366" spans="2:4" x14ac:dyDescent="0.2">
      <c r="B366" s="84" t="s">
        <v>355</v>
      </c>
      <c r="C366" s="88">
        <v>3379443435</v>
      </c>
      <c r="D366" s="88">
        <v>163126178.07999998</v>
      </c>
    </row>
    <row r="367" spans="2:4" x14ac:dyDescent="0.2">
      <c r="B367" s="84" t="s">
        <v>356</v>
      </c>
      <c r="C367" s="88">
        <v>972324400</v>
      </c>
      <c r="D367" s="88">
        <v>56816925.410000004</v>
      </c>
    </row>
    <row r="368" spans="2:4" x14ac:dyDescent="0.2">
      <c r="B368" s="84" t="s">
        <v>551</v>
      </c>
      <c r="C368" s="88">
        <v>654400000</v>
      </c>
      <c r="D368" s="88">
        <v>0</v>
      </c>
    </row>
    <row r="369" spans="2:4" x14ac:dyDescent="0.2">
      <c r="B369" s="84" t="s">
        <v>552</v>
      </c>
      <c r="C369" s="88">
        <v>6000000</v>
      </c>
      <c r="D369" s="88">
        <v>227613044.91</v>
      </c>
    </row>
    <row r="370" spans="2:4" x14ac:dyDescent="0.2">
      <c r="B370" s="84" t="s">
        <v>176</v>
      </c>
      <c r="C370" s="88">
        <v>4957764270</v>
      </c>
      <c r="D370" s="88">
        <v>25580695.329999998</v>
      </c>
    </row>
    <row r="371" spans="2:4" x14ac:dyDescent="0.2">
      <c r="B371" s="84" t="s">
        <v>182</v>
      </c>
      <c r="C371" s="88">
        <v>6710883576</v>
      </c>
      <c r="D371" s="88">
        <v>902845843.56999993</v>
      </c>
    </row>
    <row r="372" spans="2:4" x14ac:dyDescent="0.2">
      <c r="B372" s="83" t="s">
        <v>553</v>
      </c>
      <c r="C372" s="88">
        <v>266251496</v>
      </c>
      <c r="D372" s="88">
        <v>18802049.609999999</v>
      </c>
    </row>
    <row r="373" spans="2:4" x14ac:dyDescent="0.2">
      <c r="B373" s="84" t="s">
        <v>357</v>
      </c>
      <c r="C373" s="88">
        <v>266251496</v>
      </c>
      <c r="D373" s="88">
        <v>18802049.609999999</v>
      </c>
    </row>
    <row r="374" spans="2:4" x14ac:dyDescent="0.2">
      <c r="B374" s="83" t="s">
        <v>358</v>
      </c>
      <c r="C374" s="88">
        <v>6096373675</v>
      </c>
      <c r="D374" s="88">
        <v>330119455.35999995</v>
      </c>
    </row>
    <row r="375" spans="2:4" x14ac:dyDescent="0.2">
      <c r="B375" s="84" t="s">
        <v>359</v>
      </c>
      <c r="C375" s="88">
        <v>6096373675</v>
      </c>
      <c r="D375" s="88">
        <v>330119455.36000001</v>
      </c>
    </row>
    <row r="376" spans="2:4" x14ac:dyDescent="0.2">
      <c r="B376" s="83" t="s">
        <v>360</v>
      </c>
      <c r="C376" s="88">
        <v>2160744915</v>
      </c>
      <c r="D376" s="88">
        <v>236169900.52000001</v>
      </c>
    </row>
    <row r="377" spans="2:4" x14ac:dyDescent="0.2">
      <c r="B377" s="84" t="s">
        <v>359</v>
      </c>
      <c r="C377" s="88">
        <v>2160744915</v>
      </c>
      <c r="D377" s="88">
        <v>236169900.52000001</v>
      </c>
    </row>
    <row r="378" spans="2:4" x14ac:dyDescent="0.2">
      <c r="B378" s="83" t="s">
        <v>361</v>
      </c>
      <c r="C378" s="88">
        <v>114137102</v>
      </c>
      <c r="D378" s="88">
        <v>11723057.52</v>
      </c>
    </row>
    <row r="379" spans="2:4" x14ac:dyDescent="0.2">
      <c r="B379" s="84" t="s">
        <v>355</v>
      </c>
      <c r="C379" s="88">
        <v>114137102</v>
      </c>
      <c r="D379" s="88">
        <v>11723057.52</v>
      </c>
    </row>
    <row r="380" spans="2:4" x14ac:dyDescent="0.2">
      <c r="B380" s="83" t="s">
        <v>362</v>
      </c>
      <c r="C380" s="88">
        <v>194688996</v>
      </c>
      <c r="D380" s="88">
        <v>13163838.359999999</v>
      </c>
    </row>
    <row r="381" spans="2:4" x14ac:dyDescent="0.2">
      <c r="B381" s="84" t="s">
        <v>363</v>
      </c>
      <c r="C381" s="88">
        <v>194688996</v>
      </c>
      <c r="D381" s="88">
        <v>13163838.359999999</v>
      </c>
    </row>
    <row r="382" spans="2:4" x14ac:dyDescent="0.2">
      <c r="B382" s="83" t="s">
        <v>554</v>
      </c>
      <c r="C382" s="88">
        <v>54864887</v>
      </c>
      <c r="D382" s="88">
        <v>2895200.7299999995</v>
      </c>
    </row>
    <row r="383" spans="2:4" x14ac:dyDescent="0.2">
      <c r="B383" s="84" t="s">
        <v>364</v>
      </c>
      <c r="C383" s="88">
        <v>54864887</v>
      </c>
      <c r="D383" s="88">
        <v>2895200.7300000004</v>
      </c>
    </row>
    <row r="384" spans="2:4" ht="15" x14ac:dyDescent="0.25">
      <c r="B384" s="81" t="s">
        <v>43</v>
      </c>
      <c r="C384" s="86">
        <v>13987866796</v>
      </c>
      <c r="D384" s="86">
        <v>1283406434.0699999</v>
      </c>
    </row>
    <row r="385" spans="2:4" ht="15" x14ac:dyDescent="0.25">
      <c r="B385" s="82" t="s">
        <v>365</v>
      </c>
      <c r="C385" s="87">
        <v>13987866796</v>
      </c>
      <c r="D385" s="87">
        <v>1283406434.0699997</v>
      </c>
    </row>
    <row r="386" spans="2:4" x14ac:dyDescent="0.2">
      <c r="B386" s="83" t="s">
        <v>555</v>
      </c>
      <c r="C386" s="88">
        <v>13593551766</v>
      </c>
      <c r="D386" s="88">
        <v>1251671115.2</v>
      </c>
    </row>
    <row r="387" spans="2:4" x14ac:dyDescent="0.2">
      <c r="B387" s="84" t="s">
        <v>508</v>
      </c>
      <c r="C387" s="88">
        <v>2351576071</v>
      </c>
      <c r="D387" s="88">
        <v>157070895.75</v>
      </c>
    </row>
    <row r="388" spans="2:4" x14ac:dyDescent="0.2">
      <c r="B388" s="84" t="s">
        <v>366</v>
      </c>
      <c r="C388" s="88">
        <v>60485036</v>
      </c>
      <c r="D388" s="88">
        <v>12395994.57</v>
      </c>
    </row>
    <row r="389" spans="2:4" x14ac:dyDescent="0.2">
      <c r="B389" s="84" t="s">
        <v>367</v>
      </c>
      <c r="C389" s="88">
        <v>2317085713</v>
      </c>
      <c r="D389" s="88">
        <v>123722805.47000003</v>
      </c>
    </row>
    <row r="390" spans="2:4" x14ac:dyDescent="0.2">
      <c r="B390" s="84" t="s">
        <v>368</v>
      </c>
      <c r="C390" s="88">
        <v>614039304</v>
      </c>
      <c r="D390" s="88">
        <v>27851316.129999999</v>
      </c>
    </row>
    <row r="391" spans="2:4" x14ac:dyDescent="0.2">
      <c r="B391" s="84" t="s">
        <v>176</v>
      </c>
      <c r="C391" s="88">
        <v>6202928891</v>
      </c>
      <c r="D391" s="88">
        <v>810590246.99000001</v>
      </c>
    </row>
    <row r="392" spans="2:4" x14ac:dyDescent="0.2">
      <c r="B392" s="84" t="s">
        <v>182</v>
      </c>
      <c r="C392" s="88">
        <v>2047436751</v>
      </c>
      <c r="D392" s="88">
        <v>120039856.28999999</v>
      </c>
    </row>
    <row r="393" spans="2:4" x14ac:dyDescent="0.2">
      <c r="B393" s="83" t="s">
        <v>369</v>
      </c>
      <c r="C393" s="88">
        <v>153412543</v>
      </c>
      <c r="D393" s="88">
        <v>15916823.350000001</v>
      </c>
    </row>
    <row r="394" spans="2:4" x14ac:dyDescent="0.2">
      <c r="B394" s="84" t="s">
        <v>370</v>
      </c>
      <c r="C394" s="88">
        <v>153412543</v>
      </c>
      <c r="D394" s="88">
        <v>15916823.350000001</v>
      </c>
    </row>
    <row r="395" spans="2:4" x14ac:dyDescent="0.2">
      <c r="B395" s="83" t="s">
        <v>371</v>
      </c>
      <c r="C395" s="88">
        <v>116264040</v>
      </c>
      <c r="D395" s="88">
        <v>7085687.459999999</v>
      </c>
    </row>
    <row r="396" spans="2:4" x14ac:dyDescent="0.2">
      <c r="B396" s="84" t="s">
        <v>367</v>
      </c>
      <c r="C396" s="88">
        <v>116264040</v>
      </c>
      <c r="D396" s="88">
        <v>7085687.4600000009</v>
      </c>
    </row>
    <row r="397" spans="2:4" x14ac:dyDescent="0.2">
      <c r="B397" s="83" t="s">
        <v>556</v>
      </c>
      <c r="C397" s="88">
        <v>46094771</v>
      </c>
      <c r="D397" s="88">
        <v>2846656.28</v>
      </c>
    </row>
    <row r="398" spans="2:4" x14ac:dyDescent="0.2">
      <c r="B398" s="84" t="s">
        <v>367</v>
      </c>
      <c r="C398" s="88">
        <v>46094771</v>
      </c>
      <c r="D398" s="88">
        <v>2846656.28</v>
      </c>
    </row>
    <row r="399" spans="2:4" x14ac:dyDescent="0.2">
      <c r="B399" s="83" t="s">
        <v>372</v>
      </c>
      <c r="C399" s="88">
        <v>78543676</v>
      </c>
      <c r="D399" s="88">
        <v>5886151.7800000003</v>
      </c>
    </row>
    <row r="400" spans="2:4" x14ac:dyDescent="0.2">
      <c r="B400" s="84" t="s">
        <v>366</v>
      </c>
      <c r="C400" s="88">
        <v>78543676</v>
      </c>
      <c r="D400" s="88">
        <v>5886151.7800000003</v>
      </c>
    </row>
    <row r="401" spans="2:4" ht="15" x14ac:dyDescent="0.25">
      <c r="B401" s="81" t="s">
        <v>44</v>
      </c>
      <c r="C401" s="86">
        <v>6577911720</v>
      </c>
      <c r="D401" s="86">
        <v>268395496.20000002</v>
      </c>
    </row>
    <row r="402" spans="2:4" ht="15" x14ac:dyDescent="0.25">
      <c r="B402" s="82" t="s">
        <v>373</v>
      </c>
      <c r="C402" s="87">
        <v>6577911720</v>
      </c>
      <c r="D402" s="87">
        <v>268395496.20000002</v>
      </c>
    </row>
    <row r="403" spans="2:4" x14ac:dyDescent="0.2">
      <c r="B403" s="83" t="s">
        <v>374</v>
      </c>
      <c r="C403" s="88">
        <v>4664723384</v>
      </c>
      <c r="D403" s="88">
        <v>156922441.49000001</v>
      </c>
    </row>
    <row r="404" spans="2:4" x14ac:dyDescent="0.2">
      <c r="B404" s="84" t="s">
        <v>508</v>
      </c>
      <c r="C404" s="88">
        <v>869623662</v>
      </c>
      <c r="D404" s="88">
        <v>66713896.550000012</v>
      </c>
    </row>
    <row r="405" spans="2:4" x14ac:dyDescent="0.2">
      <c r="B405" s="84" t="s">
        <v>557</v>
      </c>
      <c r="C405" s="88">
        <v>3401680791</v>
      </c>
      <c r="D405" s="88">
        <v>67078019.660000004</v>
      </c>
    </row>
    <row r="406" spans="2:4" x14ac:dyDescent="0.2">
      <c r="B406" s="84" t="s">
        <v>558</v>
      </c>
      <c r="C406" s="88">
        <v>337338931</v>
      </c>
      <c r="D406" s="88">
        <v>6463865.2800000003</v>
      </c>
    </row>
    <row r="407" spans="2:4" x14ac:dyDescent="0.2">
      <c r="B407" s="84" t="s">
        <v>176</v>
      </c>
      <c r="C407" s="88">
        <v>56080000</v>
      </c>
      <c r="D407" s="88">
        <v>16666660</v>
      </c>
    </row>
    <row r="408" spans="2:4" x14ac:dyDescent="0.2">
      <c r="B408" s="83" t="s">
        <v>559</v>
      </c>
      <c r="C408" s="88">
        <v>1913188336</v>
      </c>
      <c r="D408" s="88">
        <v>111473054.70999999</v>
      </c>
    </row>
    <row r="409" spans="2:4" x14ac:dyDescent="0.2">
      <c r="B409" s="84" t="s">
        <v>375</v>
      </c>
      <c r="C409" s="88">
        <v>1913188336</v>
      </c>
      <c r="D409" s="88">
        <v>111473054.70999998</v>
      </c>
    </row>
    <row r="410" spans="2:4" ht="15" x14ac:dyDescent="0.25">
      <c r="B410" s="81" t="s">
        <v>560</v>
      </c>
      <c r="C410" s="86">
        <v>8912171241</v>
      </c>
      <c r="D410" s="86">
        <v>689665066.48999989</v>
      </c>
    </row>
    <row r="411" spans="2:4" ht="15" x14ac:dyDescent="0.25">
      <c r="B411" s="82" t="s">
        <v>376</v>
      </c>
      <c r="C411" s="87">
        <v>8912171241</v>
      </c>
      <c r="D411" s="87">
        <v>689665066.49000001</v>
      </c>
    </row>
    <row r="412" spans="2:4" x14ac:dyDescent="0.2">
      <c r="B412" s="83" t="s">
        <v>377</v>
      </c>
      <c r="C412" s="88">
        <v>8912171241</v>
      </c>
      <c r="D412" s="88">
        <v>689665066.49000001</v>
      </c>
    </row>
    <row r="413" spans="2:4" x14ac:dyDescent="0.2">
      <c r="B413" s="84" t="s">
        <v>508</v>
      </c>
      <c r="C413" s="88">
        <v>1780974094</v>
      </c>
      <c r="D413" s="88">
        <v>123414507.83</v>
      </c>
    </row>
    <row r="414" spans="2:4" x14ac:dyDescent="0.2">
      <c r="B414" s="84" t="s">
        <v>378</v>
      </c>
      <c r="C414" s="88">
        <v>4061418826</v>
      </c>
      <c r="D414" s="88">
        <v>398348291.48000002</v>
      </c>
    </row>
    <row r="415" spans="2:4" x14ac:dyDescent="0.2">
      <c r="B415" s="84" t="s">
        <v>561</v>
      </c>
      <c r="C415" s="88">
        <v>2860595642</v>
      </c>
      <c r="D415" s="88">
        <v>150470377.25999999</v>
      </c>
    </row>
    <row r="416" spans="2:4" x14ac:dyDescent="0.2">
      <c r="B416" s="84" t="s">
        <v>379</v>
      </c>
      <c r="C416" s="88">
        <v>209182679</v>
      </c>
      <c r="D416" s="88">
        <v>17431889.920000002</v>
      </c>
    </row>
    <row r="417" spans="2:4" ht="15" x14ac:dyDescent="0.25">
      <c r="B417" s="81" t="s">
        <v>46</v>
      </c>
      <c r="C417" s="86">
        <v>1166387821</v>
      </c>
      <c r="D417" s="86">
        <v>81391488.819999993</v>
      </c>
    </row>
    <row r="418" spans="2:4" ht="15" x14ac:dyDescent="0.25">
      <c r="B418" s="82" t="s">
        <v>380</v>
      </c>
      <c r="C418" s="87">
        <v>1166387821</v>
      </c>
      <c r="D418" s="87">
        <v>81391488.819999993</v>
      </c>
    </row>
    <row r="419" spans="2:4" x14ac:dyDescent="0.2">
      <c r="B419" s="83" t="s">
        <v>381</v>
      </c>
      <c r="C419" s="88">
        <v>1166387821</v>
      </c>
      <c r="D419" s="88">
        <v>81391488.820000008</v>
      </c>
    </row>
    <row r="420" spans="2:4" x14ac:dyDescent="0.2">
      <c r="B420" s="84" t="s">
        <v>508</v>
      </c>
      <c r="C420" s="88">
        <v>497961441</v>
      </c>
      <c r="D420" s="88">
        <v>40246071.729999997</v>
      </c>
    </row>
    <row r="421" spans="2:4" x14ac:dyDescent="0.2">
      <c r="B421" s="84" t="s">
        <v>382</v>
      </c>
      <c r="C421" s="88">
        <v>12709497</v>
      </c>
      <c r="D421" s="88">
        <v>310706.55</v>
      </c>
    </row>
    <row r="422" spans="2:4" x14ac:dyDescent="0.2">
      <c r="B422" s="84" t="s">
        <v>383</v>
      </c>
      <c r="C422" s="88">
        <v>23012980</v>
      </c>
      <c r="D422" s="88">
        <v>1819926.0899999999</v>
      </c>
    </row>
    <row r="423" spans="2:4" x14ac:dyDescent="0.2">
      <c r="B423" s="84" t="s">
        <v>384</v>
      </c>
      <c r="C423" s="88">
        <v>196907496</v>
      </c>
      <c r="D423" s="88">
        <v>3324376.5500000003</v>
      </c>
    </row>
    <row r="424" spans="2:4" x14ac:dyDescent="0.2">
      <c r="B424" s="84" t="s">
        <v>385</v>
      </c>
      <c r="C424" s="88">
        <v>20910095</v>
      </c>
      <c r="D424" s="88">
        <v>383823.95</v>
      </c>
    </row>
    <row r="425" spans="2:4" x14ac:dyDescent="0.2">
      <c r="B425" s="84" t="s">
        <v>176</v>
      </c>
      <c r="C425" s="88">
        <v>414886312</v>
      </c>
      <c r="D425" s="88">
        <v>35306583.949999996</v>
      </c>
    </row>
    <row r="426" spans="2:4" ht="15" x14ac:dyDescent="0.25">
      <c r="B426" s="81" t="s">
        <v>47</v>
      </c>
      <c r="C426" s="86">
        <v>2998793205.3399997</v>
      </c>
      <c r="D426" s="86">
        <v>210911036.98000002</v>
      </c>
    </row>
    <row r="427" spans="2:4" ht="15" x14ac:dyDescent="0.25">
      <c r="B427" s="82" t="s">
        <v>386</v>
      </c>
      <c r="C427" s="87">
        <v>2998793205.3399997</v>
      </c>
      <c r="D427" s="87">
        <v>210911036.98000002</v>
      </c>
    </row>
    <row r="428" spans="2:4" x14ac:dyDescent="0.2">
      <c r="B428" s="83" t="s">
        <v>387</v>
      </c>
      <c r="C428" s="88">
        <v>2260617259.0299997</v>
      </c>
      <c r="D428" s="88">
        <v>152945626.55999997</v>
      </c>
    </row>
    <row r="429" spans="2:4" x14ac:dyDescent="0.2">
      <c r="B429" s="84" t="s">
        <v>508</v>
      </c>
      <c r="C429" s="88">
        <v>765061041.55999994</v>
      </c>
      <c r="D429" s="88">
        <v>39619976.109999999</v>
      </c>
    </row>
    <row r="430" spans="2:4" x14ac:dyDescent="0.2">
      <c r="B430" s="84" t="s">
        <v>388</v>
      </c>
      <c r="C430" s="88">
        <v>222544408</v>
      </c>
      <c r="D430" s="88">
        <v>12656503.73</v>
      </c>
    </row>
    <row r="431" spans="2:4" x14ac:dyDescent="0.2">
      <c r="B431" s="84" t="s">
        <v>389</v>
      </c>
      <c r="C431" s="88">
        <v>66160000</v>
      </c>
      <c r="D431" s="88">
        <v>594103.30000000005</v>
      </c>
    </row>
    <row r="432" spans="2:4" x14ac:dyDescent="0.2">
      <c r="B432" s="84" t="s">
        <v>390</v>
      </c>
      <c r="C432" s="88">
        <v>303049471</v>
      </c>
      <c r="D432" s="88">
        <v>18204461.25</v>
      </c>
    </row>
    <row r="433" spans="2:4" x14ac:dyDescent="0.2">
      <c r="B433" s="84" t="s">
        <v>176</v>
      </c>
      <c r="C433" s="88">
        <v>340990252</v>
      </c>
      <c r="D433" s="88">
        <v>37542589.549999997</v>
      </c>
    </row>
    <row r="434" spans="2:4" x14ac:dyDescent="0.2">
      <c r="B434" s="84" t="s">
        <v>562</v>
      </c>
      <c r="C434" s="88">
        <v>562812086.47000003</v>
      </c>
      <c r="D434" s="88">
        <v>44327992.619999997</v>
      </c>
    </row>
    <row r="435" spans="2:4" x14ac:dyDescent="0.2">
      <c r="B435" s="83" t="s">
        <v>391</v>
      </c>
      <c r="C435" s="88">
        <v>90357332.340000004</v>
      </c>
      <c r="D435" s="88">
        <v>4898806.9800000004</v>
      </c>
    </row>
    <row r="436" spans="2:4" x14ac:dyDescent="0.2">
      <c r="B436" s="84" t="s">
        <v>390</v>
      </c>
      <c r="C436" s="88">
        <v>90357332.340000004</v>
      </c>
      <c r="D436" s="88">
        <v>4898806.9800000004</v>
      </c>
    </row>
    <row r="437" spans="2:4" x14ac:dyDescent="0.2">
      <c r="B437" s="83" t="s">
        <v>392</v>
      </c>
      <c r="C437" s="88">
        <v>151661095.09999999</v>
      </c>
      <c r="D437" s="88">
        <v>10146085.98</v>
      </c>
    </row>
    <row r="438" spans="2:4" x14ac:dyDescent="0.2">
      <c r="B438" s="84" t="s">
        <v>389</v>
      </c>
      <c r="C438" s="88">
        <v>151661095.09999999</v>
      </c>
      <c r="D438" s="88">
        <v>10146085.979999999</v>
      </c>
    </row>
    <row r="439" spans="2:4" x14ac:dyDescent="0.2">
      <c r="B439" s="83" t="s">
        <v>393</v>
      </c>
      <c r="C439" s="88">
        <v>496157518.87</v>
      </c>
      <c r="D439" s="88">
        <v>42920517.460000001</v>
      </c>
    </row>
    <row r="440" spans="2:4" x14ac:dyDescent="0.2">
      <c r="B440" s="84" t="s">
        <v>390</v>
      </c>
      <c r="C440" s="88">
        <v>496157518.87</v>
      </c>
      <c r="D440" s="88">
        <v>42920517.459999993</v>
      </c>
    </row>
    <row r="441" spans="2:4" ht="15" x14ac:dyDescent="0.25">
      <c r="B441" s="81" t="s">
        <v>48</v>
      </c>
      <c r="C441" s="86">
        <v>684638478.67000008</v>
      </c>
      <c r="D441" s="86">
        <v>56754310.260000005</v>
      </c>
    </row>
    <row r="442" spans="2:4" ht="15" x14ac:dyDescent="0.25">
      <c r="B442" s="82" t="s">
        <v>394</v>
      </c>
      <c r="C442" s="87">
        <v>684638478.67000008</v>
      </c>
      <c r="D442" s="87">
        <v>56754310.260000005</v>
      </c>
    </row>
    <row r="443" spans="2:4" x14ac:dyDescent="0.2">
      <c r="B443" s="83" t="s">
        <v>395</v>
      </c>
      <c r="C443" s="88">
        <v>684638478.67000008</v>
      </c>
      <c r="D443" s="88">
        <v>56754310.260000005</v>
      </c>
    </row>
    <row r="444" spans="2:4" x14ac:dyDescent="0.2">
      <c r="B444" s="84" t="s">
        <v>396</v>
      </c>
      <c r="C444" s="88">
        <v>678120478.67000008</v>
      </c>
      <c r="D444" s="88">
        <v>56090976.940000005</v>
      </c>
    </row>
    <row r="445" spans="2:4" x14ac:dyDescent="0.2">
      <c r="B445" s="84" t="s">
        <v>176</v>
      </c>
      <c r="C445" s="88">
        <v>6518000</v>
      </c>
      <c r="D445" s="88">
        <v>663333.31999999983</v>
      </c>
    </row>
    <row r="446" spans="2:4" ht="15" x14ac:dyDescent="0.25">
      <c r="B446" s="81" t="s">
        <v>49</v>
      </c>
      <c r="C446" s="86">
        <v>14428729569</v>
      </c>
      <c r="D446" s="86">
        <v>1605510088.3600001</v>
      </c>
    </row>
    <row r="447" spans="2:4" ht="15" x14ac:dyDescent="0.25">
      <c r="B447" s="82" t="s">
        <v>397</v>
      </c>
      <c r="C447" s="87">
        <v>14428729569</v>
      </c>
      <c r="D447" s="87">
        <v>1605510088.3599999</v>
      </c>
    </row>
    <row r="448" spans="2:4" x14ac:dyDescent="0.2">
      <c r="B448" s="83" t="s">
        <v>398</v>
      </c>
      <c r="C448" s="88">
        <v>12375740926</v>
      </c>
      <c r="D448" s="88">
        <v>1452779191.1700006</v>
      </c>
    </row>
    <row r="449" spans="2:4" x14ac:dyDescent="0.2">
      <c r="B449" s="84" t="s">
        <v>508</v>
      </c>
      <c r="C449" s="88">
        <v>715896678</v>
      </c>
      <c r="D449" s="88">
        <v>99489149</v>
      </c>
    </row>
    <row r="450" spans="2:4" x14ac:dyDescent="0.2">
      <c r="B450" s="84" t="s">
        <v>399</v>
      </c>
      <c r="C450" s="88">
        <v>8665742</v>
      </c>
      <c r="D450" s="88">
        <v>788706.17999999993</v>
      </c>
    </row>
    <row r="451" spans="2:4" x14ac:dyDescent="0.2">
      <c r="B451" s="84" t="s">
        <v>400</v>
      </c>
      <c r="C451" s="88">
        <v>382057715</v>
      </c>
      <c r="D451" s="88">
        <v>50754247.329999998</v>
      </c>
    </row>
    <row r="452" spans="2:4" x14ac:dyDescent="0.2">
      <c r="B452" s="84" t="s">
        <v>401</v>
      </c>
      <c r="C452" s="88">
        <v>780166363</v>
      </c>
      <c r="D452" s="88">
        <v>66565600.429999992</v>
      </c>
    </row>
    <row r="453" spans="2:4" x14ac:dyDescent="0.2">
      <c r="B453" s="84" t="s">
        <v>402</v>
      </c>
      <c r="C453" s="88">
        <v>141931144</v>
      </c>
      <c r="D453" s="88">
        <v>4115318.8899999997</v>
      </c>
    </row>
    <row r="454" spans="2:4" x14ac:dyDescent="0.2">
      <c r="B454" s="84" t="s">
        <v>403</v>
      </c>
      <c r="C454" s="88">
        <v>63344044</v>
      </c>
      <c r="D454" s="88">
        <v>3498638.72</v>
      </c>
    </row>
    <row r="455" spans="2:4" x14ac:dyDescent="0.2">
      <c r="B455" s="84" t="s">
        <v>404</v>
      </c>
      <c r="C455" s="88">
        <v>170142722</v>
      </c>
      <c r="D455" s="88">
        <v>7312990.9300000006</v>
      </c>
    </row>
    <row r="456" spans="2:4" x14ac:dyDescent="0.2">
      <c r="B456" s="84" t="s">
        <v>405</v>
      </c>
      <c r="C456" s="88">
        <v>79053639</v>
      </c>
      <c r="D456" s="88">
        <v>3971182.6200000006</v>
      </c>
    </row>
    <row r="457" spans="2:4" x14ac:dyDescent="0.2">
      <c r="B457" s="84" t="s">
        <v>176</v>
      </c>
      <c r="C457" s="88">
        <v>314508659</v>
      </c>
      <c r="D457" s="88">
        <v>28665027.59</v>
      </c>
    </row>
    <row r="458" spans="2:4" x14ac:dyDescent="0.2">
      <c r="B458" s="84" t="s">
        <v>182</v>
      </c>
      <c r="C458" s="88">
        <v>9719974220</v>
      </c>
      <c r="D458" s="88">
        <v>1187618329.4800003</v>
      </c>
    </row>
    <row r="459" spans="2:4" x14ac:dyDescent="0.2">
      <c r="B459" s="83" t="s">
        <v>406</v>
      </c>
      <c r="C459" s="88">
        <v>2052988643</v>
      </c>
      <c r="D459" s="88">
        <v>152730897.19000003</v>
      </c>
    </row>
    <row r="460" spans="2:4" x14ac:dyDescent="0.2">
      <c r="B460" s="84" t="s">
        <v>402</v>
      </c>
      <c r="C460" s="88">
        <v>2052988643</v>
      </c>
      <c r="D460" s="88">
        <v>152730897.19000003</v>
      </c>
    </row>
    <row r="461" spans="2:4" ht="15" x14ac:dyDescent="0.25">
      <c r="B461" s="81" t="s">
        <v>50</v>
      </c>
      <c r="C461" s="86">
        <v>15473898612.27</v>
      </c>
      <c r="D461" s="86">
        <v>1055298987.53</v>
      </c>
    </row>
    <row r="462" spans="2:4" ht="15" x14ac:dyDescent="0.25">
      <c r="B462" s="82" t="s">
        <v>407</v>
      </c>
      <c r="C462" s="87">
        <v>15473898612.27</v>
      </c>
      <c r="D462" s="87">
        <v>1055298987.53</v>
      </c>
    </row>
    <row r="463" spans="2:4" x14ac:dyDescent="0.2">
      <c r="B463" s="83" t="s">
        <v>563</v>
      </c>
      <c r="C463" s="88">
        <v>14358820406.360001</v>
      </c>
      <c r="D463" s="88">
        <v>978490406.70000005</v>
      </c>
    </row>
    <row r="464" spans="2:4" x14ac:dyDescent="0.2">
      <c r="B464" s="84" t="s">
        <v>508</v>
      </c>
      <c r="C464" s="88">
        <v>602920815.36000001</v>
      </c>
      <c r="D464" s="88">
        <v>35894886.159999996</v>
      </c>
    </row>
    <row r="465" spans="2:4" x14ac:dyDescent="0.2">
      <c r="B465" s="84" t="s">
        <v>408</v>
      </c>
      <c r="C465" s="88">
        <v>2899247542</v>
      </c>
      <c r="D465" s="88">
        <v>131826786.73</v>
      </c>
    </row>
    <row r="466" spans="2:4" x14ac:dyDescent="0.2">
      <c r="B466" s="84" t="s">
        <v>409</v>
      </c>
      <c r="C466" s="88">
        <v>506974598</v>
      </c>
      <c r="D466" s="88">
        <v>20431544.399999999</v>
      </c>
    </row>
    <row r="467" spans="2:4" x14ac:dyDescent="0.2">
      <c r="B467" s="84" t="s">
        <v>176</v>
      </c>
      <c r="C467" s="88">
        <v>742910974</v>
      </c>
      <c r="D467" s="88">
        <v>54018341.419999994</v>
      </c>
    </row>
    <row r="468" spans="2:4" x14ac:dyDescent="0.2">
      <c r="B468" s="84" t="s">
        <v>564</v>
      </c>
      <c r="C468" s="88">
        <v>9606766477</v>
      </c>
      <c r="D468" s="88">
        <v>736318847.99000001</v>
      </c>
    </row>
    <row r="469" spans="2:4" x14ac:dyDescent="0.2">
      <c r="B469" s="83" t="s">
        <v>410</v>
      </c>
      <c r="C469" s="88">
        <v>515658862.65999997</v>
      </c>
      <c r="D469" s="88">
        <v>34303985.859999999</v>
      </c>
    </row>
    <row r="470" spans="2:4" x14ac:dyDescent="0.2">
      <c r="B470" s="84" t="s">
        <v>409</v>
      </c>
      <c r="C470" s="88">
        <v>515658862.65999997</v>
      </c>
      <c r="D470" s="88">
        <v>34303985.859999999</v>
      </c>
    </row>
    <row r="471" spans="2:4" x14ac:dyDescent="0.2">
      <c r="B471" s="83" t="s">
        <v>411</v>
      </c>
      <c r="C471" s="88">
        <v>561194894.25</v>
      </c>
      <c r="D471" s="88">
        <v>39646696.560000002</v>
      </c>
    </row>
    <row r="472" spans="2:4" x14ac:dyDescent="0.2">
      <c r="B472" s="84" t="s">
        <v>408</v>
      </c>
      <c r="C472" s="88">
        <v>561194894.25</v>
      </c>
      <c r="D472" s="88">
        <v>39646696.560000002</v>
      </c>
    </row>
    <row r="473" spans="2:4" x14ac:dyDescent="0.2">
      <c r="B473" s="83" t="s">
        <v>412</v>
      </c>
      <c r="C473" s="88">
        <v>38224449</v>
      </c>
      <c r="D473" s="88">
        <v>2857898.41</v>
      </c>
    </row>
    <row r="474" spans="2:4" x14ac:dyDescent="0.2">
      <c r="B474" s="84" t="s">
        <v>409</v>
      </c>
      <c r="C474" s="88">
        <v>38224449</v>
      </c>
      <c r="D474" s="88">
        <v>2857898.4099999997</v>
      </c>
    </row>
    <row r="475" spans="2:4" ht="15" x14ac:dyDescent="0.25">
      <c r="B475" s="81" t="s">
        <v>565</v>
      </c>
      <c r="C475" s="86">
        <v>2832170645</v>
      </c>
      <c r="D475" s="86">
        <v>212912434.26000002</v>
      </c>
    </row>
    <row r="476" spans="2:4" ht="15" x14ac:dyDescent="0.25">
      <c r="B476" s="82" t="s">
        <v>413</v>
      </c>
      <c r="C476" s="87">
        <v>2832170645</v>
      </c>
      <c r="D476" s="87">
        <v>212912434.25999999</v>
      </c>
    </row>
    <row r="477" spans="2:4" x14ac:dyDescent="0.2">
      <c r="B477" s="83" t="s">
        <v>414</v>
      </c>
      <c r="C477" s="88">
        <v>2320064451</v>
      </c>
      <c r="D477" s="88">
        <v>167260069.50999999</v>
      </c>
    </row>
    <row r="478" spans="2:4" x14ac:dyDescent="0.2">
      <c r="B478" s="84" t="s">
        <v>508</v>
      </c>
      <c r="C478" s="88">
        <v>702103169</v>
      </c>
      <c r="D478" s="88">
        <v>75794279.569999993</v>
      </c>
    </row>
    <row r="479" spans="2:4" x14ac:dyDescent="0.2">
      <c r="B479" s="84" t="s">
        <v>566</v>
      </c>
      <c r="C479" s="88">
        <v>150500000</v>
      </c>
      <c r="D479" s="88">
        <v>0</v>
      </c>
    </row>
    <row r="480" spans="2:4" x14ac:dyDescent="0.2">
      <c r="B480" s="84" t="s">
        <v>415</v>
      </c>
      <c r="C480" s="88">
        <v>180012661</v>
      </c>
      <c r="D480" s="88">
        <v>10882748.02</v>
      </c>
    </row>
    <row r="481" spans="2:4" x14ac:dyDescent="0.2">
      <c r="B481" s="84" t="s">
        <v>416</v>
      </c>
      <c r="C481" s="88">
        <v>551828570</v>
      </c>
      <c r="D481" s="88">
        <v>26153627.030000001</v>
      </c>
    </row>
    <row r="482" spans="2:4" x14ac:dyDescent="0.2">
      <c r="B482" s="84" t="s">
        <v>417</v>
      </c>
      <c r="C482" s="88">
        <v>446563687</v>
      </c>
      <c r="D482" s="88">
        <v>13745572.829999998</v>
      </c>
    </row>
    <row r="483" spans="2:4" x14ac:dyDescent="0.2">
      <c r="B483" s="84" t="s">
        <v>176</v>
      </c>
      <c r="C483" s="88">
        <v>54189167</v>
      </c>
      <c r="D483" s="88">
        <v>19740589.960000001</v>
      </c>
    </row>
    <row r="484" spans="2:4" x14ac:dyDescent="0.2">
      <c r="B484" s="84" t="s">
        <v>182</v>
      </c>
      <c r="C484" s="88">
        <v>234867197</v>
      </c>
      <c r="D484" s="88">
        <v>20943252.100000001</v>
      </c>
    </row>
    <row r="485" spans="2:4" x14ac:dyDescent="0.2">
      <c r="B485" s="83" t="s">
        <v>581</v>
      </c>
      <c r="C485" s="88">
        <v>0</v>
      </c>
      <c r="D485" s="88">
        <v>0</v>
      </c>
    </row>
    <row r="486" spans="2:4" x14ac:dyDescent="0.2">
      <c r="B486" s="84" t="s">
        <v>417</v>
      </c>
      <c r="C486" s="88">
        <v>0</v>
      </c>
      <c r="D486" s="88">
        <v>0</v>
      </c>
    </row>
    <row r="487" spans="2:4" x14ac:dyDescent="0.2">
      <c r="B487" s="83" t="s">
        <v>418</v>
      </c>
      <c r="C487" s="88">
        <v>472032867</v>
      </c>
      <c r="D487" s="88">
        <v>41856631.850000001</v>
      </c>
    </row>
    <row r="488" spans="2:4" x14ac:dyDescent="0.2">
      <c r="B488" s="84" t="s">
        <v>419</v>
      </c>
      <c r="C488" s="88">
        <v>472032867</v>
      </c>
      <c r="D488" s="88">
        <v>41856631.850000009</v>
      </c>
    </row>
    <row r="489" spans="2:4" x14ac:dyDescent="0.2">
      <c r="B489" s="83" t="s">
        <v>567</v>
      </c>
      <c r="C489" s="88">
        <v>40073327</v>
      </c>
      <c r="D489" s="88">
        <v>3795732.9</v>
      </c>
    </row>
    <row r="490" spans="2:4" x14ac:dyDescent="0.2">
      <c r="B490" s="84" t="s">
        <v>508</v>
      </c>
      <c r="C490" s="88">
        <v>40073327</v>
      </c>
      <c r="D490" s="88">
        <v>3795732.9</v>
      </c>
    </row>
    <row r="491" spans="2:4" ht="15" x14ac:dyDescent="0.25">
      <c r="B491" s="81" t="s">
        <v>568</v>
      </c>
      <c r="C491" s="86">
        <v>1058116804</v>
      </c>
      <c r="D491" s="86">
        <v>69769172.640000001</v>
      </c>
    </row>
    <row r="492" spans="2:4" ht="15" x14ac:dyDescent="0.25">
      <c r="B492" s="82" t="s">
        <v>420</v>
      </c>
      <c r="C492" s="87">
        <v>1058116804</v>
      </c>
      <c r="D492" s="87">
        <v>69769172.640000001</v>
      </c>
    </row>
    <row r="493" spans="2:4" x14ac:dyDescent="0.2">
      <c r="B493" s="83" t="s">
        <v>569</v>
      </c>
      <c r="C493" s="88">
        <v>886824114</v>
      </c>
      <c r="D493" s="88">
        <v>55414280</v>
      </c>
    </row>
    <row r="494" spans="2:4" x14ac:dyDescent="0.2">
      <c r="B494" s="84" t="s">
        <v>508</v>
      </c>
      <c r="C494" s="88">
        <v>573469093</v>
      </c>
      <c r="D494" s="88">
        <v>32153277.550000001</v>
      </c>
    </row>
    <row r="495" spans="2:4" x14ac:dyDescent="0.2">
      <c r="B495" s="84" t="s">
        <v>570</v>
      </c>
      <c r="C495" s="88">
        <v>133559329</v>
      </c>
      <c r="D495" s="88">
        <v>8991935.4500000011</v>
      </c>
    </row>
    <row r="496" spans="2:4" x14ac:dyDescent="0.2">
      <c r="B496" s="84" t="s">
        <v>421</v>
      </c>
      <c r="C496" s="88">
        <v>170695692</v>
      </c>
      <c r="D496" s="88">
        <v>11284067</v>
      </c>
    </row>
    <row r="497" spans="2:4" x14ac:dyDescent="0.2">
      <c r="B497" s="84" t="s">
        <v>176</v>
      </c>
      <c r="C497" s="88">
        <v>9100000</v>
      </c>
      <c r="D497" s="88">
        <v>2985000</v>
      </c>
    </row>
    <row r="498" spans="2:4" x14ac:dyDescent="0.2">
      <c r="B498" s="83" t="s">
        <v>422</v>
      </c>
      <c r="C498" s="88">
        <v>171292690</v>
      </c>
      <c r="D498" s="88">
        <v>14354892.640000002</v>
      </c>
    </row>
    <row r="499" spans="2:4" x14ac:dyDescent="0.2">
      <c r="B499" s="84" t="s">
        <v>423</v>
      </c>
      <c r="C499" s="88">
        <v>171292690</v>
      </c>
      <c r="D499" s="88">
        <v>14354892.640000002</v>
      </c>
    </row>
    <row r="500" spans="2:4" ht="15" x14ac:dyDescent="0.25">
      <c r="B500" s="81" t="s">
        <v>53</v>
      </c>
      <c r="C500" s="86">
        <v>2893172537</v>
      </c>
      <c r="D500" s="86">
        <v>178666502.52999997</v>
      </c>
    </row>
    <row r="501" spans="2:4" ht="15" x14ac:dyDescent="0.25">
      <c r="B501" s="82" t="s">
        <v>424</v>
      </c>
      <c r="C501" s="87">
        <v>2893172537</v>
      </c>
      <c r="D501" s="87">
        <v>178666502.53</v>
      </c>
    </row>
    <row r="502" spans="2:4" x14ac:dyDescent="0.2">
      <c r="B502" s="83" t="s">
        <v>425</v>
      </c>
      <c r="C502" s="88">
        <v>2644929738</v>
      </c>
      <c r="D502" s="88">
        <v>162770202.75999999</v>
      </c>
    </row>
    <row r="503" spans="2:4" x14ac:dyDescent="0.2">
      <c r="B503" s="84" t="s">
        <v>508</v>
      </c>
      <c r="C503" s="88">
        <v>1873264544</v>
      </c>
      <c r="D503" s="88">
        <v>105573680.91999999</v>
      </c>
    </row>
    <row r="504" spans="2:4" x14ac:dyDescent="0.2">
      <c r="B504" s="84" t="s">
        <v>426</v>
      </c>
      <c r="C504" s="88">
        <v>17708886</v>
      </c>
      <c r="D504" s="88">
        <v>0</v>
      </c>
    </row>
    <row r="505" spans="2:4" x14ac:dyDescent="0.2">
      <c r="B505" s="84" t="s">
        <v>427</v>
      </c>
      <c r="C505" s="88">
        <v>240197020</v>
      </c>
      <c r="D505" s="88">
        <v>5806666.7000000002</v>
      </c>
    </row>
    <row r="506" spans="2:4" x14ac:dyDescent="0.2">
      <c r="B506" s="84" t="s">
        <v>582</v>
      </c>
      <c r="C506" s="88">
        <v>9676377</v>
      </c>
      <c r="D506" s="88">
        <v>0</v>
      </c>
    </row>
    <row r="507" spans="2:4" x14ac:dyDescent="0.2">
      <c r="B507" s="84" t="s">
        <v>176</v>
      </c>
      <c r="C507" s="88">
        <v>202520000</v>
      </c>
      <c r="D507" s="88">
        <v>16666666</v>
      </c>
    </row>
    <row r="508" spans="2:4" x14ac:dyDescent="0.2">
      <c r="B508" s="84" t="s">
        <v>571</v>
      </c>
      <c r="C508" s="88">
        <v>301562911</v>
      </c>
      <c r="D508" s="88">
        <v>34723189.140000001</v>
      </c>
    </row>
    <row r="509" spans="2:4" x14ac:dyDescent="0.2">
      <c r="B509" s="83" t="s">
        <v>428</v>
      </c>
      <c r="C509" s="88">
        <v>178893331</v>
      </c>
      <c r="D509" s="88">
        <v>10872700.939999999</v>
      </c>
    </row>
    <row r="510" spans="2:4" x14ac:dyDescent="0.2">
      <c r="B510" s="84" t="s">
        <v>426</v>
      </c>
      <c r="C510" s="88">
        <v>178893331</v>
      </c>
      <c r="D510" s="88">
        <v>10872700.939999999</v>
      </c>
    </row>
    <row r="511" spans="2:4" x14ac:dyDescent="0.2">
      <c r="B511" s="83" t="s">
        <v>429</v>
      </c>
      <c r="C511" s="88">
        <v>69349468</v>
      </c>
      <c r="D511" s="88">
        <v>5023598.8299999991</v>
      </c>
    </row>
    <row r="512" spans="2:4" x14ac:dyDescent="0.2">
      <c r="B512" s="84" t="s">
        <v>426</v>
      </c>
      <c r="C512" s="88">
        <v>69349468</v>
      </c>
      <c r="D512" s="88">
        <v>5023598.830000001</v>
      </c>
    </row>
    <row r="513" spans="2:4" ht="15" x14ac:dyDescent="0.25">
      <c r="B513" s="81" t="s">
        <v>54</v>
      </c>
      <c r="C513" s="86">
        <v>8768985415</v>
      </c>
      <c r="D513" s="86">
        <v>726855278.73999989</v>
      </c>
    </row>
    <row r="514" spans="2:4" ht="15" x14ac:dyDescent="0.25">
      <c r="B514" s="82" t="s">
        <v>430</v>
      </c>
      <c r="C514" s="87">
        <v>8768985415</v>
      </c>
      <c r="D514" s="87">
        <v>726855278.74000001</v>
      </c>
    </row>
    <row r="515" spans="2:4" x14ac:dyDescent="0.2">
      <c r="B515" s="83" t="s">
        <v>431</v>
      </c>
      <c r="C515" s="88">
        <v>8768985415</v>
      </c>
      <c r="D515" s="88">
        <v>726855278.73999989</v>
      </c>
    </row>
    <row r="516" spans="2:4" x14ac:dyDescent="0.2">
      <c r="B516" s="84" t="s">
        <v>432</v>
      </c>
      <c r="C516" s="88">
        <v>7828003529</v>
      </c>
      <c r="D516" s="88">
        <v>651033471.74999976</v>
      </c>
    </row>
    <row r="517" spans="2:4" x14ac:dyDescent="0.2">
      <c r="B517" s="84" t="s">
        <v>176</v>
      </c>
      <c r="C517" s="88">
        <v>358192201</v>
      </c>
      <c r="D517" s="88">
        <v>29849350.079999998</v>
      </c>
    </row>
    <row r="518" spans="2:4" x14ac:dyDescent="0.2">
      <c r="B518" s="84" t="s">
        <v>182</v>
      </c>
      <c r="C518" s="88">
        <v>582789685</v>
      </c>
      <c r="D518" s="88">
        <v>45972456.909999996</v>
      </c>
    </row>
    <row r="519" spans="2:4" ht="15" x14ac:dyDescent="0.25">
      <c r="B519" s="81" t="s">
        <v>56</v>
      </c>
      <c r="C519" s="86">
        <v>4511291957</v>
      </c>
      <c r="D519" s="86">
        <v>585907662.38999987</v>
      </c>
    </row>
    <row r="520" spans="2:4" ht="15" x14ac:dyDescent="0.25">
      <c r="B520" s="82" t="s">
        <v>433</v>
      </c>
      <c r="C520" s="87">
        <v>4511291957</v>
      </c>
      <c r="D520" s="87">
        <v>585907662.38999999</v>
      </c>
    </row>
    <row r="521" spans="2:4" x14ac:dyDescent="0.2">
      <c r="B521" s="83" t="s">
        <v>434</v>
      </c>
      <c r="C521" s="88">
        <v>4511291957</v>
      </c>
      <c r="D521" s="88">
        <v>585907662.38999987</v>
      </c>
    </row>
    <row r="522" spans="2:4" x14ac:dyDescent="0.2">
      <c r="B522" s="84" t="s">
        <v>475</v>
      </c>
      <c r="C522" s="88">
        <v>2122179259</v>
      </c>
      <c r="D522" s="88">
        <v>176848271.22999996</v>
      </c>
    </row>
    <row r="523" spans="2:4" x14ac:dyDescent="0.2">
      <c r="B523" s="84" t="s">
        <v>435</v>
      </c>
      <c r="C523" s="88">
        <v>577251281</v>
      </c>
      <c r="D523" s="88">
        <v>48104273.329999998</v>
      </c>
    </row>
    <row r="524" spans="2:4" x14ac:dyDescent="0.2">
      <c r="B524" s="84" t="s">
        <v>572</v>
      </c>
      <c r="C524" s="88">
        <v>551461417</v>
      </c>
      <c r="D524" s="88">
        <v>45955117.829999998</v>
      </c>
    </row>
    <row r="525" spans="2:4" x14ac:dyDescent="0.2">
      <c r="B525" s="84" t="s">
        <v>578</v>
      </c>
      <c r="C525" s="88">
        <v>1260400000</v>
      </c>
      <c r="D525" s="88">
        <v>315000000</v>
      </c>
    </row>
    <row r="526" spans="2:4" ht="15" x14ac:dyDescent="0.25">
      <c r="B526" s="81" t="s">
        <v>57</v>
      </c>
      <c r="C526" s="86">
        <v>974248087</v>
      </c>
      <c r="D526" s="86">
        <v>112865743.94000001</v>
      </c>
    </row>
    <row r="527" spans="2:4" ht="15" x14ac:dyDescent="0.25">
      <c r="B527" s="82" t="s">
        <v>436</v>
      </c>
      <c r="C527" s="87">
        <v>974248087</v>
      </c>
      <c r="D527" s="87">
        <v>112865743.94000001</v>
      </c>
    </row>
    <row r="528" spans="2:4" x14ac:dyDescent="0.2">
      <c r="B528" s="83" t="s">
        <v>437</v>
      </c>
      <c r="C528" s="88">
        <v>974248087</v>
      </c>
      <c r="D528" s="88">
        <v>112865743.93999998</v>
      </c>
    </row>
    <row r="529" spans="2:4" x14ac:dyDescent="0.2">
      <c r="B529" s="84" t="s">
        <v>438</v>
      </c>
      <c r="C529" s="88">
        <v>972945088</v>
      </c>
      <c r="D529" s="88">
        <v>112752078.71000001</v>
      </c>
    </row>
    <row r="530" spans="2:4" x14ac:dyDescent="0.2">
      <c r="B530" s="84" t="s">
        <v>176</v>
      </c>
      <c r="C530" s="88">
        <v>1302999</v>
      </c>
      <c r="D530" s="88">
        <v>113665.23</v>
      </c>
    </row>
    <row r="531" spans="2:4" ht="15" x14ac:dyDescent="0.25">
      <c r="B531" s="81" t="s">
        <v>58</v>
      </c>
      <c r="C531" s="86">
        <v>1175371875</v>
      </c>
      <c r="D531" s="86">
        <v>160947639</v>
      </c>
    </row>
    <row r="532" spans="2:4" ht="15" x14ac:dyDescent="0.25">
      <c r="B532" s="82" t="s">
        <v>439</v>
      </c>
      <c r="C532" s="87">
        <v>1175371875</v>
      </c>
      <c r="D532" s="87">
        <v>160947639</v>
      </c>
    </row>
    <row r="533" spans="2:4" x14ac:dyDescent="0.2">
      <c r="B533" s="83" t="s">
        <v>440</v>
      </c>
      <c r="C533" s="88">
        <v>1175371875</v>
      </c>
      <c r="D533" s="88">
        <v>160947638.99999997</v>
      </c>
    </row>
    <row r="534" spans="2:4" x14ac:dyDescent="0.2">
      <c r="B534" s="84" t="s">
        <v>508</v>
      </c>
      <c r="C534" s="88">
        <v>180614027</v>
      </c>
      <c r="D534" s="88">
        <v>30655735.480000004</v>
      </c>
    </row>
    <row r="535" spans="2:4" x14ac:dyDescent="0.2">
      <c r="B535" s="84" t="s">
        <v>441</v>
      </c>
      <c r="C535" s="88">
        <v>856007848</v>
      </c>
      <c r="D535" s="88">
        <v>118701903.52000001</v>
      </c>
    </row>
    <row r="536" spans="2:4" x14ac:dyDescent="0.2">
      <c r="B536" s="84" t="s">
        <v>176</v>
      </c>
      <c r="C536" s="88">
        <v>138750000</v>
      </c>
      <c r="D536" s="88">
        <v>11590000</v>
      </c>
    </row>
    <row r="537" spans="2:4" ht="15" x14ac:dyDescent="0.25">
      <c r="B537" s="81" t="s">
        <v>59</v>
      </c>
      <c r="C537" s="86">
        <v>165328228</v>
      </c>
      <c r="D537" s="86">
        <v>9994999.6799999997</v>
      </c>
    </row>
    <row r="538" spans="2:4" ht="15" x14ac:dyDescent="0.25">
      <c r="B538" s="82" t="s">
        <v>442</v>
      </c>
      <c r="C538" s="87">
        <v>165328228</v>
      </c>
      <c r="D538" s="87">
        <v>9994999.6799999997</v>
      </c>
    </row>
    <row r="539" spans="2:4" x14ac:dyDescent="0.2">
      <c r="B539" s="83" t="s">
        <v>443</v>
      </c>
      <c r="C539" s="88">
        <v>165328228</v>
      </c>
      <c r="D539" s="88">
        <v>9994999.6799999997</v>
      </c>
    </row>
    <row r="540" spans="2:4" x14ac:dyDescent="0.2">
      <c r="B540" s="84" t="s">
        <v>573</v>
      </c>
      <c r="C540" s="88">
        <v>165128228</v>
      </c>
      <c r="D540" s="88">
        <v>9894999.6799999997</v>
      </c>
    </row>
    <row r="541" spans="2:4" x14ac:dyDescent="0.2">
      <c r="B541" s="84" t="s">
        <v>578</v>
      </c>
      <c r="C541" s="88">
        <v>200000</v>
      </c>
      <c r="D541" s="88">
        <v>100000</v>
      </c>
    </row>
    <row r="542" spans="2:4" ht="15" x14ac:dyDescent="0.25">
      <c r="B542" s="81" t="s">
        <v>60</v>
      </c>
      <c r="C542" s="86">
        <v>601381669</v>
      </c>
      <c r="D542" s="86">
        <v>50115139.059999995</v>
      </c>
    </row>
    <row r="543" spans="2:4" ht="15" x14ac:dyDescent="0.25">
      <c r="B543" s="82" t="s">
        <v>444</v>
      </c>
      <c r="C543" s="87">
        <v>601381669</v>
      </c>
      <c r="D543" s="87">
        <v>50115139.059999995</v>
      </c>
    </row>
    <row r="544" spans="2:4" x14ac:dyDescent="0.2">
      <c r="B544" s="83" t="s">
        <v>445</v>
      </c>
      <c r="C544" s="88">
        <v>601381669</v>
      </c>
      <c r="D544" s="88">
        <v>50115139.060000002</v>
      </c>
    </row>
    <row r="545" spans="2:4" x14ac:dyDescent="0.2">
      <c r="B545" s="84" t="s">
        <v>446</v>
      </c>
      <c r="C545" s="88">
        <v>601281669</v>
      </c>
      <c r="D545" s="88">
        <v>50106805.729999989</v>
      </c>
    </row>
    <row r="546" spans="2:4" x14ac:dyDescent="0.2">
      <c r="B546" s="84" t="s">
        <v>176</v>
      </c>
      <c r="C546" s="88">
        <v>100000</v>
      </c>
      <c r="D546" s="88">
        <v>8333.33</v>
      </c>
    </row>
    <row r="547" spans="2:4" ht="15" x14ac:dyDescent="0.25">
      <c r="B547" s="81" t="s">
        <v>62</v>
      </c>
      <c r="C547" s="86">
        <v>157865454286</v>
      </c>
      <c r="D547" s="86">
        <v>12326859508.800001</v>
      </c>
    </row>
    <row r="548" spans="2:4" ht="15" x14ac:dyDescent="0.25">
      <c r="B548" s="82" t="s">
        <v>447</v>
      </c>
      <c r="C548" s="87">
        <v>157865454286</v>
      </c>
      <c r="D548" s="87">
        <v>12326859508.799999</v>
      </c>
    </row>
    <row r="549" spans="2:4" x14ac:dyDescent="0.2">
      <c r="B549" s="83" t="s">
        <v>448</v>
      </c>
      <c r="C549" s="88">
        <v>157865454286</v>
      </c>
      <c r="D549" s="88">
        <v>12326859508.799999</v>
      </c>
    </row>
    <row r="550" spans="2:4" x14ac:dyDescent="0.2">
      <c r="B550" s="84" t="s">
        <v>574</v>
      </c>
      <c r="C550" s="88">
        <v>157865454286</v>
      </c>
      <c r="D550" s="88">
        <v>12326859508.800001</v>
      </c>
    </row>
    <row r="551" spans="2:4" ht="15" x14ac:dyDescent="0.25">
      <c r="B551" s="81" t="s">
        <v>63</v>
      </c>
      <c r="C551" s="86">
        <v>106354122451</v>
      </c>
      <c r="D551" s="86">
        <v>8361275598.8300009</v>
      </c>
    </row>
    <row r="552" spans="2:4" ht="15" x14ac:dyDescent="0.25">
      <c r="B552" s="82" t="s">
        <v>450</v>
      </c>
      <c r="C552" s="87">
        <v>106354122451</v>
      </c>
      <c r="D552" s="87">
        <v>8361275598.8299999</v>
      </c>
    </row>
    <row r="553" spans="2:4" x14ac:dyDescent="0.2">
      <c r="B553" s="83" t="s">
        <v>451</v>
      </c>
      <c r="C553" s="88">
        <v>106354122451</v>
      </c>
      <c r="D553" s="88">
        <v>8361275598.8299999</v>
      </c>
    </row>
    <row r="554" spans="2:4" x14ac:dyDescent="0.2">
      <c r="B554" s="84" t="s">
        <v>575</v>
      </c>
      <c r="C554" s="88">
        <v>3701709</v>
      </c>
      <c r="D554" s="88">
        <v>226337.64</v>
      </c>
    </row>
    <row r="555" spans="2:4" x14ac:dyDescent="0.2">
      <c r="B555" s="84" t="s">
        <v>449</v>
      </c>
      <c r="C555" s="88">
        <v>0</v>
      </c>
      <c r="D555" s="88">
        <v>0</v>
      </c>
    </row>
    <row r="556" spans="2:4" x14ac:dyDescent="0.2">
      <c r="B556" s="84" t="s">
        <v>452</v>
      </c>
      <c r="C556" s="88">
        <v>54131557825</v>
      </c>
      <c r="D556" s="88">
        <v>5741531266.8800001</v>
      </c>
    </row>
    <row r="557" spans="2:4" x14ac:dyDescent="0.2">
      <c r="B557" s="84" t="s">
        <v>576</v>
      </c>
      <c r="C557" s="88">
        <v>38593081897</v>
      </c>
      <c r="D557" s="88">
        <v>2189507014.0999999</v>
      </c>
    </row>
    <row r="558" spans="2:4" x14ac:dyDescent="0.2">
      <c r="B558" s="84" t="s">
        <v>577</v>
      </c>
      <c r="C558" s="88">
        <v>13625781020</v>
      </c>
      <c r="D558" s="88">
        <v>430010980.21000004</v>
      </c>
    </row>
    <row r="559" spans="2:4" ht="15.75" thickBot="1" x14ac:dyDescent="0.3">
      <c r="B559" s="85" t="s">
        <v>6</v>
      </c>
      <c r="C559" s="89">
        <v>976590282188.38</v>
      </c>
      <c r="D559" s="89">
        <v>79764566387.730011</v>
      </c>
    </row>
    <row r="560" spans="2:4" ht="15" x14ac:dyDescent="0.2">
      <c r="B560" s="1" t="s">
        <v>25</v>
      </c>
      <c r="C560" s="1"/>
    </row>
    <row r="561" spans="2:3" ht="15" x14ac:dyDescent="0.2">
      <c r="B561" s="1" t="s">
        <v>26</v>
      </c>
      <c r="C561" s="1"/>
    </row>
    <row r="562" spans="2:3" ht="15" x14ac:dyDescent="0.2">
      <c r="B562" s="1" t="s">
        <v>592</v>
      </c>
      <c r="C562" s="1"/>
    </row>
    <row r="563" spans="2:3" ht="15" x14ac:dyDescent="0.2">
      <c r="B563" s="1" t="s">
        <v>27</v>
      </c>
      <c r="C563" s="1"/>
    </row>
  </sheetData>
  <mergeCells count="5">
    <mergeCell ref="B3:D3"/>
    <mergeCell ref="B4:D4"/>
    <mergeCell ref="B5:B6"/>
    <mergeCell ref="D5:D7"/>
    <mergeCell ref="C5:C7"/>
  </mergeCells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Gráfico 1</vt:lpstr>
      <vt:lpstr>Tabla 1</vt:lpstr>
      <vt:lpstr>Tabla 2</vt:lpstr>
      <vt:lpstr>Figura 1</vt:lpstr>
      <vt:lpstr>Tabla 3</vt:lpstr>
      <vt:lpstr>Gráfico 2</vt:lpstr>
      <vt:lpstr>Anexo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Portalatin</dc:creator>
  <cp:lastModifiedBy>Juan E.  Portalatin G.</cp:lastModifiedBy>
  <dcterms:created xsi:type="dcterms:W3CDTF">2021-03-18T14:01:05Z</dcterms:created>
  <dcterms:modified xsi:type="dcterms:W3CDTF">2021-10-14T14:22:37Z</dcterms:modified>
</cp:coreProperties>
</file>