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\\172.16.14.158\Dir. EESF\Dpto. EEPE\Personales\Juan Portalatín\2021\T4\Informes mensuales\Noviembre\"/>
    </mc:Choice>
  </mc:AlternateContent>
  <xr:revisionPtr revIDLastSave="0" documentId="13_ncr:1_{94B8C28A-80A3-480D-B25E-C0B00286FEB3}" xr6:coauthVersionLast="47" xr6:coauthVersionMax="47" xr10:uidLastSave="{00000000-0000-0000-0000-000000000000}"/>
  <bookViews>
    <workbookView xWindow="-120" yWindow="-120" windowWidth="29040" windowHeight="15840" tabRatio="789" activeTab="4" xr2:uid="{00000000-000D-0000-FFFF-FFFF00000000}"/>
  </bookViews>
  <sheets>
    <sheet name="Gráfico 1" sheetId="14" r:id="rId1"/>
    <sheet name="Tabla 1" sheetId="11" r:id="rId2"/>
    <sheet name="Tabla 2" sheetId="4" r:id="rId3"/>
    <sheet name="Figura 1" sheetId="15" r:id="rId4"/>
    <sheet name="Tabla 3" sheetId="5" r:id="rId5"/>
    <sheet name="Gráfico 2" sheetId="6" r:id="rId6"/>
    <sheet name="Anexo 1" sheetId="1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4" l="1"/>
  <c r="E22" i="4"/>
  <c r="I30" i="11"/>
  <c r="K30" i="11"/>
  <c r="H30" i="11"/>
  <c r="D26" i="11"/>
  <c r="C40" i="15"/>
  <c r="F10" i="4"/>
  <c r="C10" i="4"/>
  <c r="D10" i="4"/>
  <c r="H10" i="4"/>
  <c r="I10" i="4"/>
  <c r="I29" i="4" s="1"/>
  <c r="I22" i="4"/>
  <c r="C29" i="4"/>
  <c r="C22" i="4"/>
  <c r="F22" i="4"/>
  <c r="J22" i="4" s="1"/>
  <c r="G22" i="4"/>
  <c r="H22" i="4"/>
  <c r="G10" i="4"/>
  <c r="J11" i="4"/>
  <c r="J12" i="4"/>
  <c r="J13" i="4"/>
  <c r="J14" i="4"/>
  <c r="J17" i="4"/>
  <c r="J18" i="4"/>
  <c r="J20" i="4"/>
  <c r="J21" i="4"/>
  <c r="J23" i="4"/>
  <c r="J24" i="4"/>
  <c r="J25" i="4"/>
  <c r="J26" i="4"/>
  <c r="J27" i="4"/>
  <c r="E29" i="4" l="1"/>
  <c r="J10" i="4"/>
  <c r="G29" i="11"/>
  <c r="G31" i="11" s="1"/>
  <c r="F29" i="4"/>
  <c r="H29" i="4"/>
  <c r="G29" i="4"/>
  <c r="K31" i="11" l="1"/>
  <c r="C29" i="11"/>
  <c r="C31" i="11" s="1"/>
  <c r="I31" i="11" s="1"/>
  <c r="J31" i="11" s="1"/>
  <c r="L15" i="14"/>
  <c r="E29" i="11"/>
  <c r="E31" i="11" s="1"/>
  <c r="I27" i="11" l="1"/>
  <c r="K27" i="11"/>
  <c r="I28" i="11"/>
  <c r="K28" i="11"/>
  <c r="F29" i="11"/>
  <c r="F31" i="11" s="1"/>
  <c r="H31" i="11" s="1"/>
  <c r="E34" i="5" l="1"/>
  <c r="E8" i="5"/>
  <c r="E11" i="5"/>
  <c r="E36" i="5"/>
  <c r="E42" i="5"/>
  <c r="E45" i="5" l="1"/>
  <c r="K10" i="4"/>
  <c r="L10" i="4" s="1"/>
  <c r="H10" i="11"/>
  <c r="H11" i="11"/>
  <c r="H12" i="11"/>
  <c r="H13" i="11"/>
  <c r="H14" i="11"/>
  <c r="H15" i="11"/>
  <c r="H16" i="11"/>
  <c r="H17" i="11"/>
  <c r="H18" i="11"/>
  <c r="H19" i="11"/>
  <c r="H20" i="11"/>
  <c r="H24" i="11"/>
  <c r="H25" i="11"/>
  <c r="H9" i="11"/>
  <c r="I9" i="11" l="1"/>
  <c r="J9" i="11" s="1"/>
  <c r="K16" i="11"/>
  <c r="L17" i="14"/>
  <c r="L27" i="14" s="1"/>
  <c r="I24" i="11"/>
  <c r="J24" i="11" s="1"/>
  <c r="I23" i="11"/>
  <c r="J23" i="11" s="1"/>
  <c r="I25" i="11"/>
  <c r="J25" i="11" s="1"/>
  <c r="I26" i="11"/>
  <c r="I22" i="11"/>
  <c r="J9" i="5"/>
  <c r="J10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5" i="5"/>
  <c r="J37" i="5"/>
  <c r="J38" i="5"/>
  <c r="J39" i="5"/>
  <c r="J40" i="5"/>
  <c r="J41" i="5"/>
  <c r="J43" i="5"/>
  <c r="J44" i="5"/>
  <c r="F42" i="5"/>
  <c r="F36" i="5"/>
  <c r="F34" i="5"/>
  <c r="F11" i="5"/>
  <c r="F8" i="5"/>
  <c r="M9" i="5"/>
  <c r="M10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5" i="5"/>
  <c r="M37" i="5"/>
  <c r="M38" i="5"/>
  <c r="M39" i="5"/>
  <c r="M40" i="5"/>
  <c r="M41" i="5"/>
  <c r="M43" i="5"/>
  <c r="M44" i="5"/>
  <c r="G8" i="5"/>
  <c r="H8" i="5"/>
  <c r="I8" i="5"/>
  <c r="D22" i="4"/>
  <c r="L18" i="14"/>
  <c r="K22" i="4"/>
  <c r="L22" i="4" s="1"/>
  <c r="D29" i="4"/>
  <c r="M11" i="4"/>
  <c r="M12" i="4"/>
  <c r="M13" i="4"/>
  <c r="M14" i="4"/>
  <c r="M15" i="4"/>
  <c r="M16" i="4"/>
  <c r="M17" i="4"/>
  <c r="M18" i="4"/>
  <c r="M19" i="4"/>
  <c r="M20" i="4"/>
  <c r="M21" i="4"/>
  <c r="M23" i="4"/>
  <c r="M24" i="4"/>
  <c r="M25" i="4"/>
  <c r="M26" i="4"/>
  <c r="M27" i="4"/>
  <c r="M28" i="4"/>
  <c r="M10" i="4"/>
  <c r="K28" i="4"/>
  <c r="K27" i="4"/>
  <c r="L27" i="4" s="1"/>
  <c r="K26" i="4"/>
  <c r="L26" i="4" s="1"/>
  <c r="K25" i="4"/>
  <c r="K24" i="4"/>
  <c r="L24" i="4" s="1"/>
  <c r="K23" i="4"/>
  <c r="L23" i="4" s="1"/>
  <c r="K21" i="4"/>
  <c r="L21" i="4" s="1"/>
  <c r="K20" i="4"/>
  <c r="L20" i="4" s="1"/>
  <c r="K19" i="4"/>
  <c r="K18" i="4"/>
  <c r="L18" i="4" s="1"/>
  <c r="K17" i="4"/>
  <c r="L17" i="4" s="1"/>
  <c r="K16" i="4"/>
  <c r="K15" i="4"/>
  <c r="K14" i="4"/>
  <c r="L14" i="4" s="1"/>
  <c r="K13" i="4"/>
  <c r="L13" i="4" s="1"/>
  <c r="K12" i="4"/>
  <c r="L12" i="4" s="1"/>
  <c r="K11" i="4"/>
  <c r="L11" i="4" s="1"/>
  <c r="F7" i="6"/>
  <c r="G7" i="6"/>
  <c r="H7" i="6"/>
  <c r="F8" i="6"/>
  <c r="G8" i="6"/>
  <c r="H8" i="6"/>
  <c r="F9" i="6"/>
  <c r="G9" i="6"/>
  <c r="H9" i="6"/>
  <c r="F10" i="6"/>
  <c r="G10" i="6"/>
  <c r="H10" i="6"/>
  <c r="F11" i="6"/>
  <c r="G11" i="6"/>
  <c r="H11" i="6"/>
  <c r="F12" i="6"/>
  <c r="G12" i="6"/>
  <c r="H12" i="6"/>
  <c r="F13" i="6"/>
  <c r="G13" i="6"/>
  <c r="H13" i="6"/>
  <c r="F14" i="6"/>
  <c r="G14" i="6"/>
  <c r="H14" i="6"/>
  <c r="F15" i="6"/>
  <c r="G15" i="6"/>
  <c r="H15" i="6"/>
  <c r="F16" i="6"/>
  <c r="G16" i="6"/>
  <c r="H16" i="6"/>
  <c r="F17" i="6"/>
  <c r="G17" i="6"/>
  <c r="H17" i="6"/>
  <c r="F18" i="6"/>
  <c r="G18" i="6"/>
  <c r="H18" i="6"/>
  <c r="F19" i="6"/>
  <c r="G19" i="6"/>
  <c r="H19" i="6"/>
  <c r="F20" i="6"/>
  <c r="G20" i="6"/>
  <c r="H20" i="6"/>
  <c r="F21" i="6"/>
  <c r="G21" i="6"/>
  <c r="H21" i="6"/>
  <c r="F22" i="6"/>
  <c r="G22" i="6"/>
  <c r="H22" i="6"/>
  <c r="F23" i="6"/>
  <c r="G23" i="6"/>
  <c r="H23" i="6"/>
  <c r="F24" i="6"/>
  <c r="G24" i="6"/>
  <c r="H24" i="6"/>
  <c r="F25" i="6"/>
  <c r="G25" i="6"/>
  <c r="H25" i="6"/>
  <c r="F26" i="6"/>
  <c r="G26" i="6"/>
  <c r="H26" i="6"/>
  <c r="F27" i="6"/>
  <c r="G27" i="6"/>
  <c r="H27" i="6"/>
  <c r="F28" i="6"/>
  <c r="G28" i="6"/>
  <c r="H28" i="6"/>
  <c r="F29" i="6"/>
  <c r="G29" i="6"/>
  <c r="H29" i="6"/>
  <c r="F30" i="6"/>
  <c r="G30" i="6"/>
  <c r="H30" i="6"/>
  <c r="F31" i="6"/>
  <c r="G31" i="6"/>
  <c r="H31" i="6"/>
  <c r="F32" i="6"/>
  <c r="G32" i="6"/>
  <c r="H32" i="6"/>
  <c r="F33" i="6"/>
  <c r="G33" i="6"/>
  <c r="H33" i="6"/>
  <c r="C8" i="5"/>
  <c r="D8" i="5"/>
  <c r="K9" i="5"/>
  <c r="L9" i="5"/>
  <c r="K10" i="5"/>
  <c r="L10" i="5"/>
  <c r="C11" i="5"/>
  <c r="D11" i="5"/>
  <c r="G11" i="5"/>
  <c r="H11" i="5"/>
  <c r="I11" i="5"/>
  <c r="K12" i="5"/>
  <c r="L12" i="5"/>
  <c r="K13" i="5"/>
  <c r="L13" i="5"/>
  <c r="K14" i="5"/>
  <c r="L14" i="5"/>
  <c r="K15" i="5"/>
  <c r="L15" i="5"/>
  <c r="K16" i="5"/>
  <c r="L16" i="5"/>
  <c r="K17" i="5"/>
  <c r="L17" i="5"/>
  <c r="K18" i="5"/>
  <c r="L18" i="5"/>
  <c r="K19" i="5"/>
  <c r="L19" i="5"/>
  <c r="K20" i="5"/>
  <c r="L20" i="5"/>
  <c r="K21" i="5"/>
  <c r="L21" i="5"/>
  <c r="K22" i="5"/>
  <c r="L22" i="5"/>
  <c r="K23" i="5"/>
  <c r="L23" i="5"/>
  <c r="K24" i="5"/>
  <c r="L24" i="5"/>
  <c r="K25" i="5"/>
  <c r="L25" i="5"/>
  <c r="K26" i="5"/>
  <c r="L26" i="5"/>
  <c r="K27" i="5"/>
  <c r="L27" i="5"/>
  <c r="K28" i="5"/>
  <c r="L28" i="5"/>
  <c r="K29" i="5"/>
  <c r="L29" i="5"/>
  <c r="K30" i="5"/>
  <c r="L30" i="5"/>
  <c r="K31" i="5"/>
  <c r="L31" i="5"/>
  <c r="K32" i="5"/>
  <c r="L32" i="5"/>
  <c r="K33" i="5"/>
  <c r="L33" i="5"/>
  <c r="C34" i="5"/>
  <c r="D34" i="5"/>
  <c r="G34" i="5"/>
  <c r="H34" i="5"/>
  <c r="I34" i="5"/>
  <c r="K35" i="5"/>
  <c r="L35" i="5"/>
  <c r="C36" i="5"/>
  <c r="D36" i="5"/>
  <c r="G36" i="5"/>
  <c r="H36" i="5"/>
  <c r="I36" i="5"/>
  <c r="K37" i="5"/>
  <c r="L37" i="5"/>
  <c r="K38" i="5"/>
  <c r="L38" i="5"/>
  <c r="K39" i="5"/>
  <c r="L39" i="5"/>
  <c r="K40" i="5"/>
  <c r="K41" i="5"/>
  <c r="L41" i="5"/>
  <c r="C42" i="5"/>
  <c r="D42" i="5"/>
  <c r="G42" i="5"/>
  <c r="H42" i="5"/>
  <c r="I42" i="5"/>
  <c r="K43" i="5"/>
  <c r="L43" i="5"/>
  <c r="K44" i="5"/>
  <c r="L44" i="5"/>
  <c r="D9" i="11"/>
  <c r="D29" i="11" s="1"/>
  <c r="D31" i="11" s="1"/>
  <c r="I10" i="11"/>
  <c r="J10" i="11" s="1"/>
  <c r="I11" i="11"/>
  <c r="J11" i="11" s="1"/>
  <c r="I12" i="11"/>
  <c r="J12" i="11" s="1"/>
  <c r="I13" i="11"/>
  <c r="J13" i="11" s="1"/>
  <c r="I14" i="11"/>
  <c r="J14" i="11" s="1"/>
  <c r="I15" i="11"/>
  <c r="J15" i="11" s="1"/>
  <c r="I16" i="11"/>
  <c r="I17" i="11"/>
  <c r="J17" i="11" s="1"/>
  <c r="I18" i="11"/>
  <c r="J18" i="11" s="1"/>
  <c r="I19" i="11"/>
  <c r="J19" i="11" s="1"/>
  <c r="I20" i="11"/>
  <c r="J20" i="11" s="1"/>
  <c r="I21" i="11"/>
  <c r="J21" i="11" s="1"/>
  <c r="L34" i="5" l="1"/>
  <c r="F45" i="5"/>
  <c r="K42" i="5"/>
  <c r="L13" i="14"/>
  <c r="L24" i="14" s="1"/>
  <c r="H29" i="11"/>
  <c r="J42" i="5"/>
  <c r="J36" i="5"/>
  <c r="J34" i="5"/>
  <c r="J11" i="5"/>
  <c r="H45" i="5"/>
  <c r="M45" i="5" s="1"/>
  <c r="G45" i="5"/>
  <c r="J8" i="5"/>
  <c r="M8" i="5"/>
  <c r="M36" i="5"/>
  <c r="M11" i="5"/>
  <c r="I45" i="5"/>
  <c r="M42" i="5"/>
  <c r="M34" i="5"/>
  <c r="D45" i="5"/>
  <c r="C45" i="5"/>
  <c r="K36" i="5"/>
  <c r="L11" i="5"/>
  <c r="L42" i="5"/>
  <c r="I29" i="11"/>
  <c r="J29" i="11" s="1"/>
  <c r="K15" i="11"/>
  <c r="K11" i="11"/>
  <c r="K9" i="11"/>
  <c r="K29" i="11"/>
  <c r="K26" i="11"/>
  <c r="K14" i="11"/>
  <c r="K23" i="11"/>
  <c r="K21" i="11"/>
  <c r="K25" i="11"/>
  <c r="K20" i="11"/>
  <c r="K17" i="11"/>
  <c r="K22" i="11"/>
  <c r="K18" i="11"/>
  <c r="K10" i="11"/>
  <c r="K12" i="11"/>
  <c r="K13" i="11"/>
  <c r="K24" i="11"/>
  <c r="K19" i="11"/>
  <c r="K8" i="5"/>
  <c r="K11" i="5"/>
  <c r="L8" i="5"/>
  <c r="K34" i="5"/>
  <c r="L36" i="5"/>
  <c r="M22" i="4"/>
  <c r="J45" i="5" l="1"/>
  <c r="K45" i="5"/>
  <c r="L45" i="5"/>
  <c r="M29" i="4"/>
  <c r="J29" i="4"/>
  <c r="L14" i="14"/>
  <c r="L25" i="14" s="1"/>
  <c r="K29" i="4"/>
  <c r="L29" i="4" s="1"/>
  <c r="L16" i="14" l="1"/>
  <c r="L26" i="14" s="1"/>
  <c r="L19" i="14"/>
  <c r="L20" i="14" l="1"/>
  <c r="L28" i="14"/>
</calcChain>
</file>

<file path=xl/sharedStrings.xml><?xml version="1.0" encoding="utf-8"?>
<sst xmlns="http://schemas.openxmlformats.org/spreadsheetml/2006/main" count="845" uniqueCount="608">
  <si>
    <t>SERVICIOS SOCIALES</t>
  </si>
  <si>
    <t>SERVICIOS  GENERALES</t>
  </si>
  <si>
    <t>SERVICIOS ECONÓMICOS</t>
  </si>
  <si>
    <t>PROTECCIÓN DEL MEDIO AMBIENTE</t>
  </si>
  <si>
    <t>PODER JUDICIAL</t>
  </si>
  <si>
    <t>INTERESES DE LA DEUDA PÚBLICA</t>
  </si>
  <si>
    <t>Total general</t>
  </si>
  <si>
    <t>2.1.2 - Gastos de consumo</t>
  </si>
  <si>
    <t>2.1.3 - Prestaciones de la seguridad social</t>
  </si>
  <si>
    <t>2.1.4 - Intereses de la deuda</t>
  </si>
  <si>
    <t>2.1.9 - Otros gastos corrientes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</si>
  <si>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</si>
  <si>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</si>
  <si>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</si>
  <si>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</si>
  <si>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2.2.8 - Gastos de capital, reserva presupuestaria</t>
  </si>
  <si>
    <t>2.1 - Gastos corrientes</t>
  </si>
  <si>
    <t>2.2 - Gastos de capital</t>
  </si>
  <si>
    <t>Valores en millones RD$</t>
  </si>
  <si>
    <t>DETALLE</t>
  </si>
  <si>
    <t>PRESUPUESTO INICIAL</t>
  </si>
  <si>
    <t>2.1.6 - Transferencias corrientes</t>
  </si>
  <si>
    <t>-</t>
  </si>
  <si>
    <t>2.2.6 - Transferencias de capital</t>
  </si>
  <si>
    <t>TOTAL</t>
  </si>
  <si>
    <t>Notas:</t>
  </si>
  <si>
    <t>Cifras preliminares</t>
  </si>
  <si>
    <t>Fuente: SIGEF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</si>
  <si>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</si>
  <si>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</si>
  <si>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</si>
  <si>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</si>
  <si>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</si>
  <si>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</si>
  <si>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</si>
  <si>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</si>
  <si>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</si>
  <si>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</si>
  <si>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</si>
  <si>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</si>
  <si>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</si>
  <si>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</si>
  <si>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</si>
  <si>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</si>
  <si>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</si>
  <si>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</si>
  <si>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</si>
  <si>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</si>
  <si>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</si>
  <si>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</si>
  <si>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</si>
  <si>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ECONOMÍA, PLANIFICACIÓN Y DESARROLLO</t>
  </si>
  <si>
    <t>0221 - MINISTERIO DE ADMINISTRACIÓN PÚBLICA</t>
  </si>
  <si>
    <t>0222 - MINISTERIO DE ENERGIA Y MINAS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</si>
  <si>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</si>
  <si>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</si>
  <si>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</si>
  <si>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</si>
  <si>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</si>
  <si>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</si>
  <si>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 TSE)</t>
  </si>
  <si>
    <t>OTROS</t>
  </si>
  <si>
    <t>0998 - ADMINISTRACION DE DEUDA PUBLICA Y ACTIVOS FINANCIEROS</t>
  </si>
  <si>
    <t>0999 - ADMINISTRACION DE OBLIGACIONES DEL TESORO NACIONAL</t>
  </si>
  <si>
    <t>1 - SERVICIOS  GENERALES</t>
  </si>
  <si>
    <t>1.1 - Administración general</t>
  </si>
  <si>
    <t>1.4 - Justicia, orden público y seguridad</t>
  </si>
  <si>
    <t>1.3 - Defensa nacional</t>
  </si>
  <si>
    <t>1.2 - Relaciones internacionales</t>
  </si>
  <si>
    <t>2 - SERVICIOS ECONÓMICOS</t>
  </si>
  <si>
    <t>2.2 - Agropecuaria, caza, pesca y silvicultura</t>
  </si>
  <si>
    <t>2.6 - Transporte</t>
  </si>
  <si>
    <t>2.1 - Asuntos económicos, comerciales y laborales</t>
  </si>
  <si>
    <t>2.3 - Riego</t>
  </si>
  <si>
    <t>2.9 - Otros servicios económicos</t>
  </si>
  <si>
    <t>2.7 - Comunicaciones</t>
  </si>
  <si>
    <t>2.4 - Energía y combustible</t>
  </si>
  <si>
    <t>2.8 - Banca y seguros</t>
  </si>
  <si>
    <t>2.5 - Minería, manufactura y construcción</t>
  </si>
  <si>
    <t>3 - PROTECCIÓN DEL MEDIO AMBIENTE</t>
  </si>
  <si>
    <t>3.2 - Protección de la biodiversidad y ordenación de desechos</t>
  </si>
  <si>
    <t>3.1 - Protección del aire, agua y suelo</t>
  </si>
  <si>
    <t>4 - SERVICIOS SOCIALES</t>
  </si>
  <si>
    <t>4.4 - Educación</t>
  </si>
  <si>
    <t>4.5 - Protección social</t>
  </si>
  <si>
    <t>4.2 - Salud</t>
  </si>
  <si>
    <t>4.3 - Actividades deportivas, recreativas, culturales y religiosas</t>
  </si>
  <si>
    <t>4.1 - Vivienda y servicios comunitarios</t>
  </si>
  <si>
    <t>5 - INTERESES DE LA DEUDA PÚBLICA</t>
  </si>
  <si>
    <t>5.1 - Intereses y comisiones de deuda pública</t>
  </si>
  <si>
    <t>Total General</t>
  </si>
  <si>
    <t>Ingresos</t>
  </si>
  <si>
    <t>Gastos</t>
  </si>
  <si>
    <t>Resultado Financiero</t>
  </si>
  <si>
    <t>1.1 - Ingresos Corrientes</t>
  </si>
  <si>
    <t>1.1.1 - Impuestos</t>
  </si>
  <si>
    <t>1.1.1.1 - Impuestos sobre el ingreso, las utilidades 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</si>
  <si>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</si>
  <si>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</si>
  <si>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</si>
  <si>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</si>
  <si>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</si>
  <si>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</si>
  <si>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1.1.3 - Ventas de bienes y servicios</t>
  </si>
  <si>
    <t>1.1.3.1 - Ventas de establecimientos no de mercado</t>
  </si>
  <si>
    <t>1.1.3.3 - Derechos administrativos</t>
  </si>
  <si>
    <t>1.2 - Ingresos de capital</t>
  </si>
  <si>
    <t>PIB Nominal (Millones RD$)</t>
  </si>
  <si>
    <t>2.1.5 - Subvenciones otorgadas a empresas</t>
  </si>
  <si>
    <t>COMPROMETIDO</t>
  </si>
  <si>
    <t xml:space="preserve">PAGADO </t>
  </si>
  <si>
    <t xml:space="preserve">EJECUCIÓN </t>
  </si>
  <si>
    <t>DISTRIBUCION</t>
  </si>
  <si>
    <t>VARIACIÓN 2021/2020</t>
  </si>
  <si>
    <t>ABS.</t>
  </si>
  <si>
    <t>REL.</t>
  </si>
  <si>
    <t>Valores en RD$ millones</t>
  </si>
  <si>
    <t>Provincia</t>
  </si>
  <si>
    <t>DISTRITO NACIONAL</t>
  </si>
  <si>
    <t>AZUA</t>
  </si>
  <si>
    <t>BAHORUCO</t>
  </si>
  <si>
    <t>BARAHONA</t>
  </si>
  <si>
    <t>DAJABON</t>
  </si>
  <si>
    <t>DUARTE</t>
  </si>
  <si>
    <t>ELIAS PINA</t>
  </si>
  <si>
    <t>EL SEIBO</t>
  </si>
  <si>
    <t>ESPAILLAT</t>
  </si>
  <si>
    <t>INDEPENDENCIA</t>
  </si>
  <si>
    <t>LA ALTAGRACIA</t>
  </si>
  <si>
    <t>LA ROMANA</t>
  </si>
  <si>
    <t>LA VEGA</t>
  </si>
  <si>
    <t>MARIA TRINIDAD SANCHEZ</t>
  </si>
  <si>
    <t>MONTE CRISTI</t>
  </si>
  <si>
    <t>PEDERNALES</t>
  </si>
  <si>
    <t>PERAVIA</t>
  </si>
  <si>
    <t>PUERTO PLATA</t>
  </si>
  <si>
    <t>HERMANAS MIRABAL</t>
  </si>
  <si>
    <t>SAMANA</t>
  </si>
  <si>
    <t>SAN CRISTOBAL</t>
  </si>
  <si>
    <t>SAN JUAN</t>
  </si>
  <si>
    <t>SAN PEDRO DE MACORIS</t>
  </si>
  <si>
    <t>SANCHEZ RAMIREZ</t>
  </si>
  <si>
    <t>SANTIAGO</t>
  </si>
  <si>
    <t>SANTIAGO RODRIGUEZ</t>
  </si>
  <si>
    <t>VALVERDE</t>
  </si>
  <si>
    <t>MONSENOR NOUEL</t>
  </si>
  <si>
    <t>MONTE PLATA</t>
  </si>
  <si>
    <t>SAN JOSE DE OCOA</t>
  </si>
  <si>
    <t>SANTO DOMINGO</t>
  </si>
  <si>
    <t>Resultado Económico</t>
  </si>
  <si>
    <t>Resultado Primario</t>
  </si>
  <si>
    <t>Intereses</t>
  </si>
  <si>
    <t>Resultado de Capital</t>
  </si>
  <si>
    <t>Como % del PIB</t>
  </si>
  <si>
    <t>Ejecutado</t>
  </si>
  <si>
    <t>1.1.4 - Rentas de la propiedad</t>
  </si>
  <si>
    <t>1.1.4.1 - Intereses</t>
  </si>
  <si>
    <t>1.1.4.2 - Rentas de la propiedad distinta de intereses</t>
  </si>
  <si>
    <t>EJECUCIÓN
% PIB</t>
  </si>
  <si>
    <t>PROGRAMADO</t>
  </si>
  <si>
    <t>PAGADO</t>
  </si>
  <si>
    <t>EJECUTADO VS. PROGRAMADO</t>
  </si>
  <si>
    <t>10 = 9/1</t>
  </si>
  <si>
    <t>2.1.2.1 - Remuneraciones</t>
  </si>
  <si>
    <t>2.1.2.2 - Bienes y servicios</t>
  </si>
  <si>
    <t>2.1.2.4 - Impuestos sobre los productos, la producción y las importaciones de las empresas</t>
  </si>
  <si>
    <t>2.1.2.7 - 5 %  que se asigna durante el ejercicio para gasto corriente</t>
  </si>
  <si>
    <t>2.1.2.8 - 1 %  que se asigna durante el ejercicio para gasto corriente por calamidad publica</t>
  </si>
  <si>
    <t>EJECUTADO</t>
  </si>
  <si>
    <t>Notas</t>
  </si>
  <si>
    <t>ESTIMACIÓN MENSUAL</t>
  </si>
  <si>
    <t>MULTIPROVINCIAL</t>
  </si>
  <si>
    <t>(Capítulo - Subcapítulo - Unidad Ejecutora - Programa)</t>
  </si>
  <si>
    <t>01 - CÁMARA  DE SENADORES</t>
  </si>
  <si>
    <t>11 - Representación, fiscalización y gestión legislativa</t>
  </si>
  <si>
    <t>98 - Administración de Contribuciones Especiales</t>
  </si>
  <si>
    <t>01 - MINISTERIO ADMINISTRATIVO DE LA PRESIDENCIA</t>
  </si>
  <si>
    <t>0001 - CONTRALORIA GENERAL DE LA REPUBLICA</t>
  </si>
  <si>
    <t>01 - Actividades centrales</t>
  </si>
  <si>
    <t>0001 - SECRETARIADO ADMINISTRATIVO DE LA PRESIDENCIA</t>
  </si>
  <si>
    <t>11 - Fondo a cargo del Poder Ejecutivo</t>
  </si>
  <si>
    <t>99 - Administración de activos, pasivos y transferencias</t>
  </si>
  <si>
    <t>0005 - GOBERNACIÓN  DEL EDIFICIO GUBERNAMENTAL JUAN PABLO DUARTE</t>
  </si>
  <si>
    <t>0010 - CONSEJO NACIONAL PARA EL CAMBIO CLIMÁTICO Y MECANISMO DE DESARROLLO LIMPIO</t>
  </si>
  <si>
    <t>24 - Formulación de políticas para la mitigación y adaptación al cambio climático</t>
  </si>
  <si>
    <t>0011 - DIRECCION GENERAL DE COMUNICACION</t>
  </si>
  <si>
    <t>25 - Dirección de Comunicación y Publicidad</t>
  </si>
  <si>
    <t>0012 - CONSEJO NACIONAL DE DROGAS</t>
  </si>
  <si>
    <t>15 - Gestión integrada del control y reducción de la demanda de drogas y administración de bienes incautados</t>
  </si>
  <si>
    <t>0014 - OFICINA DE CUSTODIA Y ADM. DE LOS BIENES INCAUTADOS Y DECOMISADOS</t>
  </si>
  <si>
    <t>23 - Promoción del desarrollo y fortalecimiento del sector marítimo y marino nacional</t>
  </si>
  <si>
    <t>0001 - GABINETE SOCIAL DE LA PRESIDENCIA</t>
  </si>
  <si>
    <t>12 - Protección social</t>
  </si>
  <si>
    <t>0001 - OFICINA DE INGENIEROS SUPERVISORA DE OBRAS DEL ESTADO</t>
  </si>
  <si>
    <t>0002 - COMUNIDAD DIGNA CONTRA LA POBREZA</t>
  </si>
  <si>
    <t>13 - Desarrollo social comunitario</t>
  </si>
  <si>
    <t>14 - Asistencia social integral</t>
  </si>
  <si>
    <t>0003 - PLAN PRESIDENCIAL CONTRA LA POBREZA</t>
  </si>
  <si>
    <t>0004 - COMISION PRESIDENCIAL DE APOYO AL DESARROLLO BARRIAL</t>
  </si>
  <si>
    <t>0004 - SERVICIO INTEGRAL DE EMERGENCIAS</t>
  </si>
  <si>
    <t>0007 - PROGRESANDO CON SOLIDARIDAD</t>
  </si>
  <si>
    <t>0010 - CONSEJO NACIONAL DE LA PERSONA ENVEJECIENTE</t>
  </si>
  <si>
    <t>15 - Desarrollo integral y protección al adulto mayor</t>
  </si>
  <si>
    <t>0015 - DIRECCIÓN GENERAL DE DESARROLLO DE LA COMUNIDAD</t>
  </si>
  <si>
    <t>04 - CONTRALORIA GENERAL DE LA REPUBLICA</t>
  </si>
  <si>
    <t>05 - OFICINA DE INGENIEROS SUPERVISORES DE OBRAS DEL ESTADO</t>
  </si>
  <si>
    <t>12 - Construcción y reconstrucción de carreteras</t>
  </si>
  <si>
    <t>15 - Construcción y reconstrucción de obras de salud</t>
  </si>
  <si>
    <t>06 - MINISTERIO DE LA PRESIDENCIA</t>
  </si>
  <si>
    <t>0001 - MINISTERIO DE LA PRESIDENCIA</t>
  </si>
  <si>
    <t>13 - Atención, prevención de desastres</t>
  </si>
  <si>
    <t>11 - Servicio de comunicación y análisis de información estratégica</t>
  </si>
  <si>
    <t>0005 - DESARROLLO TERRITORIAL Y DE COMUNIDADES</t>
  </si>
  <si>
    <t>18 - Desarrollo territorial y de comunidades</t>
  </si>
  <si>
    <t>0006 - CENTRO DE OPERACIONES DE EMERGENCIAS (COE)</t>
  </si>
  <si>
    <t>15 - Programación e implementación del gobierno electrónico y atención ciudadana.</t>
  </si>
  <si>
    <t>16 - Promoción y fomento de la ética en el sector público</t>
  </si>
  <si>
    <t>17 - Desarrollo y promoción de la inclusión social, cultural y productiva</t>
  </si>
  <si>
    <t>01 - MINISTERIO DE INTERIOR Y POLICIA</t>
  </si>
  <si>
    <t>11 - Asistencia y prevención para seguridad ciudadana</t>
  </si>
  <si>
    <t>12 - Servicios de control y regulación migratoria</t>
  </si>
  <si>
    <t>14 - Investigación, formación y capacitación</t>
  </si>
  <si>
    <t>0002 - DIRECCIÓN GENERAL DE MIGRACIÓN</t>
  </si>
  <si>
    <t>0003 - INSTITUTO NACIONAL DE MIGRACION</t>
  </si>
  <si>
    <t>0004 - CUERPO DE BOMBEROS DE SANTO DOMINGO, DISTRITO NACIONAL</t>
  </si>
  <si>
    <t>0005 - CUERPO DE BOMBEROS SANTO DOMINGO NORTE</t>
  </si>
  <si>
    <t>0006 - CUERPO DE BOMBEROS SANTO DOMINGO ESTE</t>
  </si>
  <si>
    <t>0007 - CUERPO DE BOMBEROS DE SANTO DOMINGO DE BOCA CHICA</t>
  </si>
  <si>
    <t>0008 - CUERPO DE BOMBEROS DE SANTO DOMINGO DE LOS ALCARRIZOS</t>
  </si>
  <si>
    <t>0009 - CUERPO DE BOMBEROS DE SANTO DOMINGO DE PEDRO BRAND</t>
  </si>
  <si>
    <t>0010 - CUERPO DE BOMBEROS DE SANTO DOMINGO OESTE</t>
  </si>
  <si>
    <t>02 - POLICIA NACIONAL</t>
  </si>
  <si>
    <t>0001 - POLICIA NACIONAL</t>
  </si>
  <si>
    <t>50 - Reducción de crímenes y delitos que afectan a la seguridad ciudadana</t>
  </si>
  <si>
    <t>13 - Formación y cultura de la P.N</t>
  </si>
  <si>
    <t>0002 - INSTITUTO POLICIAL DE EDUCACION</t>
  </si>
  <si>
    <t>12 - Servicios de ordenamiento y asistencia del transporte terreste</t>
  </si>
  <si>
    <t>14 - Servicios de salud, seguridad y bienestar social de la P.N</t>
  </si>
  <si>
    <t>0008 - HOSPITAL GENERAL DOCENTE DE LA POLICIA NACIONAL</t>
  </si>
  <si>
    <t>01 - MINISTERIO DE DEFENSA</t>
  </si>
  <si>
    <t>0001 - MINISTERIO DE DEFENSA</t>
  </si>
  <si>
    <t>0002 - DIRECCION GENERAL DE ESCUELAS VOCACIONALES</t>
  </si>
  <si>
    <t>0003 - FOMENTO Y PRODUCCION CUNARIA</t>
  </si>
  <si>
    <t>12 - Servicios de salud y asistencia social</t>
  </si>
  <si>
    <t>0003 - SERVICIOS DE PESCA</t>
  </si>
  <si>
    <t>0004 - INSTITUTO DE SEGURIDAD SOCIAL DE LAS FUERZAS ARMADAS</t>
  </si>
  <si>
    <t>0005 - HOSPITAL CENTRAL FUERZAS  ARMADAS</t>
  </si>
  <si>
    <t>0006 - INSTITUTO CARTOGRÁFICO MILITAR DE LAS FUERZAS ARMADAS</t>
  </si>
  <si>
    <t>0007 - ESC DE GRAD.DE COM.Y ESTADO MAYOR CONJ.'GRAL DE DIV. GREGORIO LUPERON'</t>
  </si>
  <si>
    <t>0009 - INSTITUTO MILITAR DE LOS DERECHOS HUMANOS</t>
  </si>
  <si>
    <t>0012 - CUERPO ESPECIALIZADO DE SEGURIDAD FRONTERIZA TERRESTRE</t>
  </si>
  <si>
    <t>0015 - CUERPOS ESPECIALIZADOS DE SEGURIDAD PORTUARIA</t>
  </si>
  <si>
    <t>0017 - SERVICIO MILITAR VOLUNTARIO</t>
  </si>
  <si>
    <t>0019 - SUPERINTENDENCIA DE VIGILANCIA Y SEGURIDAD PRIVADA</t>
  </si>
  <si>
    <t>0020 - CUERPO ESPECIALIZADO PARA LA SEGURIDAD DEL METRO DE SANTO DOMINGO</t>
  </si>
  <si>
    <t>0026 - Cuerpo Especializado de Seguridad Aeroportuaria y de Aviación Civil (CESAC)</t>
  </si>
  <si>
    <t>0027 - DIRECCION GENERAL DEL PLAN SOCIAL DEL MINISTERIO DE DEFENSA</t>
  </si>
  <si>
    <t>0028 - INSTITUTO SUPERIOR PARA LA DEFENSA ' GENERAL JUAN PABLO DUARTE DIEZ' INSUDE.</t>
  </si>
  <si>
    <t>0031 - DIRECCIÓN GENERAL DE LA INDUSTRIA MILITAR DE LAS FUERZAS ARMADAS</t>
  </si>
  <si>
    <t>0002 - ACADEMIA MILITAR BATALLA DE LA CARRERA</t>
  </si>
  <si>
    <t>12 - Educación  y capacitación militar</t>
  </si>
  <si>
    <t>0003 - ESCUELA DE GRADUADOS DE ESTUDIOS MILITARES DEL EJERCITO DE REP. DOM.</t>
  </si>
  <si>
    <t>03 - ARMADA DE LA REPUBLICA DOMINICANA</t>
  </si>
  <si>
    <t>12 - Educación y capacitación naval</t>
  </si>
  <si>
    <t>13 - Servicio de salud</t>
  </si>
  <si>
    <t>01 - MINISTERIO DE RELACIONES EXTERIORES</t>
  </si>
  <si>
    <t>0001 - MINISTERIO DE RELACIONES EXTERIORES</t>
  </si>
  <si>
    <t>11 - Aplicación de política exterior y fomento de las relaciones comerciales</t>
  </si>
  <si>
    <t>0002 - DIRECCION GENERAL DE PASAPORTES</t>
  </si>
  <si>
    <t>12 - Expedición, renovación y control de pasaportes</t>
  </si>
  <si>
    <t>0003 - INSTITUTO DE EDUCACION SUPERIOR</t>
  </si>
  <si>
    <t>13 - Desarrollo y fortalecimiento de las capacidades en el ámbito diplomático consular y comercial</t>
  </si>
  <si>
    <t>0004 - CONSEJO NACIONAL DE FRONTERAS</t>
  </si>
  <si>
    <t>14 - Promoción del desarrollo social y económico de los pueblos fronterizos</t>
  </si>
  <si>
    <t>0005 - COMISION NACIONAL DE NEGOCIACIONES  COMERCIALES (CNNC)</t>
  </si>
  <si>
    <t>01 - MINISTERIO DE HACIENDA</t>
  </si>
  <si>
    <t>0001 - MINISTERIO DE HACIENDA</t>
  </si>
  <si>
    <t>0002 - DIRECCION NACIONAL DE CATASTRO</t>
  </si>
  <si>
    <t>12 - Catastro de bienes inmuebles a nivel nacional</t>
  </si>
  <si>
    <t>13 - Administración general de Bienes Nacionales</t>
  </si>
  <si>
    <t>0004 - DIRECCION GENERAL DE CONTRATACIONES PUBLICAS</t>
  </si>
  <si>
    <t>14 - Regulación, supervisión y fomento de las Compras Públicas</t>
  </si>
  <si>
    <t>15 - Formulación de políticas tributaria y gestión de las exoneraciones</t>
  </si>
  <si>
    <t>16 - Desarrollo y fortalecimiento de las capacidades en finanzas públicas</t>
  </si>
  <si>
    <t>0008 - TESORERIA NACIONAL</t>
  </si>
  <si>
    <t>11 - Administración de las operaciones del Tesoro</t>
  </si>
  <si>
    <t>0009 - DIRECCIÓN GENERAL DE CONTABILIDAD GUBERNAMENTAL</t>
  </si>
  <si>
    <t>17 - Servicios de contabilidad gubernamental</t>
  </si>
  <si>
    <t>18 - Adminstración de Crédito Público</t>
  </si>
  <si>
    <t>0012 - DIRECCION GENERAL DE JUBILACIONES Y PENSIONES A CARGO DEL ESTADO</t>
  </si>
  <si>
    <t>01 - MINISTERIO DE EDUCACION</t>
  </si>
  <si>
    <t>13 - Servicios de educación primaria para niños y niñas de 6-11 años</t>
  </si>
  <si>
    <t>14 - Servicios de educación secundaria para niños (as) y adolescentes de 12-17 años</t>
  </si>
  <si>
    <t>15 - Servicios de educación para adolescentes, jóvenes y adultos 14 años o más</t>
  </si>
  <si>
    <t>17 - Instalaciones escolares seguras, inclusivas y sostenibles</t>
  </si>
  <si>
    <t>18 - Formación y desarrollo de la carrera docente</t>
  </si>
  <si>
    <t>19 - Servicios de educación especial para niños(as), adolescentes y jóvenes de 0-20 años</t>
  </si>
  <si>
    <t>23 - Servicio educativo del grado preprimario nivel inicial</t>
  </si>
  <si>
    <t>0002 - OFICINA DE COOPERACIÓN INTERNACIONAL (OCI)</t>
  </si>
  <si>
    <t>21 - Gestión y coordinación de la cooperación internacional educativa</t>
  </si>
  <si>
    <t>0004 - INSTITUTO NACIONAL DE EDUCACIÓN FISICA</t>
  </si>
  <si>
    <t>0005 - INSTITUTO NACIONAL DE BIENESTAR MAGISTERIAL</t>
  </si>
  <si>
    <t>20 - Gestión y coordinación de los servicios de bienestar magisterial</t>
  </si>
  <si>
    <t>0006 - INSTITUTO DOM. DE EVALUACIÓN E INVESTIGACIÓN DE LA CALIDAD EDUCATIVA</t>
  </si>
  <si>
    <t>0007 - INSTITUTO NACIONAL DE FORMACION Y CAPACITACION MAGISTERIAL</t>
  </si>
  <si>
    <t>0009 - INSTITUTO NACIONAL DE ATENCIÓN INTEGRAL A PRIMERA INFANCIA (INAIPI)</t>
  </si>
  <si>
    <t>22 - Desarrollo infantil para niños y niñas de 0 a 4 años y 11 meses</t>
  </si>
  <si>
    <t>0010 - INSTITUTO NACIONAL DE BIENESTAR ESTUDIANTIL (INABIE)</t>
  </si>
  <si>
    <t>16 - Servicios de bienestar estudiantil</t>
  </si>
  <si>
    <t>01 - MINISTERIO DE SALUD PUBLICA Y ASISTENCIA SOCIAL</t>
  </si>
  <si>
    <t>0001 - MINISTERIO DE SALUD PUBLICA Y ASISTENCIA SOCIAL</t>
  </si>
  <si>
    <t>15 - Asistencia social</t>
  </si>
  <si>
    <t>16 - Atención a enfermedades de alto costo</t>
  </si>
  <si>
    <t>22 - Calidad de vida e inclusión social de niños con discapacidad intelectual (CAID)</t>
  </si>
  <si>
    <t>0002 - VICEMINISTERIO DE PLANIFICACION Y DESARROLLO</t>
  </si>
  <si>
    <t>11 - Rectoría, dirección y coordinación del Sistema Nacional de Salud</t>
  </si>
  <si>
    <t>0003 - VICEMINISTERIO DE LA GARANTIA DE LA CALIDAD DE LA ATENCION</t>
  </si>
  <si>
    <t>0004 - VICEMINISTERIO DE SALUD COLECTIVA</t>
  </si>
  <si>
    <t>13 - Salud colectiva</t>
  </si>
  <si>
    <t>40 - Salud materno neonatal</t>
  </si>
  <si>
    <t>41 - Prevención y atención de la tuberculosis</t>
  </si>
  <si>
    <t>42 - Prevención, diagnóstico y tratamiento VIH/SIDA</t>
  </si>
  <si>
    <t>0007 - CONSEJO NACIONAL PARA EL VIH SIDA</t>
  </si>
  <si>
    <t>0017 - PROGRAMA DE MEDICAMENTOS ESENCIALES</t>
  </si>
  <si>
    <t>0029 - COMISION PRESIDENCIAL DE POLITICA FARMACEUTICA NACIONAL</t>
  </si>
  <si>
    <t>0030 - PROGRAMA AMPLIADO DE INMUNIZACIÓN (PAI)</t>
  </si>
  <si>
    <t>01 - MINISTERIO DE DEPORTES Y RECREACIÓN</t>
  </si>
  <si>
    <t>0001 - MINISTERIO DE DEPORTES Y RECREACIÓN</t>
  </si>
  <si>
    <t>11 - Construcción, reparación y mantenimiento de instalaciones deportivas</t>
  </si>
  <si>
    <t>12 - Apoyo y supervisión al  deporte federado y alto rendimiento</t>
  </si>
  <si>
    <t>13 - Formación ,capacitación y asistencia técnica deportiva</t>
  </si>
  <si>
    <t>14 - Fomento del deporte escolar y universitario</t>
  </si>
  <si>
    <t>15 - Fomento de la recreación, la actividad física  y el deporte de tiempo libre</t>
  </si>
  <si>
    <t>01 - MINISTERIO DE TRABAJO</t>
  </si>
  <si>
    <t>0001 - MINISTERIO DE TRABAJO</t>
  </si>
  <si>
    <t>11 - Fomento del empleo</t>
  </si>
  <si>
    <t>13 - Igualdad de oportunidades  y no discriminación</t>
  </si>
  <si>
    <t>01 - MINISTERIO DE AGRICULTURA</t>
  </si>
  <si>
    <t>0001 - MINISTERIO DE AGRICULTURA</t>
  </si>
  <si>
    <t>03 - Actividades comunes a los programas 11 y 14</t>
  </si>
  <si>
    <t>12 - Transferencia de tecnologías agropecuarias</t>
  </si>
  <si>
    <t>13 - Sanidad animal, asistencia técnica y fomento pecuario</t>
  </si>
  <si>
    <t>14 - Inocuidad agroalimentaria y sanidad vegetal</t>
  </si>
  <si>
    <t>0002 - DIRECCION GENERAL DE GANADERIA</t>
  </si>
  <si>
    <t>18 - Prevención y control de enfermedades bovinas</t>
  </si>
  <si>
    <t>19 - Fomento y desarrollo de la productividad de los sistemas de producción de leche bovina</t>
  </si>
  <si>
    <t>0003 - OFICINA DE TRATADOS COMERCIALES AGRICOLAS</t>
  </si>
  <si>
    <t>01 - MINISTERIO DE OBRAS PUBLICAS Y COMUNICACIONES</t>
  </si>
  <si>
    <t>0001 - MINISTERIO DE OBRAS PUBLICAS Y COMUNICACIONES</t>
  </si>
  <si>
    <t>11 - Desarrollo de la infraestructura física de calles y avenidas</t>
  </si>
  <si>
    <t>12 - Mantenimiento, seguridad y asistencia vial</t>
  </si>
  <si>
    <t>13 - Desarrollo en la infraestructura física de carreteras</t>
  </si>
  <si>
    <t>15 - Desarrollo en la infraestructura física de puentes</t>
  </si>
  <si>
    <t>17 - Desarrollo en la infraestructura física de edificaciones para los servicios sociales</t>
  </si>
  <si>
    <t>19 - Gestión del sistema de peajes</t>
  </si>
  <si>
    <t>22 - Embellecimiento de avenidas y carreteras</t>
  </si>
  <si>
    <t>0003 - OFICINA PARA EL REORDENAMIENTO DEL TRANSPORTE</t>
  </si>
  <si>
    <t>23 - Acceso y uso adecuado del servicio de transporte</t>
  </si>
  <si>
    <t>0004 - OFICINA METROPOLITANA DE SERVICIOS DE AUTOBUSES</t>
  </si>
  <si>
    <t>0006 - OFICINA NAC. DE EVALUACIÓN SÍSMICA Y VULNERABILIDAD DE INFRAESTRUCTURA</t>
  </si>
  <si>
    <t>0009 - OFICINA NACIONAL DE METEOROLOGÍA</t>
  </si>
  <si>
    <t>24 - Investigación e información meteorológica</t>
  </si>
  <si>
    <t>25 - Promoción para la modernización y seguridad portuaria</t>
  </si>
  <si>
    <t>01 - MINISTERIO DE INDUSTRIA, COMERCIO Y MIPYMES (MICM)</t>
  </si>
  <si>
    <t>11 - Fomento y desarrollo de la productividad y competitividad del sector industrial</t>
  </si>
  <si>
    <t>17 - Supervición, regulación y fomento del comercio</t>
  </si>
  <si>
    <t>18 - Fomento y desarrollo de la micro, pequeña y mediana empresa</t>
  </si>
  <si>
    <t>0007 - INDUSTRIA NACIONAL DE LA AGUJA</t>
  </si>
  <si>
    <t>16 - Fomento y desarrollo de la industria de la confección téxtil</t>
  </si>
  <si>
    <t>0008 - OFICINA NACIONAL DE DERECHO DE AUTOR</t>
  </si>
  <si>
    <t>0010 - CONSEJO DE COORDINACIÓN DE LA ZONA ESPECIAL DE DESARROLLO FRONTERIZO (CCDF)</t>
  </si>
  <si>
    <t>01 - MINISTERIO DE TURISMO</t>
  </si>
  <si>
    <t>0001 - MINISTERIO DE TURISMO</t>
  </si>
  <si>
    <t>13 - Fomento y desarrollo de infraestructuras turísticas</t>
  </si>
  <si>
    <t>01 - PROCURADURIA GENERAL DE LA REPUBLICA</t>
  </si>
  <si>
    <t>0001 - PROCURADURIA GENERAL DE LA REPUBLICA DOMINICANA</t>
  </si>
  <si>
    <t>11 - Representación y defensa del interés público social</t>
  </si>
  <si>
    <t>13 - Gestión de los Servicios Periciales e Investigación Forense</t>
  </si>
  <si>
    <t>01 - MINISTERIO DE LA  MUJER</t>
  </si>
  <si>
    <t>0001 - MINISTERIO DE LA MUJER</t>
  </si>
  <si>
    <t>11 - Coordinación intersectorial</t>
  </si>
  <si>
    <t>12 - Fomento y promoción de la perspectiva de género en la educación y capacitación</t>
  </si>
  <si>
    <t>13 - Prevención y atención a la violencia contra la mujer e intrafamiliar</t>
  </si>
  <si>
    <t>15 - Promoción de los derechos integrales de la mujer</t>
  </si>
  <si>
    <t>01 - MINISTERIO DE CULTURA</t>
  </si>
  <si>
    <t>0001 - MINISTERIO DE CULTURA</t>
  </si>
  <si>
    <t>11 - Conservación, restauración, salvaguarda patrimonio cultura material e inmaterial</t>
  </si>
  <si>
    <t>12 - Difusión Patrimonio Cultural  [material e inmaterial]</t>
  </si>
  <si>
    <t>13 - Fomento y desarrollo de la cultura</t>
  </si>
  <si>
    <t>0002 - ORQUESTA SINFÓNICA NACIONAL</t>
  </si>
  <si>
    <t>0003 - BIBLIOTECA NACIONAL PEDRO HENRÍQUEZ UREÑA</t>
  </si>
  <si>
    <t>0005 - DIRECCIÓN GENERAL DE BELLAS ARTES</t>
  </si>
  <si>
    <t>01 - MINISTERIO DE LA JUVENTUD</t>
  </si>
  <si>
    <t>0001 - MINISTERIO DE LA JUVENTUD</t>
  </si>
  <si>
    <t>11 - Desarrollo integral de la juventud</t>
  </si>
  <si>
    <t>01 - MINISTERIO DE MEDIO AMBIENTE Y REC. NAT.</t>
  </si>
  <si>
    <t>0001 - MINISTERIO  DE MEDIO AMBIENTE Y RECURSOS NATURALES</t>
  </si>
  <si>
    <t>03 - Actividades comunes a los programas 11-15</t>
  </si>
  <si>
    <t>11 - Conservación de la biodiversidad</t>
  </si>
  <si>
    <t>12 - Manejo sostenible de los recursos forestales</t>
  </si>
  <si>
    <t>13 - Manejo sostenible de recursos no renovables, de los suelos y las aguas</t>
  </si>
  <si>
    <t>14 - Gestión sostenible de los recursos costeros y marinos</t>
  </si>
  <si>
    <t>15 - Prevención y control de la calidad ambiental</t>
  </si>
  <si>
    <t>16 - Generación de conocimiento y creación de competencias en gestión del medio ambiente y recursos naturales</t>
  </si>
  <si>
    <t>0007 - UNIDAD TÉCNICA EJECUTORA DE PROYECTOS DE DESARROLLO AGROFORESTAL</t>
  </si>
  <si>
    <t>01 - MINISTERIO DE EDUCACION SUPERIOR CIENCIA Y TECNOLOGIA</t>
  </si>
  <si>
    <t>11 - Fomento y desarrollo de la educación superior</t>
  </si>
  <si>
    <t>12 - Fomento y desarrollo de la ciencia y la tecnología</t>
  </si>
  <si>
    <t>0002 - INSTITUTO TECNOLÓGICO DE LAS AMÉRICAS</t>
  </si>
  <si>
    <t>0003 - INSTITUTO TECNOLÓGICO SUPERIOR COMUNITARIO</t>
  </si>
  <si>
    <t>0004 - COMISION INTERNACIONAL ASESORA CIENCIA Y TECNOLOGIA</t>
  </si>
  <si>
    <t>01 - MINISTERIO DE ECONOMIA, PLANIFICACION Y DESARROLLO</t>
  </si>
  <si>
    <t>0001 - MINISTERIO DE ECONOMIA, PLANIFICACION Y DESARROLLO</t>
  </si>
  <si>
    <t>13 - Análisis de estudios económicos y sociales</t>
  </si>
  <si>
    <t>14 - Planificación económica y social</t>
  </si>
  <si>
    <t>16 - Coordinación de la cooperación internacional</t>
  </si>
  <si>
    <t>0009 - OFICINA NACIONAL DE ESTADISTICAS</t>
  </si>
  <si>
    <t>12 - Generación de estadísticas nacionales</t>
  </si>
  <si>
    <t>01 - MINISTERIO DE ADMINISTRACION PUBLICA (MAP)</t>
  </si>
  <si>
    <t>12 - Fortalecimiento de la Gestión Pública Central, Descentralizada y Local</t>
  </si>
  <si>
    <t>0002 - INSTITUTO NACIONAL DE ADMINISTRACION PUBLICA</t>
  </si>
  <si>
    <t>17 - Formación y Capacitación de Servidores de la Administración Pública</t>
  </si>
  <si>
    <t>01 - MINISTERIO DE ENERGIA Y MINAS</t>
  </si>
  <si>
    <t>0001 - MINISTERIO DE ENERGIA Y MINAS</t>
  </si>
  <si>
    <t>11 - Regulación, fiscalización y desarrollo de la minería metálica, no metálica y mape</t>
  </si>
  <si>
    <t>12 - Regulación y desarrollo energético</t>
  </si>
  <si>
    <t>0004 - REMEDIACION AMBIENTAL MINA PUEBLO VIEJO</t>
  </si>
  <si>
    <t>01 - PODER JUDICIAL</t>
  </si>
  <si>
    <t>0001 - CONSEJO DEL PODER JUDICIAL</t>
  </si>
  <si>
    <t>11 - Administración de Justicia</t>
  </si>
  <si>
    <t>01 - JUNTA CENTRAL ELECTORAL</t>
  </si>
  <si>
    <t>0001 - JUNTA CENTRAL ELECTORAL</t>
  </si>
  <si>
    <t>12 - Gestion del Registro del Estado Civil</t>
  </si>
  <si>
    <t>01 - CAMARA DE CUENTAS</t>
  </si>
  <si>
    <t>0001 - CAMARA DE CUENTAS DE LA REPUBLICA DOMINICANA</t>
  </si>
  <si>
    <t>11 - Control externo, fiscalización y análisis de los recursos públicos</t>
  </si>
  <si>
    <t>01 - TRIBUNAL CONSTITUCIONAL</t>
  </si>
  <si>
    <t>0001 - TRIBUNAL CONSTITUCIONAL</t>
  </si>
  <si>
    <t>11 - Administración Constitucional</t>
  </si>
  <si>
    <t>01 - DEFENSOR DEL PUEBLO</t>
  </si>
  <si>
    <t>0001 - DEFENSOR DEL PUEBLO</t>
  </si>
  <si>
    <t>01 - TRIBUNAL SUPERIOR  ELECTORAL ( TSE)</t>
  </si>
  <si>
    <t>0001 - TRIBUNAL SUPERIOR  ELECTORAL TSE</t>
  </si>
  <si>
    <t>11 - Administración de Justicia Electoral</t>
  </si>
  <si>
    <t>01 - DEUDA PUBLICA Y OTRAS OPERACIONES FINANCIERAS</t>
  </si>
  <si>
    <t>0001 - MINISTERIO  DE HACIENDA (DEUDA PUBLICA)</t>
  </si>
  <si>
    <t>96 - Deuda pública y otras operaciones financieras</t>
  </si>
  <si>
    <t>01 - ADM. DE OBLIGACIONES DEL TESORO</t>
  </si>
  <si>
    <t>0001 - MINISTERIO DE HACIENDA (OBLIGACIONES DEL TESORO)</t>
  </si>
  <si>
    <t>97 - Subsidios del Estado</t>
  </si>
  <si>
    <r>
      <t>PERCIBIDO</t>
    </r>
    <r>
      <rPr>
        <b/>
        <vertAlign val="superscript"/>
        <sz val="11"/>
        <color theme="0"/>
        <rFont val="Arial"/>
        <family val="2"/>
      </rPr>
      <t>1</t>
    </r>
  </si>
  <si>
    <r>
      <t>1.1.9 - Otros ingresos corrientes</t>
    </r>
    <r>
      <rPr>
        <b/>
        <vertAlign val="superscript"/>
        <sz val="10"/>
        <color theme="1"/>
        <rFont val="Arial"/>
        <family val="2"/>
      </rPr>
      <t>2</t>
    </r>
  </si>
  <si>
    <t>2/ Otros ingresos corrientes incluye los ingresos por multas y sanciones pecuniarias</t>
  </si>
  <si>
    <t>1/ Cifras preliminares. Incluye donaciones</t>
  </si>
  <si>
    <t>7 = (5-1)</t>
  </si>
  <si>
    <t>8 = (7)/(1)</t>
  </si>
  <si>
    <t>9=(5/PIB)</t>
  </si>
  <si>
    <t>6 = 5/4</t>
  </si>
  <si>
    <t>PERCIBIDO VS. ESTIMADO</t>
  </si>
  <si>
    <t>8 = (6/4)</t>
  </si>
  <si>
    <t>9 = (6)-(1)</t>
  </si>
  <si>
    <t>11 = (6/PIB)</t>
  </si>
  <si>
    <t>8= 6/3</t>
  </si>
  <si>
    <t>HATO MAYOR</t>
  </si>
  <si>
    <t>0101 - SENADO DE LA REPUBLICA</t>
  </si>
  <si>
    <t>0102 - CAMARA DE DIPUTADOS</t>
  </si>
  <si>
    <t>01 - CAMARA DE DIPUTADOS</t>
  </si>
  <si>
    <t>0201 - PRESIDENCIA DE LA REPUBLICA</t>
  </si>
  <si>
    <t>01 - Actividad Central</t>
  </si>
  <si>
    <t>0009 - COMISION PRESIDENCIAL DE APOYO AL DESARROLLO PROVINCIAL</t>
  </si>
  <si>
    <t>22 - Apoyo al Desarrollo Provincial</t>
  </si>
  <si>
    <t>0024 - AUTORIDAD NACIONAL DE ASUNTOS MARITIMOS (ANAMAR)</t>
  </si>
  <si>
    <t>0029 - VICE PRESIDENCIA DE LA REPUBLICA</t>
  </si>
  <si>
    <t>02 - GABINETE DE LA POLITICA SOCIAL</t>
  </si>
  <si>
    <t>0008 - ADMINISTRADORA DE SUBSIDIOS SOCIALES</t>
  </si>
  <si>
    <t>0009 - SISTEMA UNICO DE BENEFICIARIOS</t>
  </si>
  <si>
    <t>0011 - FONDO DE PROMOCION A LAS INICIATIVAS COMUNITARIAS</t>
  </si>
  <si>
    <t>0014 - COMEDORES ECONÓMICOS DEL ESTADO</t>
  </si>
  <si>
    <t>0016 - DIRECCIÓN GENERAL DE DESARROLLO FRONTERIZO</t>
  </si>
  <si>
    <t>11 - Control Fiscal</t>
  </si>
  <si>
    <t>13 - Construcción y reconstrucción de obras deportivas</t>
  </si>
  <si>
    <t>16 - Construcción y reconstrucción de obras para centros educativos</t>
  </si>
  <si>
    <t>17 - Construcción y reconstrucción de centros religiosos</t>
  </si>
  <si>
    <t>14 - Fomento del Sector Inmobiliario del Estado</t>
  </si>
  <si>
    <t>99 - Adm. de Activos, Pasivos y Transferencias</t>
  </si>
  <si>
    <t>0003 - DIRECCIÓN DE INFORMACIÓN ANÁLISIS Y PROGRAMACIÓN ESTRATÉGICA</t>
  </si>
  <si>
    <t>12 - SERVICIO INTEGRAL DE EMERGENCIAS</t>
  </si>
  <si>
    <t>0007 - OFICINA PRESIDENCIAL DE TECNOLOGÍA DE LA INFORMACIÓN  Y COMUNICACIÓN</t>
  </si>
  <si>
    <t>0008 - DIRECCIÓN GENERAL DE ÉTICA E INTEGRIDAD GUBERNAMENTAL</t>
  </si>
  <si>
    <t>0009 - DIRECCIÓN GENERAL DE PROGRAMAS ESPECIALES DE LA PRESIDENCIA</t>
  </si>
  <si>
    <t>0202 - MINISTERIO DE  INTERIOR Y POLICIA</t>
  </si>
  <si>
    <t>0001 - MINISTERIO DE INTERIOR Y POLICÍA</t>
  </si>
  <si>
    <t>01 - Actividades centrales Ministerio de Interior y gobiernos provinciales</t>
  </si>
  <si>
    <t>13 - Atencion de Emergencia a Ciudadanos</t>
  </si>
  <si>
    <t>0004 - DIRECCIÓN CENTRAL DE POLICÍA DE TURISMO</t>
  </si>
  <si>
    <t>0005 - DIRECCIÓN GENERAL DE SEGURIDAD DE TRÁNSITO Y TRANSPORTE TERRESTRE  (DIGESETT)</t>
  </si>
  <si>
    <t>0007 - DIRECCIÓN GENERAL DE LA RESERVA DE LA POLICÍA NACIONAL</t>
  </si>
  <si>
    <t>0009 - JUNTA DE RETIRO DE LA P.N</t>
  </si>
  <si>
    <t>01 - Actividades Centrales</t>
  </si>
  <si>
    <t>13 - Educación y Capacitacion Militar</t>
  </si>
  <si>
    <t>11 - Defensa Nacional</t>
  </si>
  <si>
    <t>0008 - CÍRCULO DEPORTIVO DE LAS FUERZAS ARMADAS Y LA POLICÍA NACIONAL</t>
  </si>
  <si>
    <t>0010 - INSTITUTO DE ALTOS ESTUDIOS  PARA LA DEFENSA Y LA SEGURIDAD NACIONAL</t>
  </si>
  <si>
    <t>0011 - COMISIÓN PERMANENTE PARA LA REFORMA Y MODERNIZACIÓN DE LAS FF. AA. Y P.N.</t>
  </si>
  <si>
    <t>0014 - DIRECCIÓN GENERAL DE LAS RESERVAS DE LAS FUERZAS ARMADAS Y LA POLICÍA NACIONAL</t>
  </si>
  <si>
    <t>0030 - SERVICIO NACIONAL DE PROTECCIÓN AMBIENTAL</t>
  </si>
  <si>
    <t>02 - EJÉRCITO DE LA REPÚBLICA  DOMINICANA</t>
  </si>
  <si>
    <t>0001 - EJÉRCITO DE REPÚBLICA DOMINICANA</t>
  </si>
  <si>
    <t>11 - Defensa Terrestre</t>
  </si>
  <si>
    <t>0001 - ARMADA DE LA REPÚBLICA DOMINICANA</t>
  </si>
  <si>
    <t>11 - Defensa Naval</t>
  </si>
  <si>
    <t>13 - Servicios de Salud</t>
  </si>
  <si>
    <t>0002 - DIRECCIÓN GENERAL DE DRAGAS, PRESAS Y BALIZAMIENTO, M.G</t>
  </si>
  <si>
    <t>04 - FUERZA AÉREA DE REPÚBLICA DOMINICANA</t>
  </si>
  <si>
    <t>0001 - FUERZA AÉREA DE REPÚBLICA DOMINICANA</t>
  </si>
  <si>
    <t>11 - DEFENSA AEREA</t>
  </si>
  <si>
    <t>0002 - HOSPITAL MILITAR FAD DR. RAMÓN DE LARA</t>
  </si>
  <si>
    <t>0003 - FORMACIÓN Y CAPACITACIÓN TÉCNICO PROFESIONAL (IMESA)</t>
  </si>
  <si>
    <t>12 - Educacion y Capacitacion MIlitar</t>
  </si>
  <si>
    <t>0003 - ADMINISTRACIÓN GENERAL DE BIENES NACIONALES</t>
  </si>
  <si>
    <t>0005 - DIRECCIÓN GENERAL DE POLÍTICAS Y LEGISLACIÓN TRIBUTARIA</t>
  </si>
  <si>
    <t>0006 - CENTRO DE CAPACITACIÓN EN POLÍTICA Y GESTIÓN FISCAL</t>
  </si>
  <si>
    <t>0007 - PROGRAMA DE ADMINISTRACIÓN FINANCIERA INTEGRADA</t>
  </si>
  <si>
    <t>0010 - DIRECCIÓN GENERAL  DE PRESUPUESTO</t>
  </si>
  <si>
    <t>20 - Gestión del Sistema Presupuestario Dominicano</t>
  </si>
  <si>
    <t>0011 - DIRECCIÓN GENERAL DE CRÉDITO PÚBLICO</t>
  </si>
  <si>
    <t>21 - Administracion de Pensiones y Jubilaciones</t>
  </si>
  <si>
    <t>0001 - MINISTERIO DE EDUCACIÓN</t>
  </si>
  <si>
    <t>11 - SERVICIOS TECNICOS PEDAGOGICOS</t>
  </si>
  <si>
    <t>0008 - INSTITUTO SUPERIOR DE FORMACIÓN DOCENTE SALOMÉ UREÑA</t>
  </si>
  <si>
    <t>99 - Administración de transferencia, pasivos y activos financieros</t>
  </si>
  <si>
    <t>18 - PROVISION DE MEDICAMENTOS, INSUMOS SANITARIOS Y REACTIVOS DE LABORATORIO</t>
  </si>
  <si>
    <t>20 - Control de Enfermedades Prevenibles por Vacunas</t>
  </si>
  <si>
    <t>11 - Fomento de la Producción Agrícola</t>
  </si>
  <si>
    <t>99 - ADMINISTRACION DE TRANSFERENCIAS Y ACTIVOS FINANCIEROS</t>
  </si>
  <si>
    <t>0211 - MINISTERIO DE OBRAS PUBLICAS Y COMUNICACIONES</t>
  </si>
  <si>
    <t>14 - Desarrollo en la infraestructura física de caminos vecinales</t>
  </si>
  <si>
    <t>16 - Reconstrucción y Rehabilitación de Obras Hidráulicas y de Drenaje</t>
  </si>
  <si>
    <t>20 - Reducción de vulnerabilidades en infraestructura ante la ocurrencia de desastres naturales</t>
  </si>
  <si>
    <t>34 - Construcción, Reconstrucción y Reparación de Infraestructuras para  Atender Emergencias Públicas</t>
  </si>
  <si>
    <t>0002 - DIRECCIÓN  GENERAL DE EMBELLECIMIENTO DE CARRETERAS Y AVENIDAS DE CIRCUNV.</t>
  </si>
  <si>
    <t>0010 - COMISIÓN PRESIDENCIAL PARA LA MODERNIZACIÓN Y SEGURIDAD PORTUARIAS</t>
  </si>
  <si>
    <t>0001 - MINISTERIO DE INDUSTRIA, COMERCIO Y MIPYMES (MICM)</t>
  </si>
  <si>
    <t>0009 - DIRECCIÓN DE FOMENTO Y DESARROLLO DE LA ARTESANÍA NACIONAL (FODEARTE)</t>
  </si>
  <si>
    <t>11 - Fomento y Promoción Turística</t>
  </si>
  <si>
    <t>12 - Supervisión y Regulación de los Servicios Turísticos</t>
  </si>
  <si>
    <t>0002 - COMITÉ EJECUTOR DE INFRAESTRUCTURA EN ZONA TURÍSTICAS (CEIZTUR)</t>
  </si>
  <si>
    <t>0214 - PROCURADURÍA GENERAL DE LA REPUBLICA</t>
  </si>
  <si>
    <t>12 - Coordinacion y Funcionamiento del Sistema Penitenciario Dominicano</t>
  </si>
  <si>
    <t>99 - Administración de Transferencias Pasivos Activos Financieros</t>
  </si>
  <si>
    <t>0001 - MINISTERIO DE EDUCACIÓN SUPERIOR CIENCIA Y TECNOLOGÍA</t>
  </si>
  <si>
    <t>99 - Administración de Transferencias, Pasivos y Activos Financieros</t>
  </si>
  <si>
    <t>0220 - MINISTERIO DE ECONOMIA, PLANIFICACION Y DESARROLLO</t>
  </si>
  <si>
    <t>11 - Desarrollo y coordinación de políticas e iniciativas estratégicas</t>
  </si>
  <si>
    <t>0017 - GOBERNACIÓN DEL EDIFICIO DE OFICINAS GUBERNAMENTALES</t>
  </si>
  <si>
    <t>0221 - MINISTERIO DE ADMINISTRACION PUBLICA</t>
  </si>
  <si>
    <t>0001 - MINISTERIO DE ADMINISTRACIÓN PÚBLICA</t>
  </si>
  <si>
    <t>11 - Profesionalización de la función pública</t>
  </si>
  <si>
    <t>99 - ADMINISTRACION DE ACTIVOS,PASIVOS Y TRANSFERENCIAS</t>
  </si>
  <si>
    <t>13 - Administracion de Juntas Electorales y Expedicion de CIE</t>
  </si>
  <si>
    <t>11 - DEFENSOR DEL PUEBLO</t>
  </si>
  <si>
    <t>96 - Deuda Publica y Otras Operaciones Financieras</t>
  </si>
  <si>
    <t>11 - Pago Energia No Cortable</t>
  </si>
  <si>
    <t>98 - Pensiones y Jubilaciones Civiles</t>
  </si>
  <si>
    <t>99 - Administración de Activos,Pasivos y Capital</t>
  </si>
  <si>
    <t>98 - Administración de contribuciones especiales</t>
  </si>
  <si>
    <t>0007 - GABINETE DE POLÍTICA MEDIOAMBIENTAL Y DESARROLLO FÍSICO</t>
  </si>
  <si>
    <t>0002 - DIRECCION GENERAL  DE COMUNICACION</t>
  </si>
  <si>
    <t>0005 - DIRECCION GENERAL DE COOPERACION MULTILATERAL</t>
  </si>
  <si>
    <t>13 - Regulación y desarrollo de hidrocarburos</t>
  </si>
  <si>
    <t>PRESUPUESTO APROBADO
(LEY NO. 166-21)</t>
  </si>
  <si>
    <t>1.2.1 - Venta (disposición) de activos no financieros (a valores brutos)</t>
  </si>
  <si>
    <t>1.2.4 - Transferencias de capital recibidas</t>
  </si>
  <si>
    <t>%PIB</t>
  </si>
  <si>
    <t>EJECUCION</t>
  </si>
  <si>
    <t>19 - Construcción y reconstrucción de obras para recreación y cultura</t>
  </si>
  <si>
    <t>11 - Servicios de seguridad ciudadana y orden público</t>
  </si>
  <si>
    <t>19 - Modernización de la Administración Financiera</t>
  </si>
  <si>
    <t>12 - Regulación de las relaciones laborales</t>
  </si>
  <si>
    <t>13 - Sanidad Animal, Asistencia Técnica y Fomento Pecuario</t>
  </si>
  <si>
    <t>0002 - DIRECCIÓN GENERAL DE MINERÍA</t>
  </si>
  <si>
    <t>Gráfico 1. Resultados Presupuestarios del Gobierno Central (Noviembre 2021)</t>
  </si>
  <si>
    <t>Tabla 1. Ingresos de Gobierno Central por Clasificación Económica (Noviembre 2021)</t>
  </si>
  <si>
    <t>Tabla 2. Gastos del Gobierno Central por Clasificación Económica (Noviembre 2021)</t>
  </si>
  <si>
    <t>Ejecución de la Inversión Pública a Nivel Provincial (Noviembre 2021)
Valores en millones RD$</t>
  </si>
  <si>
    <t>Figura 1. Mapa de la Inversión Pública a Nivel Provincial en República Dominicana (Noviembre 2021)
Valores en millones RD$</t>
  </si>
  <si>
    <t>Tabla 3. Gastos del Gobierno Central por Clasificación Institucional (Noviembre 2021)</t>
  </si>
  <si>
    <t>Gastos del Gobierno Central por Clasificación Funcional (Noviembre 2021)</t>
  </si>
  <si>
    <t>PERCIBIDO NOVIEMBRE</t>
  </si>
  <si>
    <t>NOVIEMBRE</t>
  </si>
  <si>
    <t>EJECUCIÓN
NOVIEMBRE</t>
  </si>
  <si>
    <t>EJECUCIÓN NOVIEMBRE</t>
  </si>
  <si>
    <t>Fecha de registro al 07 de diciembre 2021 / Fecha de imputación al 30 de noviembre 2021</t>
  </si>
  <si>
    <t>/Fecha de registro al 07 de Diciembre 2021 / Fecha de Recaudación al 30 de Noviembre 2021</t>
  </si>
  <si>
    <t>/Se utilizó el PIB del Panorama Macroeconómico actualizado al 09 de noviembre 2021, elaborado por el Ministerio de Economía Planificación y Desarrollo</t>
  </si>
  <si>
    <t>Se utilizó el PIB del Panorama Macroeconómico actualizado al 09 de noviembre 2021, elaborado por el Ministerio de Economía Planificación y Desarrollo</t>
  </si>
  <si>
    <t>0001 - SENADO DE LA REPÚBLICA DOMINICANA</t>
  </si>
  <si>
    <t>98 - Administracion de Contribuciones Especiales</t>
  </si>
  <si>
    <t>0001 - CÁMARA DE DIPUTADOS</t>
  </si>
  <si>
    <t>99 - ADMINISTRACION DE ACTIVOS, PASIVOS Y TRANSFERENCIAS</t>
  </si>
  <si>
    <t>0018 - COMISIÓN PERMANENTE DE EFEMÉRIDES PATRIA</t>
  </si>
  <si>
    <t>18 - Coordinación y fomento de las actividades culturales</t>
  </si>
  <si>
    <t>Anexo 1. Ejecución por Clasificación Programática (Noviembre 2021)</t>
  </si>
  <si>
    <t>1.1.6 - Transferencias y corrientes recibidas</t>
  </si>
  <si>
    <t>Total</t>
  </si>
  <si>
    <t>Donaciones</t>
  </si>
  <si>
    <t>Total con Donaciones</t>
  </si>
  <si>
    <t>PRESUPUESTO APROBADO
(Ley 341-21)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</si>
</sst>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,,_);\(#,##0.0,,\)"/>
    <numFmt numFmtId="165" formatCode="0.0%"/>
    <numFmt numFmtId="166" formatCode="#,##0.00000_);\(#,##0.00000\)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vertAlign val="superscript"/>
      <sz val="10"/>
      <color theme="1"/>
      <name val="Arial"/>
      <family val="2"/>
    </font>
    <font>
      <b/>
      <vertAlign val="superscript"/>
      <sz val="11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7">
    <border>
      <left/>
      <right/>
      <top/>
      <bottom/>
      <diagonal/>
    </border>
    <border>
      <left/>
      <right/>
      <top style="thin">
        <color indexed="65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4" tint="0.79998168889431442"/>
      </top>
      <bottom/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</borders>
  <cellStyleXfs count="32">
    <xf numFmtId="0" fontId="0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8" fillId="0" borderId="0"/>
    <xf numFmtId="0" fontId="15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8" fillId="0" borderId="0"/>
    <xf numFmtId="0" fontId="7" fillId="0" borderId="0"/>
    <xf numFmtId="9" fontId="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154">
    <xf numFmtId="0" fontId="0" fillId="0" borderId="0" xfId="0"/>
    <xf numFmtId="0" fontId="16" fillId="0" borderId="0" xfId="0" applyFont="1" applyAlignment="1">
      <alignment horizontal="left" vertical="center" indent="1"/>
    </xf>
    <xf numFmtId="0" fontId="7" fillId="2" borderId="0" xfId="0" applyFont="1" applyFill="1"/>
    <xf numFmtId="0" fontId="7" fillId="0" borderId="0" xfId="0" applyFont="1"/>
    <xf numFmtId="164" fontId="7" fillId="2" borderId="0" xfId="0" applyNumberFormat="1" applyFont="1" applyFill="1"/>
    <xf numFmtId="0" fontId="17" fillId="3" borderId="10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7" fillId="0" borderId="0" xfId="0" applyFont="1" applyBorder="1"/>
    <xf numFmtId="164" fontId="7" fillId="0" borderId="0" xfId="0" applyNumberFormat="1" applyFont="1" applyBorder="1" applyAlignment="1">
      <alignment horizontal="center" vertical="center"/>
    </xf>
    <xf numFmtId="165" fontId="7" fillId="0" borderId="0" xfId="14" applyNumberFormat="1" applyFont="1" applyBorder="1" applyAlignment="1">
      <alignment horizontal="center" vertical="center"/>
    </xf>
    <xf numFmtId="164" fontId="18" fillId="4" borderId="9" xfId="0" applyNumberFormat="1" applyFont="1" applyFill="1" applyBorder="1" applyAlignment="1">
      <alignment horizontal="left" vertical="center"/>
    </xf>
    <xf numFmtId="164" fontId="18" fillId="4" borderId="9" xfId="0" applyNumberFormat="1" applyFont="1" applyFill="1" applyBorder="1" applyAlignment="1">
      <alignment horizontal="center" vertical="center"/>
    </xf>
    <xf numFmtId="165" fontId="18" fillId="4" borderId="9" xfId="14" applyNumberFormat="1" applyFont="1" applyFill="1" applyBorder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165" fontId="9" fillId="0" borderId="0" xfId="14" applyNumberFormat="1" applyFont="1" applyBorder="1" applyAlignment="1">
      <alignment horizontal="center" vertical="center"/>
    </xf>
    <xf numFmtId="0" fontId="19" fillId="5" borderId="0" xfId="0" applyFont="1" applyFill="1" applyAlignment="1">
      <alignment horizontal="left" vertical="center" wrapText="1"/>
    </xf>
    <xf numFmtId="164" fontId="9" fillId="5" borderId="0" xfId="0" applyNumberFormat="1" applyFont="1" applyFill="1" applyBorder="1" applyAlignment="1">
      <alignment horizontal="center" vertical="center"/>
    </xf>
    <xf numFmtId="165" fontId="9" fillId="5" borderId="0" xfId="14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 indent="2"/>
    </xf>
    <xf numFmtId="0" fontId="19" fillId="0" borderId="1" xfId="0" applyFont="1" applyBorder="1" applyAlignment="1">
      <alignment horizontal="left" vertical="center" wrapText="1" indent="1"/>
    </xf>
    <xf numFmtId="165" fontId="7" fillId="0" borderId="0" xfId="14" applyNumberFormat="1" applyFont="1" applyBorder="1"/>
    <xf numFmtId="0" fontId="9" fillId="0" borderId="2" xfId="0" applyFont="1" applyBorder="1"/>
    <xf numFmtId="0" fontId="9" fillId="0" borderId="3" xfId="0" applyFont="1" applyBorder="1"/>
    <xf numFmtId="165" fontId="7" fillId="0" borderId="0" xfId="14" applyNumberFormat="1" applyFont="1"/>
    <xf numFmtId="0" fontId="17" fillId="3" borderId="9" xfId="0" applyFont="1" applyFill="1" applyBorder="1" applyAlignment="1">
      <alignment horizontal="center" vertical="center" wrapText="1"/>
    </xf>
    <xf numFmtId="0" fontId="9" fillId="0" borderId="0" xfId="0" applyFont="1"/>
    <xf numFmtId="0" fontId="12" fillId="0" borderId="3" xfId="0" applyFont="1" applyBorder="1" applyAlignment="1">
      <alignment horizontal="left" indent="1"/>
    </xf>
    <xf numFmtId="0" fontId="12" fillId="0" borderId="5" xfId="0" applyFont="1" applyBorder="1" applyAlignment="1">
      <alignment horizontal="left" indent="1"/>
    </xf>
    <xf numFmtId="0" fontId="0" fillId="0" borderId="0" xfId="0" applyBorder="1"/>
    <xf numFmtId="0" fontId="13" fillId="0" borderId="0" xfId="10" applyBorder="1" applyAlignment="1">
      <alignment horizontal="left"/>
    </xf>
    <xf numFmtId="0" fontId="14" fillId="6" borderId="0" xfId="10" applyFont="1" applyFill="1" applyBorder="1" applyAlignment="1">
      <alignment horizontal="center"/>
    </xf>
    <xf numFmtId="0" fontId="16" fillId="5" borderId="0" xfId="10" applyFont="1" applyFill="1" applyBorder="1" applyAlignment="1">
      <alignment horizontal="left"/>
    </xf>
    <xf numFmtId="164" fontId="0" fillId="0" borderId="0" xfId="0" applyNumberFormat="1" applyBorder="1" applyAlignment="1">
      <alignment horizontal="center"/>
    </xf>
    <xf numFmtId="164" fontId="9" fillId="5" borderId="0" xfId="0" applyNumberFormat="1" applyFont="1" applyFill="1" applyBorder="1" applyAlignment="1">
      <alignment horizontal="center"/>
    </xf>
    <xf numFmtId="0" fontId="21" fillId="0" borderId="0" xfId="0" applyFont="1" applyBorder="1"/>
    <xf numFmtId="0" fontId="18" fillId="0" borderId="0" xfId="0" applyFont="1" applyBorder="1"/>
    <xf numFmtId="164" fontId="21" fillId="0" borderId="0" xfId="0" applyNumberFormat="1" applyFont="1" applyBorder="1"/>
    <xf numFmtId="164" fontId="21" fillId="0" borderId="0" xfId="2" applyNumberFormat="1" applyFont="1" applyBorder="1"/>
    <xf numFmtId="0" fontId="17" fillId="3" borderId="13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164" fontId="19" fillId="5" borderId="0" xfId="0" applyNumberFormat="1" applyFont="1" applyFill="1" applyAlignment="1">
      <alignment horizontal="center" vertical="center"/>
    </xf>
    <xf numFmtId="165" fontId="19" fillId="5" borderId="0" xfId="14" applyNumberFormat="1" applyFont="1" applyFill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165" fontId="20" fillId="0" borderId="0" xfId="14" applyNumberFormat="1" applyFont="1" applyAlignment="1">
      <alignment horizontal="center" vertical="center"/>
    </xf>
    <xf numFmtId="0" fontId="19" fillId="5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indent="1"/>
    </xf>
    <xf numFmtId="0" fontId="18" fillId="4" borderId="9" xfId="0" applyFont="1" applyFill="1" applyBorder="1" applyAlignment="1">
      <alignment horizontal="left" vertical="center"/>
    </xf>
    <xf numFmtId="0" fontId="18" fillId="3" borderId="15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19" fillId="0" borderId="0" xfId="0" applyFont="1"/>
    <xf numFmtId="164" fontId="19" fillId="0" borderId="0" xfId="0" applyNumberFormat="1" applyFont="1" applyAlignment="1">
      <alignment horizontal="center" vertical="center"/>
    </xf>
    <xf numFmtId="165" fontId="19" fillId="0" borderId="0" xfId="14" applyNumberFormat="1" applyFont="1" applyAlignment="1">
      <alignment horizontal="center" vertical="center"/>
    </xf>
    <xf numFmtId="165" fontId="24" fillId="0" borderId="0" xfId="14" applyNumberFormat="1" applyFont="1"/>
    <xf numFmtId="0" fontId="24" fillId="0" borderId="0" xfId="0" applyFont="1"/>
    <xf numFmtId="0" fontId="20" fillId="0" borderId="0" xfId="0" applyFont="1" applyAlignment="1">
      <alignment horizontal="left" indent="1"/>
    </xf>
    <xf numFmtId="0" fontId="20" fillId="0" borderId="0" xfId="0" applyFont="1" applyAlignment="1">
      <alignment horizontal="left" wrapText="1" indent="1"/>
    </xf>
    <xf numFmtId="165" fontId="7" fillId="0" borderId="0" xfId="16" applyNumberFormat="1" applyFont="1"/>
    <xf numFmtId="0" fontId="20" fillId="0" borderId="0" xfId="0" applyFont="1" applyAlignment="1">
      <alignment horizontal="left" vertical="center" wrapText="1" indent="1"/>
    </xf>
    <xf numFmtId="0" fontId="18" fillId="4" borderId="9" xfId="0" applyFont="1" applyFill="1" applyBorder="1" applyAlignment="1">
      <alignment horizontal="left"/>
    </xf>
    <xf numFmtId="0" fontId="24" fillId="0" borderId="0" xfId="0" applyFont="1" applyAlignment="1">
      <alignment horizontal="left" vertical="center" indent="1"/>
    </xf>
    <xf numFmtId="0" fontId="17" fillId="3" borderId="14" xfId="0" applyFont="1" applyFill="1" applyBorder="1" applyAlignment="1">
      <alignment horizontal="center" vertical="center" wrapText="1"/>
    </xf>
    <xf numFmtId="0" fontId="7" fillId="0" borderId="0" xfId="0" applyFont="1" applyFill="1"/>
    <xf numFmtId="0" fontId="24" fillId="7" borderId="0" xfId="0" applyFont="1" applyFill="1"/>
    <xf numFmtId="165" fontId="24" fillId="7" borderId="0" xfId="16" applyNumberFormat="1" applyFont="1" applyFill="1" applyBorder="1" applyAlignment="1">
      <alignment horizontal="center" vertical="center"/>
    </xf>
    <xf numFmtId="164" fontId="24" fillId="7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left" indent="1"/>
    </xf>
    <xf numFmtId="164" fontId="7" fillId="0" borderId="0" xfId="0" applyNumberFormat="1" applyFont="1" applyAlignment="1">
      <alignment horizontal="center" vertical="center"/>
    </xf>
    <xf numFmtId="165" fontId="7" fillId="0" borderId="0" xfId="16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left" indent="1"/>
    </xf>
    <xf numFmtId="0" fontId="17" fillId="4" borderId="9" xfId="0" applyFont="1" applyFill="1" applyBorder="1"/>
    <xf numFmtId="164" fontId="17" fillId="4" borderId="9" xfId="0" applyNumberFormat="1" applyFont="1" applyFill="1" applyBorder="1" applyAlignment="1">
      <alignment horizontal="center"/>
    </xf>
    <xf numFmtId="165" fontId="17" fillId="4" borderId="9" xfId="16" applyNumberFormat="1" applyFont="1" applyFill="1" applyBorder="1" applyAlignment="1">
      <alignment horizontal="center"/>
    </xf>
    <xf numFmtId="0" fontId="21" fillId="0" borderId="0" xfId="0" applyFont="1"/>
    <xf numFmtId="0" fontId="14" fillId="4" borderId="32" xfId="0" applyFont="1" applyFill="1" applyBorder="1" applyAlignment="1">
      <alignment horizontal="center" vertical="center"/>
    </xf>
    <xf numFmtId="0" fontId="17" fillId="3" borderId="34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4" fillId="0" borderId="0" xfId="10" applyFont="1" applyBorder="1" applyAlignment="1">
      <alignment horizontal="left"/>
    </xf>
    <xf numFmtId="0" fontId="16" fillId="8" borderId="0" xfId="0" applyFont="1" applyFill="1" applyAlignment="1">
      <alignment horizontal="left"/>
    </xf>
    <xf numFmtId="0" fontId="16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14" fillId="4" borderId="36" xfId="0" applyFont="1" applyFill="1" applyBorder="1" applyAlignment="1">
      <alignment horizontal="left"/>
    </xf>
    <xf numFmtId="164" fontId="16" fillId="8" borderId="0" xfId="0" applyNumberFormat="1" applyFont="1" applyFill="1"/>
    <xf numFmtId="164" fontId="16" fillId="0" borderId="0" xfId="0" applyNumberFormat="1" applyFont="1"/>
    <xf numFmtId="164" fontId="0" fillId="0" borderId="0" xfId="0" applyNumberFormat="1"/>
    <xf numFmtId="164" fontId="14" fillId="4" borderId="36" xfId="0" applyNumberFormat="1" applyFont="1" applyFill="1" applyBorder="1"/>
    <xf numFmtId="165" fontId="6" fillId="0" borderId="0" xfId="14" applyNumberFormat="1" applyFont="1" applyBorder="1" applyAlignment="1">
      <alignment horizontal="center" vertical="center"/>
    </xf>
    <xf numFmtId="0" fontId="6" fillId="0" borderId="0" xfId="0" applyFont="1"/>
    <xf numFmtId="164" fontId="6" fillId="0" borderId="6" xfId="0" applyNumberFormat="1" applyFont="1" applyBorder="1"/>
    <xf numFmtId="164" fontId="6" fillId="0" borderId="7" xfId="0" applyNumberFormat="1" applyFont="1" applyBorder="1"/>
    <xf numFmtId="164" fontId="6" fillId="0" borderId="7" xfId="2" applyNumberFormat="1" applyFont="1" applyBorder="1"/>
    <xf numFmtId="165" fontId="6" fillId="0" borderId="4" xfId="16" applyNumberFormat="1" applyFont="1" applyBorder="1"/>
    <xf numFmtId="0" fontId="6" fillId="0" borderId="0" xfId="0" applyFont="1" applyBorder="1"/>
    <xf numFmtId="166" fontId="7" fillId="0" borderId="0" xfId="0" applyNumberFormat="1" applyFont="1"/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3" borderId="13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7" fillId="3" borderId="13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49" fontId="17" fillId="3" borderId="27" xfId="0" applyNumberFormat="1" applyFont="1" applyFill="1" applyBorder="1" applyAlignment="1">
      <alignment horizontal="center" vertical="center" wrapText="1"/>
    </xf>
    <xf numFmtId="49" fontId="17" fillId="3" borderId="28" xfId="0" applyNumberFormat="1" applyFont="1" applyFill="1" applyBorder="1" applyAlignment="1">
      <alignment horizontal="center" vertical="center" wrapText="1"/>
    </xf>
    <xf numFmtId="49" fontId="17" fillId="3" borderId="29" xfId="0" applyNumberFormat="1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center" vertical="center"/>
    </xf>
    <xf numFmtId="0" fontId="17" fillId="4" borderId="28" xfId="0" applyFont="1" applyFill="1" applyBorder="1" applyAlignment="1">
      <alignment horizontal="center" vertical="center"/>
    </xf>
    <xf numFmtId="0" fontId="17" fillId="4" borderId="29" xfId="0" applyFont="1" applyFill="1" applyBorder="1" applyAlignment="1">
      <alignment horizontal="center" vertical="center"/>
    </xf>
    <xf numFmtId="0" fontId="18" fillId="3" borderId="21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33" xfId="0" applyFont="1" applyFill="1" applyBorder="1" applyAlignment="1">
      <alignment horizontal="center" vertical="center" wrapText="1"/>
    </xf>
    <xf numFmtId="0" fontId="18" fillId="3" borderId="35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18" fillId="3" borderId="31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17" fillId="4" borderId="3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23" fillId="0" borderId="8" xfId="0" applyFont="1" applyBorder="1" applyAlignment="1">
      <alignment horizontal="center"/>
    </xf>
    <xf numFmtId="0" fontId="18" fillId="3" borderId="30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0" fontId="17" fillId="3" borderId="14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4" fillId="4" borderId="20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 wrapText="1"/>
    </xf>
    <xf numFmtId="0" fontId="14" fillId="4" borderId="24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</cellXfs>
  <cellStyles count="32">
    <cellStyle name="Comma 2" xfId="1" xr:uid="{00000000-0005-0000-0000-000000000000}"/>
    <cellStyle name="Millares 2" xfId="2" xr:uid="{00000000-0005-0000-0000-000001000000}"/>
    <cellStyle name="Millares 3" xfId="19" xr:uid="{F3B66B38-C0F9-4931-8DE9-12FB5244EBFC}"/>
    <cellStyle name="Millares 4" xfId="22" xr:uid="{19AA67B2-77C3-4F5C-A437-E2036FF32434}"/>
    <cellStyle name="Millares 5" xfId="25" xr:uid="{7F6E545B-7E2F-4D02-9B35-B6D074BE09D5}"/>
    <cellStyle name="Millares 57" xfId="3" xr:uid="{00000000-0005-0000-0000-000002000000}"/>
    <cellStyle name="Millares 6" xfId="29" xr:uid="{F7421EAC-1E21-41D2-847C-9A71CAF25EBB}"/>
    <cellStyle name="Normal" xfId="0" builtinId="0"/>
    <cellStyle name="Normal 10 3" xfId="4" xr:uid="{00000000-0005-0000-0000-000004000000}"/>
    <cellStyle name="Normal 2" xfId="5" xr:uid="{00000000-0005-0000-0000-000005000000}"/>
    <cellStyle name="Normal 2 2" xfId="6" xr:uid="{00000000-0005-0000-0000-000006000000}"/>
    <cellStyle name="Normal 2 2 2" xfId="7" xr:uid="{00000000-0005-0000-0000-000007000000}"/>
    <cellStyle name="Normal 2 2 2 2" xfId="31" xr:uid="{9D06EEFE-2CE6-41ED-AE70-E7AC7915CC5E}"/>
    <cellStyle name="Normal 2 2 3" xfId="8" xr:uid="{00000000-0005-0000-0000-000008000000}"/>
    <cellStyle name="Normal 2 3" xfId="27" xr:uid="{A126D293-111C-41F2-8319-92021F22DAA6}"/>
    <cellStyle name="Normal 2 3 2" xfId="9" xr:uid="{00000000-0005-0000-0000-000009000000}"/>
    <cellStyle name="Normal 3" xfId="10" xr:uid="{00000000-0005-0000-0000-00000A000000}"/>
    <cellStyle name="Normal 4" xfId="11" xr:uid="{00000000-0005-0000-0000-00000B000000}"/>
    <cellStyle name="Normal 4 3" xfId="12" xr:uid="{00000000-0005-0000-0000-00000C000000}"/>
    <cellStyle name="Normal 5" xfId="13" xr:uid="{00000000-0005-0000-0000-00000D000000}"/>
    <cellStyle name="Normal 6" xfId="18" xr:uid="{27F00B60-96A8-416F-A4B5-5AC2590B8657}"/>
    <cellStyle name="Normal 7" xfId="21" xr:uid="{1A9B309F-7D5A-45BE-BCCF-6FF1E4EC43AF}"/>
    <cellStyle name="Normal 8" xfId="24" xr:uid="{0F6FB556-82F7-4C48-B8C9-57F4DE6C82D4}"/>
    <cellStyle name="Normal 9" xfId="28" xr:uid="{27B59AA7-AFDB-485D-BAD8-6985B7EBF11A}"/>
    <cellStyle name="Percent 2" xfId="15" xr:uid="{00000000-0005-0000-0000-00000F000000}"/>
    <cellStyle name="Porcentaje" xfId="14" builtinId="5"/>
    <cellStyle name="Porcentaje 2" xfId="16" xr:uid="{00000000-0005-0000-0000-000010000000}"/>
    <cellStyle name="Porcentaje 3" xfId="17" xr:uid="{00000000-0005-0000-0000-000011000000}"/>
    <cellStyle name="Porcentaje 4" xfId="20" xr:uid="{ABCF7085-44D2-4240-9B1B-73E4A7B2867B}"/>
    <cellStyle name="Porcentaje 5" xfId="23" xr:uid="{9E1659D3-A785-4BE6-B949-EC043C73C9CC}"/>
    <cellStyle name="Porcentaje 6" xfId="26" xr:uid="{EEF4848C-CDC5-4E2B-9E85-2BCD2AF50DB0}"/>
    <cellStyle name="Porcentaje 7" xfId="30" xr:uid="{BF288BCC-DC88-40EE-A2A4-E9A211C4BD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472C4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7B8B-45DC-9F3A-0A391B3CCFB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B8B-45DC-9F3A-0A391B3CCFB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B8B-45DC-9F3A-0A391B3CCFB1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B8B-45DC-9F3A-0A391B3CCFB1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B8B-45DC-9F3A-0A391B3CCFB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1'!$K$24:$K$28</c:f>
              <c:strCache>
                <c:ptCount val="5"/>
                <c:pt idx="0">
                  <c:v>Ingresos</c:v>
                </c:pt>
                <c:pt idx="1">
                  <c:v>Gastos</c:v>
                </c:pt>
                <c:pt idx="2">
                  <c:v>Resultado Primario</c:v>
                </c:pt>
                <c:pt idx="3">
                  <c:v>Resultado Económico</c:v>
                </c:pt>
                <c:pt idx="4">
                  <c:v>Resultado Financiero</c:v>
                </c:pt>
              </c:strCache>
            </c:strRef>
          </c:cat>
          <c:val>
            <c:numRef>
              <c:f>'Gráfico 1'!$L$24:$L$28</c:f>
              <c:numCache>
                <c:formatCode>#,##0.0,,_);\(#,##0.0,,\)</c:formatCode>
                <c:ptCount val="5"/>
                <c:pt idx="0">
                  <c:v>76278211529.539993</c:v>
                </c:pt>
                <c:pt idx="1">
                  <c:v>106920413595.85001</c:v>
                </c:pt>
                <c:pt idx="2">
                  <c:v>-17322881187.160019</c:v>
                </c:pt>
                <c:pt idx="3">
                  <c:v>-14798209899.380005</c:v>
                </c:pt>
                <c:pt idx="4">
                  <c:v>-30642202066.310013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B8B-45DC-9F3A-0A391B3CC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9555112"/>
        <c:axId val="1"/>
      </c:barChart>
      <c:catAx>
        <c:axId val="499555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#,##0.0,,_);\(#,##0.0,,\)" sourceLinked="1"/>
        <c:majorTickMark val="out"/>
        <c:minorTickMark val="none"/>
        <c:tickLblPos val="nextTo"/>
        <c:crossAx val="499555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Gráfico 2. Composición Funcional del Gasto (Noviembre 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65D5-4958-A98D-32EC1E7DF859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5D5-4958-A98D-32EC1E7DF859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5D5-4958-A98D-32EC1E7DF859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5D5-4958-A98D-32EC1E7DF859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65D5-4958-A98D-32EC1E7DF859}"/>
              </c:ext>
            </c:extLst>
          </c:dPt>
          <c:dLbls>
            <c:dLbl>
              <c:idx val="4"/>
              <c:layout>
                <c:manualLayout>
                  <c:x val="-3.2407407407407406E-2"/>
                  <c:y val="2.985074626865671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D5-4958-A98D-32EC1E7DF859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D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2'!$L$6:$L$10</c:f>
              <c:strCache>
                <c:ptCount val="5"/>
                <c:pt idx="0">
                  <c:v>SERVICIOS  GENERALES</c:v>
                </c:pt>
                <c:pt idx="1">
                  <c:v>SERVICIOS ECONÓMICOS</c:v>
                </c:pt>
                <c:pt idx="2">
                  <c:v>PROTECCIÓN DEL MEDIO AMBIENTE</c:v>
                </c:pt>
                <c:pt idx="3">
                  <c:v>SERVICIOS SOCIALES</c:v>
                </c:pt>
                <c:pt idx="4">
                  <c:v>INTERESES DE LA DEUDA PÚBLICA</c:v>
                </c:pt>
              </c:strCache>
            </c:strRef>
          </c:cat>
          <c:val>
            <c:numRef>
              <c:f>'Gráfico 2'!$M$6:$M$10</c:f>
              <c:numCache>
                <c:formatCode>0.0%</c:formatCode>
                <c:ptCount val="5"/>
                <c:pt idx="0">
                  <c:v>0.16326562615894663</c:v>
                </c:pt>
                <c:pt idx="1">
                  <c:v>0.21586723375297395</c:v>
                </c:pt>
                <c:pt idx="2">
                  <c:v>6.7308503227482188E-3</c:v>
                </c:pt>
                <c:pt idx="3">
                  <c:v>0.48956399873870016</c:v>
                </c:pt>
                <c:pt idx="4">
                  <c:v>0.1245722910266312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D5-4958-A98D-32EC1E7DF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4</xdr:row>
      <xdr:rowOff>19050</xdr:rowOff>
    </xdr:from>
    <xdr:to>
      <xdr:col>8</xdr:col>
      <xdr:colOff>352425</xdr:colOff>
      <xdr:row>23</xdr:row>
      <xdr:rowOff>133350</xdr:rowOff>
    </xdr:to>
    <xdr:graphicFrame macro="">
      <xdr:nvGraphicFramePr>
        <xdr:cNvPr id="183356" name="Gráfico 1">
          <a:extLst>
            <a:ext uri="{FF2B5EF4-FFF2-40B4-BE49-F238E27FC236}">
              <a16:creationId xmlns:a16="http://schemas.microsoft.com/office/drawing/2014/main" id="{00000000-0008-0000-0000-00003CC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22412</xdr:colOff>
      <xdr:row>7</xdr:row>
      <xdr:rowOff>123265</xdr:rowOff>
    </xdr:from>
    <xdr:to>
      <xdr:col>15</xdr:col>
      <xdr:colOff>549088</xdr:colOff>
      <xdr:row>39</xdr:row>
      <xdr:rowOff>187519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024001-FAD6-48FC-A535-3A9981FA2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97824" y="1288677"/>
          <a:ext cx="8908676" cy="61602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790575</xdr:colOff>
      <xdr:row>11</xdr:row>
      <xdr:rowOff>142875</xdr:rowOff>
    </xdr:from>
    <xdr:to>
      <xdr:col>14</xdr:col>
      <xdr:colOff>85725</xdr:colOff>
      <xdr:row>37</xdr:row>
      <xdr:rowOff>76200</xdr:rowOff>
    </xdr:to>
    <xdr:graphicFrame macro="">
      <xdr:nvGraphicFramePr>
        <xdr:cNvPr id="5269" name="Gráfico 2">
          <a:extLst>
            <a:ext uri="{FF2B5EF4-FFF2-40B4-BE49-F238E27FC236}">
              <a16:creationId xmlns:a16="http://schemas.microsoft.com/office/drawing/2014/main" id="{00000000-0008-0000-0400-000095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M35"/>
  <sheetViews>
    <sheetView showGridLines="0" topLeftCell="B1" workbookViewId="0">
      <selection activeCell="B17" sqref="B17"/>
    </sheetView>
  </sheetViews>
  <sheetFormatPr baseColWidth="10" defaultColWidth="11.42578125" defaultRowHeight="12.75" x14ac:dyDescent="0.2"/>
  <cols>
    <col min="1" max="10" width="11.42578125" customWidth="1"/>
    <col min="11" max="11" width="27.28515625" customWidth="1"/>
    <col min="12" max="12" width="20.140625" customWidth="1"/>
  </cols>
  <sheetData>
    <row r="3" spans="3:13" ht="15" x14ac:dyDescent="0.25">
      <c r="C3" s="98" t="s">
        <v>581</v>
      </c>
      <c r="D3" s="98"/>
      <c r="E3" s="98"/>
      <c r="F3" s="98"/>
      <c r="G3" s="98"/>
      <c r="H3" s="98"/>
      <c r="I3" s="98"/>
    </row>
    <row r="4" spans="3:13" x14ac:dyDescent="0.2">
      <c r="C4" s="99" t="s">
        <v>116</v>
      </c>
      <c r="D4" s="99"/>
      <c r="E4" s="99"/>
      <c r="F4" s="99"/>
      <c r="G4" s="99"/>
      <c r="H4" s="99"/>
      <c r="I4" s="99"/>
    </row>
    <row r="11" spans="3:13" x14ac:dyDescent="0.2">
      <c r="K11" s="91"/>
      <c r="L11" s="91"/>
      <c r="M11" s="91"/>
    </row>
    <row r="12" spans="3:13" ht="13.5" thickBot="1" x14ac:dyDescent="0.25">
      <c r="K12" s="91"/>
      <c r="L12" s="91"/>
      <c r="M12" s="91"/>
    </row>
    <row r="13" spans="3:13" x14ac:dyDescent="0.2">
      <c r="K13" s="22" t="s">
        <v>91</v>
      </c>
      <c r="L13" s="92">
        <f>'Tabla 1'!G29</f>
        <v>76278211529.539993</v>
      </c>
      <c r="M13" s="91"/>
    </row>
    <row r="14" spans="3:13" x14ac:dyDescent="0.2">
      <c r="K14" s="23" t="s">
        <v>92</v>
      </c>
      <c r="L14" s="93">
        <f>'Tabla 2'!H29</f>
        <v>106920413595.85001</v>
      </c>
      <c r="M14" s="91"/>
    </row>
    <row r="15" spans="3:13" x14ac:dyDescent="0.2">
      <c r="K15" s="27" t="s">
        <v>151</v>
      </c>
      <c r="L15" s="93">
        <f>'Tabla 2'!H18</f>
        <v>13319320879.149996</v>
      </c>
      <c r="M15" s="91"/>
    </row>
    <row r="16" spans="3:13" x14ac:dyDescent="0.2">
      <c r="K16" s="23" t="s">
        <v>150</v>
      </c>
      <c r="L16" s="93">
        <f>L13-(L14-L15)</f>
        <v>-17322881187.160019</v>
      </c>
      <c r="M16" s="91"/>
    </row>
    <row r="17" spans="3:13" x14ac:dyDescent="0.2">
      <c r="K17" s="23" t="s">
        <v>149</v>
      </c>
      <c r="L17" s="93">
        <f>'Tabla 1'!G9-'Tabla 2'!H10</f>
        <v>-14798209899.380005</v>
      </c>
      <c r="M17" s="91"/>
    </row>
    <row r="18" spans="3:13" x14ac:dyDescent="0.2">
      <c r="K18" s="23" t="s">
        <v>152</v>
      </c>
      <c r="L18" s="93">
        <f>'Tabla 1'!G26-'Tabla 2'!H22</f>
        <v>-15843992166.929998</v>
      </c>
      <c r="M18" s="91"/>
    </row>
    <row r="19" spans="3:13" x14ac:dyDescent="0.2">
      <c r="K19" s="23" t="s">
        <v>93</v>
      </c>
      <c r="L19" s="94">
        <f>L13-L14</f>
        <v>-30642202066.310013</v>
      </c>
      <c r="M19" s="91"/>
    </row>
    <row r="20" spans="3:13" ht="13.5" thickBot="1" x14ac:dyDescent="0.25">
      <c r="K20" s="28" t="s">
        <v>153</v>
      </c>
      <c r="L20" s="95">
        <f>L19/'Tabla 1'!N3</f>
        <v>-5.7509467719078127E-3</v>
      </c>
      <c r="M20" s="91"/>
    </row>
    <row r="21" spans="3:13" x14ac:dyDescent="0.2">
      <c r="K21" s="91"/>
      <c r="L21" s="91"/>
      <c r="M21" s="91"/>
    </row>
    <row r="22" spans="3:13" x14ac:dyDescent="0.2">
      <c r="J22" s="76"/>
      <c r="K22" s="91"/>
      <c r="L22" s="91"/>
      <c r="M22" s="91"/>
    </row>
    <row r="23" spans="3:13" x14ac:dyDescent="0.2">
      <c r="J23" s="35"/>
      <c r="K23" s="35"/>
      <c r="L23" s="35"/>
      <c r="M23" s="91"/>
    </row>
    <row r="24" spans="3:13" x14ac:dyDescent="0.2">
      <c r="J24" s="35"/>
      <c r="K24" s="36" t="s">
        <v>91</v>
      </c>
      <c r="L24" s="37">
        <f>L13</f>
        <v>76278211529.539993</v>
      </c>
      <c r="M24" s="91"/>
    </row>
    <row r="25" spans="3:13" x14ac:dyDescent="0.2">
      <c r="C25" s="26" t="s">
        <v>26</v>
      </c>
      <c r="J25" s="35"/>
      <c r="K25" s="36" t="s">
        <v>92</v>
      </c>
      <c r="L25" s="37">
        <f>L14</f>
        <v>106920413595.85001</v>
      </c>
      <c r="M25" s="91"/>
    </row>
    <row r="26" spans="3:13" x14ac:dyDescent="0.2">
      <c r="C26" s="26" t="s">
        <v>27</v>
      </c>
      <c r="J26" s="35"/>
      <c r="K26" s="36" t="s">
        <v>150</v>
      </c>
      <c r="L26" s="37">
        <f>L16</f>
        <v>-17322881187.160019</v>
      </c>
      <c r="M26" s="91"/>
    </row>
    <row r="27" spans="3:13" x14ac:dyDescent="0.2">
      <c r="J27" s="35"/>
      <c r="K27" s="36" t="s">
        <v>149</v>
      </c>
      <c r="L27" s="37">
        <f>L17</f>
        <v>-14798209899.380005</v>
      </c>
      <c r="M27" s="91"/>
    </row>
    <row r="28" spans="3:13" x14ac:dyDescent="0.2">
      <c r="J28" s="35"/>
      <c r="K28" s="36" t="s">
        <v>93</v>
      </c>
      <c r="L28" s="38">
        <f>L19</f>
        <v>-30642202066.310013</v>
      </c>
      <c r="M28" s="91"/>
    </row>
    <row r="29" spans="3:13" x14ac:dyDescent="0.2">
      <c r="J29" s="35"/>
      <c r="K29" s="35"/>
      <c r="L29" s="35"/>
      <c r="M29" s="91"/>
    </row>
    <row r="30" spans="3:13" x14ac:dyDescent="0.2">
      <c r="J30" s="35"/>
      <c r="K30" s="35"/>
      <c r="L30" s="35"/>
      <c r="M30" s="91"/>
    </row>
    <row r="31" spans="3:13" x14ac:dyDescent="0.2">
      <c r="J31" s="35"/>
      <c r="K31" s="96"/>
      <c r="L31" s="96"/>
      <c r="M31" s="91"/>
    </row>
    <row r="32" spans="3:13" x14ac:dyDescent="0.2">
      <c r="K32" s="91"/>
      <c r="L32" s="91"/>
      <c r="M32" s="91"/>
    </row>
    <row r="33" spans="11:13" x14ac:dyDescent="0.2">
      <c r="K33" s="91"/>
      <c r="L33" s="91"/>
      <c r="M33" s="91"/>
    </row>
    <row r="34" spans="11:13" x14ac:dyDescent="0.2">
      <c r="K34" s="91"/>
      <c r="L34" s="91"/>
      <c r="M34" s="91"/>
    </row>
    <row r="35" spans="11:13" x14ac:dyDescent="0.2">
      <c r="K35" s="91"/>
      <c r="L35" s="91"/>
      <c r="M35" s="91"/>
    </row>
  </sheetData>
  <mergeCells count="2">
    <mergeCell ref="C3:I3"/>
    <mergeCell ref="C4:I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55"/>
  <sheetViews>
    <sheetView showGridLines="0" topLeftCell="D1" zoomScaleNormal="100" workbookViewId="0">
      <selection activeCell="E5" sqref="E5:E7"/>
    </sheetView>
  </sheetViews>
  <sheetFormatPr baseColWidth="10" defaultColWidth="11.42578125" defaultRowHeight="12.75" x14ac:dyDescent="0.2"/>
  <cols>
    <col min="1" max="1" width="11.42578125" style="3" customWidth="1"/>
    <col min="2" max="2" width="52.85546875" style="3" customWidth="1"/>
    <col min="3" max="3" width="15" style="3" customWidth="1"/>
    <col min="4" max="5" width="17.140625" style="3" customWidth="1"/>
    <col min="6" max="6" width="14.5703125" style="3" customWidth="1"/>
    <col min="7" max="7" width="13.5703125" style="3" customWidth="1"/>
    <col min="8" max="8" width="17.7109375" style="3" customWidth="1"/>
    <col min="9" max="9" width="9" style="3" bestFit="1" customWidth="1"/>
    <col min="10" max="10" width="10.28515625" style="3" bestFit="1" customWidth="1"/>
    <col min="11" max="11" width="10.140625" style="3" bestFit="1" customWidth="1"/>
    <col min="12" max="12" width="11.42578125" style="3" customWidth="1"/>
    <col min="13" max="13" width="27.28515625" style="3" customWidth="1"/>
    <col min="14" max="14" width="20.140625" style="3" customWidth="1"/>
    <col min="15" max="16384" width="11.42578125" style="3"/>
  </cols>
  <sheetData>
    <row r="2" spans="2:14" ht="18" x14ac:dyDescent="0.25">
      <c r="B2" s="103" t="s">
        <v>582</v>
      </c>
      <c r="C2" s="103"/>
      <c r="D2" s="103"/>
      <c r="E2" s="103"/>
      <c r="F2" s="103"/>
      <c r="G2" s="103"/>
      <c r="H2" s="103"/>
      <c r="I2" s="103"/>
      <c r="J2" s="103"/>
      <c r="K2" s="103"/>
    </row>
    <row r="3" spans="2:14" ht="15.75" thickBot="1" x14ac:dyDescent="0.25">
      <c r="B3" s="104" t="s">
        <v>18</v>
      </c>
      <c r="C3" s="104"/>
      <c r="D3" s="104"/>
      <c r="E3" s="104"/>
      <c r="F3" s="104"/>
      <c r="G3" s="104"/>
      <c r="H3" s="104"/>
      <c r="I3" s="104"/>
      <c r="J3" s="104"/>
      <c r="K3" s="104"/>
      <c r="M3" s="2" t="s">
        <v>107</v>
      </c>
      <c r="N3" s="4">
        <v>5328201300000</v>
      </c>
    </row>
    <row r="4" spans="2:14" ht="15.75" customHeight="1" thickBot="1" x14ac:dyDescent="0.25">
      <c r="B4" s="105" t="s">
        <v>19</v>
      </c>
      <c r="C4" s="25">
        <v>2020</v>
      </c>
      <c r="D4" s="111">
        <v>2021</v>
      </c>
      <c r="E4" s="115"/>
      <c r="F4" s="115"/>
      <c r="G4" s="115"/>
      <c r="H4" s="112"/>
      <c r="I4" s="111" t="s">
        <v>113</v>
      </c>
      <c r="J4" s="112"/>
      <c r="K4" s="100" t="s">
        <v>573</v>
      </c>
    </row>
    <row r="5" spans="2:14" ht="15.75" customHeight="1" thickBot="1" x14ac:dyDescent="0.25">
      <c r="B5" s="106"/>
      <c r="C5" s="102" t="s">
        <v>588</v>
      </c>
      <c r="D5" s="100" t="s">
        <v>20</v>
      </c>
      <c r="E5" s="100" t="s">
        <v>607</v>
      </c>
      <c r="F5" s="116" t="s">
        <v>589</v>
      </c>
      <c r="G5" s="117"/>
      <c r="H5" s="118"/>
      <c r="I5" s="113"/>
      <c r="J5" s="114"/>
      <c r="K5" s="102"/>
    </row>
    <row r="6" spans="2:14" ht="12.75" customHeight="1" x14ac:dyDescent="0.2">
      <c r="B6" s="106"/>
      <c r="C6" s="102"/>
      <c r="D6" s="102"/>
      <c r="E6" s="102"/>
      <c r="F6" s="102" t="s">
        <v>170</v>
      </c>
      <c r="G6" s="102" t="s">
        <v>450</v>
      </c>
      <c r="H6" s="100" t="s">
        <v>458</v>
      </c>
      <c r="I6" s="107" t="s">
        <v>114</v>
      </c>
      <c r="J6" s="109" t="s">
        <v>115</v>
      </c>
      <c r="K6" s="102"/>
    </row>
    <row r="7" spans="2:14" ht="25.5" customHeight="1" x14ac:dyDescent="0.2">
      <c r="B7" s="106"/>
      <c r="C7" s="101"/>
      <c r="D7" s="101"/>
      <c r="E7" s="101"/>
      <c r="F7" s="101"/>
      <c r="G7" s="101"/>
      <c r="H7" s="101"/>
      <c r="I7" s="108"/>
      <c r="J7" s="110"/>
      <c r="K7" s="101"/>
    </row>
    <row r="8" spans="2:14" ht="15" x14ac:dyDescent="0.2">
      <c r="B8" s="106"/>
      <c r="C8" s="5">
        <v>1</v>
      </c>
      <c r="D8" s="5">
        <v>2</v>
      </c>
      <c r="E8" s="5">
        <v>3</v>
      </c>
      <c r="F8" s="5">
        <v>4</v>
      </c>
      <c r="G8" s="5">
        <v>5</v>
      </c>
      <c r="H8" s="78" t="s">
        <v>457</v>
      </c>
      <c r="I8" s="6" t="s">
        <v>454</v>
      </c>
      <c r="J8" s="7" t="s">
        <v>455</v>
      </c>
      <c r="K8" s="5" t="s">
        <v>456</v>
      </c>
    </row>
    <row r="9" spans="2:14" x14ac:dyDescent="0.2">
      <c r="B9" s="16" t="s">
        <v>94</v>
      </c>
      <c r="C9" s="17">
        <v>51748513327.470001</v>
      </c>
      <c r="D9" s="17">
        <f>D10+D17+D18+D21+D24+D25</f>
        <v>656616381791</v>
      </c>
      <c r="E9" s="17">
        <v>818954224404.50354</v>
      </c>
      <c r="F9" s="17">
        <v>68316994337.246971</v>
      </c>
      <c r="G9" s="17">
        <v>76269032576.639999</v>
      </c>
      <c r="H9" s="18">
        <f>G9/F9</f>
        <v>1.1163991231835781</v>
      </c>
      <c r="I9" s="17">
        <f>G9-C9</f>
        <v>24520519249.169998</v>
      </c>
      <c r="J9" s="18">
        <f>I9/C9</f>
        <v>0.47384007138527034</v>
      </c>
      <c r="K9" s="18">
        <f>G9/$N$3</f>
        <v>1.4314217553424642E-2</v>
      </c>
      <c r="L9" s="24"/>
      <c r="M9" s="24"/>
    </row>
    <row r="10" spans="2:14" x14ac:dyDescent="0.2">
      <c r="B10" s="20" t="s">
        <v>95</v>
      </c>
      <c r="C10" s="14">
        <v>48959487759.07</v>
      </c>
      <c r="D10" s="14">
        <v>605936356314</v>
      </c>
      <c r="E10" s="14">
        <v>769167509440.547</v>
      </c>
      <c r="F10" s="14">
        <v>65077279505.786911</v>
      </c>
      <c r="G10" s="14">
        <v>70424985180.990021</v>
      </c>
      <c r="H10" s="15">
        <f t="shared" ref="H10:H30" si="0">G10/F10</f>
        <v>1.0821746962352286</v>
      </c>
      <c r="I10" s="14">
        <f t="shared" ref="I10:I21" si="1">G10-C10</f>
        <v>21465497421.920021</v>
      </c>
      <c r="J10" s="15">
        <f t="shared" ref="J10:J15" si="2">I10/C10</f>
        <v>0.4384338644953128</v>
      </c>
      <c r="K10" s="15">
        <f t="shared" ref="K10:K26" si="3">G10/$N$3</f>
        <v>1.3217403250322021E-2</v>
      </c>
      <c r="L10" s="24"/>
    </row>
    <row r="11" spans="2:14" ht="25.5" x14ac:dyDescent="0.2">
      <c r="B11" s="19" t="s">
        <v>96</v>
      </c>
      <c r="C11" s="9">
        <v>13297777427.559998</v>
      </c>
      <c r="D11" s="9">
        <v>198305463771</v>
      </c>
      <c r="E11" s="9">
        <v>261235204705.99097</v>
      </c>
      <c r="F11" s="9">
        <v>19905061610.207813</v>
      </c>
      <c r="G11" s="9">
        <v>21737235714.80999</v>
      </c>
      <c r="H11" s="10">
        <f t="shared" si="0"/>
        <v>1.0920456384652732</v>
      </c>
      <c r="I11" s="9">
        <f>G11-C11</f>
        <v>8439458287.2499924</v>
      </c>
      <c r="J11" s="10">
        <f t="shared" si="2"/>
        <v>0.63465179299504526</v>
      </c>
      <c r="K11" s="10">
        <f t="shared" si="3"/>
        <v>4.0796573723312574E-3</v>
      </c>
      <c r="L11" s="24"/>
    </row>
    <row r="12" spans="2:14" x14ac:dyDescent="0.2">
      <c r="B12" s="19" t="s">
        <v>97</v>
      </c>
      <c r="C12" s="9">
        <v>2131885422.51</v>
      </c>
      <c r="D12" s="9">
        <v>29124499696</v>
      </c>
      <c r="E12" s="9">
        <v>46595260307.455894</v>
      </c>
      <c r="F12" s="9">
        <v>3403768572.3640161</v>
      </c>
      <c r="G12" s="9">
        <v>3762393220.4400001</v>
      </c>
      <c r="H12" s="10">
        <f t="shared" si="0"/>
        <v>1.1053610550927992</v>
      </c>
      <c r="I12" s="9">
        <f t="shared" si="1"/>
        <v>1630507797.9300001</v>
      </c>
      <c r="J12" s="10">
        <f t="shared" si="2"/>
        <v>0.76481961962585343</v>
      </c>
      <c r="K12" s="10">
        <f t="shared" si="3"/>
        <v>7.0612820511116946E-4</v>
      </c>
      <c r="L12" s="24"/>
    </row>
    <row r="13" spans="2:14" x14ac:dyDescent="0.2">
      <c r="B13" s="19" t="s">
        <v>98</v>
      </c>
      <c r="C13" s="9">
        <v>29996977840.399998</v>
      </c>
      <c r="D13" s="9">
        <v>341256177005</v>
      </c>
      <c r="E13" s="9">
        <v>411299599161.00793</v>
      </c>
      <c r="F13" s="9">
        <v>36527136445.617622</v>
      </c>
      <c r="G13" s="9">
        <v>39299408871.559982</v>
      </c>
      <c r="H13" s="10">
        <f t="shared" si="0"/>
        <v>1.0758962430594519</v>
      </c>
      <c r="I13" s="9">
        <f t="shared" si="1"/>
        <v>9302431031.1599846</v>
      </c>
      <c r="J13" s="10">
        <f t="shared" si="2"/>
        <v>0.31011227466493141</v>
      </c>
      <c r="K13" s="10">
        <f t="shared" si="3"/>
        <v>7.3757365119744974E-3</v>
      </c>
      <c r="L13" s="24"/>
    </row>
    <row r="14" spans="2:14" ht="25.5" x14ac:dyDescent="0.2">
      <c r="B14" s="19" t="s">
        <v>99</v>
      </c>
      <c r="C14" s="9">
        <v>3464105744.4400001</v>
      </c>
      <c r="D14" s="9">
        <v>36571429740</v>
      </c>
      <c r="E14" s="9">
        <v>48956584512.591751</v>
      </c>
      <c r="F14" s="9">
        <v>5145418738.6280432</v>
      </c>
      <c r="G14" s="9">
        <v>5522487448.6900015</v>
      </c>
      <c r="H14" s="10">
        <f t="shared" si="0"/>
        <v>1.0732824147491054</v>
      </c>
      <c r="I14" s="9">
        <f t="shared" si="1"/>
        <v>2058381704.2500014</v>
      </c>
      <c r="J14" s="10">
        <f t="shared" si="2"/>
        <v>0.59420290721603097</v>
      </c>
      <c r="K14" s="10">
        <f t="shared" si="3"/>
        <v>1.0364637403414171E-3</v>
      </c>
      <c r="L14" s="24"/>
    </row>
    <row r="15" spans="2:14" x14ac:dyDescent="0.2">
      <c r="B15" s="19" t="s">
        <v>100</v>
      </c>
      <c r="C15" s="9">
        <v>68585184.859999999</v>
      </c>
      <c r="D15" s="9">
        <v>677728808</v>
      </c>
      <c r="E15" s="9">
        <v>1078926355.7915232</v>
      </c>
      <c r="F15" s="9">
        <v>95570404.609471083</v>
      </c>
      <c r="G15" s="9">
        <v>103347817.30999994</v>
      </c>
      <c r="H15" s="10">
        <f t="shared" si="0"/>
        <v>1.0813788822210146</v>
      </c>
      <c r="I15" s="9">
        <f t="shared" si="1"/>
        <v>34762632.449999943</v>
      </c>
      <c r="J15" s="10">
        <f t="shared" si="2"/>
        <v>0.50685337541860409</v>
      </c>
      <c r="K15" s="10">
        <f t="shared" si="3"/>
        <v>1.9396380033539636E-5</v>
      </c>
      <c r="L15" s="24"/>
      <c r="M15" s="24"/>
    </row>
    <row r="16" spans="2:14" x14ac:dyDescent="0.2">
      <c r="B16" s="19" t="s">
        <v>101</v>
      </c>
      <c r="C16" s="9">
        <v>156139.30000000002</v>
      </c>
      <c r="D16" s="9">
        <v>1057294</v>
      </c>
      <c r="E16" s="9">
        <v>1934397.7089742953</v>
      </c>
      <c r="F16" s="9">
        <v>323734.35994058545</v>
      </c>
      <c r="G16" s="9">
        <v>112108.18</v>
      </c>
      <c r="H16" s="10">
        <f t="shared" si="0"/>
        <v>0.34629682193936739</v>
      </c>
      <c r="I16" s="9">
        <f t="shared" si="1"/>
        <v>-44031.120000000024</v>
      </c>
      <c r="J16" s="10" t="s">
        <v>22</v>
      </c>
      <c r="K16" s="10">
        <f t="shared" si="3"/>
        <v>2.1040530131622467E-8</v>
      </c>
      <c r="L16" s="24"/>
    </row>
    <row r="17" spans="1:13" x14ac:dyDescent="0.2">
      <c r="B17" s="20" t="s">
        <v>102</v>
      </c>
      <c r="C17" s="14">
        <v>401301800.12000006</v>
      </c>
      <c r="D17" s="14">
        <v>2605834807</v>
      </c>
      <c r="E17" s="14">
        <v>3195264280.3954911</v>
      </c>
      <c r="F17" s="14">
        <v>228012763.67151204</v>
      </c>
      <c r="G17" s="14">
        <v>239087168.50999999</v>
      </c>
      <c r="H17" s="15">
        <f t="shared" si="0"/>
        <v>1.04856923209107</v>
      </c>
      <c r="I17" s="14">
        <f t="shared" si="1"/>
        <v>-162214631.61000007</v>
      </c>
      <c r="J17" s="15">
        <f t="shared" ref="J17:J25" si="4">I17/C17</f>
        <v>-0.40422104152409366</v>
      </c>
      <c r="K17" s="15">
        <f t="shared" si="3"/>
        <v>4.4872022479706234E-5</v>
      </c>
      <c r="L17" s="24"/>
    </row>
    <row r="18" spans="1:13" x14ac:dyDescent="0.2">
      <c r="B18" s="20" t="s">
        <v>103</v>
      </c>
      <c r="C18" s="14">
        <v>1143813471.6799998</v>
      </c>
      <c r="D18" s="14">
        <v>23655956821</v>
      </c>
      <c r="E18" s="14">
        <v>22655482236.688763</v>
      </c>
      <c r="F18" s="14">
        <v>2124542085.7468226</v>
      </c>
      <c r="G18" s="14">
        <v>1800991238.29</v>
      </c>
      <c r="H18" s="15">
        <f t="shared" si="0"/>
        <v>0.84770796039886986</v>
      </c>
      <c r="I18" s="14">
        <f t="shared" si="1"/>
        <v>657177766.61000013</v>
      </c>
      <c r="J18" s="15">
        <f t="shared" si="4"/>
        <v>0.57454976959202675</v>
      </c>
      <c r="K18" s="15">
        <f t="shared" si="3"/>
        <v>3.3801111048300668E-4</v>
      </c>
      <c r="L18" s="24"/>
    </row>
    <row r="19" spans="1:13" x14ac:dyDescent="0.2">
      <c r="B19" s="19" t="s">
        <v>104</v>
      </c>
      <c r="C19" s="9">
        <v>922590366.18999994</v>
      </c>
      <c r="D19" s="9">
        <v>18699805283</v>
      </c>
      <c r="E19" s="9">
        <v>18244824785.018208</v>
      </c>
      <c r="F19" s="9">
        <v>1741480822.6159446</v>
      </c>
      <c r="G19" s="9">
        <v>1371814738.8299997</v>
      </c>
      <c r="H19" s="10">
        <f t="shared" si="0"/>
        <v>0.78772888051063605</v>
      </c>
      <c r="I19" s="9">
        <f t="shared" si="1"/>
        <v>449224372.63999975</v>
      </c>
      <c r="J19" s="10">
        <f t="shared" si="4"/>
        <v>0.48691639226101097</v>
      </c>
      <c r="K19" s="10">
        <f t="shared" si="3"/>
        <v>2.5746300892010211E-4</v>
      </c>
      <c r="L19" s="24"/>
    </row>
    <row r="20" spans="1:13" x14ac:dyDescent="0.2">
      <c r="B20" s="19" t="s">
        <v>105</v>
      </c>
      <c r="C20" s="9">
        <v>221223105.49000001</v>
      </c>
      <c r="D20" s="9">
        <v>4956151538</v>
      </c>
      <c r="E20" s="9">
        <v>4410657451.6705551</v>
      </c>
      <c r="F20" s="9">
        <v>383061263.13087815</v>
      </c>
      <c r="G20" s="9">
        <v>429176499.4600001</v>
      </c>
      <c r="H20" s="10">
        <f t="shared" si="0"/>
        <v>1.1203860603189366</v>
      </c>
      <c r="I20" s="9">
        <f t="shared" si="1"/>
        <v>207953393.97000009</v>
      </c>
      <c r="J20" s="10">
        <f t="shared" si="4"/>
        <v>0.9400166113272479</v>
      </c>
      <c r="K20" s="10">
        <f t="shared" si="3"/>
        <v>8.0548101562904559E-5</v>
      </c>
      <c r="L20" s="24"/>
    </row>
    <row r="21" spans="1:13" x14ac:dyDescent="0.2">
      <c r="B21" s="20" t="s">
        <v>155</v>
      </c>
      <c r="C21" s="14">
        <v>404214163.06</v>
      </c>
      <c r="D21" s="14">
        <v>13308027306</v>
      </c>
      <c r="E21" s="14">
        <v>10383594540.76</v>
      </c>
      <c r="F21" s="14">
        <v>0</v>
      </c>
      <c r="G21" s="14">
        <v>2817491950.3800001</v>
      </c>
      <c r="H21" s="15" t="s">
        <v>22</v>
      </c>
      <c r="I21" s="9">
        <f t="shared" si="1"/>
        <v>2413277787.3200002</v>
      </c>
      <c r="J21" s="10">
        <f>I21/C21</f>
        <v>5.9702949769273239</v>
      </c>
      <c r="K21" s="10">
        <f t="shared" si="3"/>
        <v>5.2878857080343423E-4</v>
      </c>
      <c r="L21" s="24"/>
    </row>
    <row r="22" spans="1:13" x14ac:dyDescent="0.2">
      <c r="B22" s="19" t="s">
        <v>156</v>
      </c>
      <c r="C22" s="9">
        <v>153780551.19999999</v>
      </c>
      <c r="D22" s="9">
        <v>301681040</v>
      </c>
      <c r="E22" s="9">
        <v>1494409243.28</v>
      </c>
      <c r="F22" s="9">
        <v>0</v>
      </c>
      <c r="G22" s="9">
        <v>217393492.01999998</v>
      </c>
      <c r="H22" s="90" t="s">
        <v>22</v>
      </c>
      <c r="I22" s="9">
        <f t="shared" ref="I22:I29" si="5">G22-C22</f>
        <v>63612940.819999993</v>
      </c>
      <c r="J22" s="10" t="s">
        <v>22</v>
      </c>
      <c r="K22" s="10">
        <f>G23/$N$3</f>
        <v>4.8798803047474953E-4</v>
      </c>
      <c r="L22" s="24"/>
    </row>
    <row r="23" spans="1:13" x14ac:dyDescent="0.2">
      <c r="B23" s="19" t="s">
        <v>157</v>
      </c>
      <c r="C23" s="9">
        <v>250433611.86000001</v>
      </c>
      <c r="D23" s="9">
        <v>13006346266</v>
      </c>
      <c r="E23" s="9">
        <v>8889179184.3600006</v>
      </c>
      <c r="F23" s="9">
        <v>0</v>
      </c>
      <c r="G23" s="9">
        <v>2600098458.3600001</v>
      </c>
      <c r="H23" s="90" t="s">
        <v>22</v>
      </c>
      <c r="I23" s="9">
        <f t="shared" si="5"/>
        <v>2349664846.5</v>
      </c>
      <c r="J23" s="10">
        <f>I23/C23</f>
        <v>9.3823861303950444</v>
      </c>
      <c r="K23" s="10">
        <f>G24/$N$3</f>
        <v>1.4753280802285005E-5</v>
      </c>
      <c r="L23" s="24"/>
    </row>
    <row r="24" spans="1:13" ht="15" customHeight="1" x14ac:dyDescent="0.2">
      <c r="B24" s="20" t="s">
        <v>603</v>
      </c>
      <c r="C24" s="14">
        <v>106500</v>
      </c>
      <c r="D24" s="14">
        <v>1003043267</v>
      </c>
      <c r="E24" s="14">
        <v>2661909381.017324</v>
      </c>
      <c r="F24" s="14">
        <v>261212.31328210898</v>
      </c>
      <c r="G24" s="14">
        <v>78608449.950000003</v>
      </c>
      <c r="H24" s="15">
        <f t="shared" si="0"/>
        <v>300.93700010651094</v>
      </c>
      <c r="I24" s="14">
        <f t="shared" si="5"/>
        <v>78501949.950000003</v>
      </c>
      <c r="J24" s="15">
        <f t="shared" si="4"/>
        <v>737.10751126760567</v>
      </c>
      <c r="K24" s="15">
        <f t="shared" si="3"/>
        <v>1.4753280802285005E-5</v>
      </c>
      <c r="L24" s="24"/>
    </row>
    <row r="25" spans="1:13" ht="14.25" x14ac:dyDescent="0.2">
      <c r="A25" s="8"/>
      <c r="B25" s="20" t="s">
        <v>451</v>
      </c>
      <c r="C25" s="14">
        <v>839589633.5400002</v>
      </c>
      <c r="D25" s="14">
        <v>10107163276</v>
      </c>
      <c r="E25" s="14">
        <v>10890464525.095055</v>
      </c>
      <c r="F25" s="14">
        <v>886898769.72844243</v>
      </c>
      <c r="G25" s="14">
        <v>907868588.52000022</v>
      </c>
      <c r="H25" s="15">
        <f t="shared" si="0"/>
        <v>1.0236439822754275</v>
      </c>
      <c r="I25" s="14">
        <f t="shared" si="5"/>
        <v>68278954.980000019</v>
      </c>
      <c r="J25" s="15">
        <f t="shared" si="4"/>
        <v>8.1324199647525824E-2</v>
      </c>
      <c r="K25" s="15">
        <f t="shared" si="3"/>
        <v>1.7038931853419282E-4</v>
      </c>
      <c r="L25" s="24"/>
    </row>
    <row r="26" spans="1:13" x14ac:dyDescent="0.2">
      <c r="A26" s="8"/>
      <c r="B26" s="16" t="s">
        <v>106</v>
      </c>
      <c r="C26" s="17">
        <v>0</v>
      </c>
      <c r="D26" s="17">
        <f>D28</f>
        <v>87315942000</v>
      </c>
      <c r="E26" s="17">
        <v>8671360100</v>
      </c>
      <c r="F26" s="17">
        <v>0</v>
      </c>
      <c r="G26" s="17">
        <v>9178952.9000000004</v>
      </c>
      <c r="H26" s="18" t="s">
        <v>22</v>
      </c>
      <c r="I26" s="17">
        <f t="shared" si="5"/>
        <v>9178952.9000000004</v>
      </c>
      <c r="J26" s="18" t="s">
        <v>22</v>
      </c>
      <c r="K26" s="18">
        <f t="shared" si="3"/>
        <v>1.7227113585216835E-6</v>
      </c>
      <c r="L26" s="24"/>
    </row>
    <row r="27" spans="1:13" ht="25.5" x14ac:dyDescent="0.2">
      <c r="B27" s="20" t="s">
        <v>571</v>
      </c>
      <c r="C27" s="14">
        <v>0</v>
      </c>
      <c r="D27" s="14">
        <v>0</v>
      </c>
      <c r="E27" s="14">
        <v>79997100</v>
      </c>
      <c r="F27" s="14">
        <v>0</v>
      </c>
      <c r="G27" s="14">
        <v>743000</v>
      </c>
      <c r="H27" s="15" t="s">
        <v>22</v>
      </c>
      <c r="I27" s="9">
        <f t="shared" ref="I27:I28" si="6">G27-C27</f>
        <v>743000</v>
      </c>
      <c r="J27" s="90" t="s">
        <v>22</v>
      </c>
      <c r="K27" s="10">
        <f t="shared" ref="K27:K28" si="7">G27/$N$3</f>
        <v>1.3944668344268449E-7</v>
      </c>
      <c r="L27" s="24"/>
    </row>
    <row r="28" spans="1:13" ht="13.5" thickBot="1" x14ac:dyDescent="0.25">
      <c r="B28" s="20" t="s">
        <v>572</v>
      </c>
      <c r="C28" s="14">
        <v>0</v>
      </c>
      <c r="D28" s="14">
        <v>87315942000</v>
      </c>
      <c r="E28" s="14">
        <v>8591363000</v>
      </c>
      <c r="F28" s="14">
        <v>0</v>
      </c>
      <c r="G28" s="14">
        <v>8435952.9000000004</v>
      </c>
      <c r="H28" s="15" t="s">
        <v>22</v>
      </c>
      <c r="I28" s="9">
        <f t="shared" si="6"/>
        <v>8435952.9000000004</v>
      </c>
      <c r="J28" s="90" t="s">
        <v>22</v>
      </c>
      <c r="K28" s="10">
        <f t="shared" si="7"/>
        <v>1.583264675078999E-6</v>
      </c>
      <c r="L28" s="24"/>
    </row>
    <row r="29" spans="1:13" ht="13.5" thickBot="1" x14ac:dyDescent="0.25">
      <c r="A29" s="8"/>
      <c r="B29" s="11" t="s">
        <v>604</v>
      </c>
      <c r="C29" s="12">
        <f>C9+C26</f>
        <v>51748513327.470001</v>
      </c>
      <c r="D29" s="12">
        <f>D9+D26</f>
        <v>743932323791</v>
      </c>
      <c r="E29" s="12">
        <f>E9+E26</f>
        <v>827625584504.50354</v>
      </c>
      <c r="F29" s="12">
        <f>(F9+F26)</f>
        <v>68316994337.246971</v>
      </c>
      <c r="G29" s="12">
        <f>(G9+G26)</f>
        <v>76278211529.539993</v>
      </c>
      <c r="H29" s="13">
        <f t="shared" si="0"/>
        <v>1.1165334814496151</v>
      </c>
      <c r="I29" s="12">
        <f t="shared" si="5"/>
        <v>24529698202.069992</v>
      </c>
      <c r="J29" s="13">
        <f>I29/C29</f>
        <v>0.47401744755145908</v>
      </c>
      <c r="K29" s="13">
        <f>G29/$N$3</f>
        <v>1.4315940264783163E-2</v>
      </c>
      <c r="L29" s="24"/>
      <c r="M29" s="8"/>
    </row>
    <row r="30" spans="1:13" ht="13.5" thickBot="1" x14ac:dyDescent="0.25">
      <c r="A30" s="8"/>
      <c r="B30" s="20" t="s">
        <v>605</v>
      </c>
      <c r="C30" s="14">
        <v>0</v>
      </c>
      <c r="D30" s="14">
        <v>2381511760</v>
      </c>
      <c r="E30" s="14">
        <v>2381511760.0000005</v>
      </c>
      <c r="F30" s="14">
        <v>980692776.15970337</v>
      </c>
      <c r="G30" s="14">
        <v>86952902.850000009</v>
      </c>
      <c r="H30" s="15">
        <f t="shared" si="0"/>
        <v>8.8664773478294642E-2</v>
      </c>
      <c r="I30" s="14">
        <f t="shared" ref="I30" si="8">G30-C30</f>
        <v>86952902.850000009</v>
      </c>
      <c r="J30" s="15" t="s">
        <v>22</v>
      </c>
      <c r="K30" s="15">
        <f>G30/$N$3</f>
        <v>1.6319372702754307E-5</v>
      </c>
      <c r="L30" s="24"/>
      <c r="M30" s="8"/>
    </row>
    <row r="31" spans="1:13" ht="13.5" thickBot="1" x14ac:dyDescent="0.25">
      <c r="A31" s="8"/>
      <c r="B31" s="11" t="s">
        <v>606</v>
      </c>
      <c r="C31" s="12">
        <f t="shared" ref="C31:E31" si="9">C30+C29</f>
        <v>51748513327.470001</v>
      </c>
      <c r="D31" s="12">
        <f t="shared" si="9"/>
        <v>746313835551</v>
      </c>
      <c r="E31" s="12">
        <f t="shared" si="9"/>
        <v>830007096264.50354</v>
      </c>
      <c r="F31" s="12">
        <f>F30+F29</f>
        <v>69297687113.406677</v>
      </c>
      <c r="G31" s="12">
        <f>G30+G29</f>
        <v>76365164432.389999</v>
      </c>
      <c r="H31" s="13">
        <f t="shared" ref="H31" si="10">G31/F31</f>
        <v>1.101987203518312</v>
      </c>
      <c r="I31" s="12">
        <f t="shared" ref="I31" si="11">G31-C31</f>
        <v>24616651104.919998</v>
      </c>
      <c r="J31" s="13">
        <f>I31/C31</f>
        <v>0.47569774515343577</v>
      </c>
      <c r="K31" s="13">
        <f>G31/$N$3</f>
        <v>1.4332259637485918E-2</v>
      </c>
      <c r="L31" s="24"/>
      <c r="M31" s="8"/>
    </row>
    <row r="32" spans="1:13" ht="15" x14ac:dyDescent="0.2">
      <c r="A32" s="8"/>
      <c r="B32" s="1" t="s">
        <v>25</v>
      </c>
      <c r="C32" s="8"/>
      <c r="D32" s="8"/>
      <c r="E32" s="8"/>
      <c r="F32" s="8"/>
      <c r="G32" s="21"/>
      <c r="H32" s="21"/>
      <c r="I32" s="8"/>
      <c r="J32" s="8"/>
      <c r="K32" s="8"/>
      <c r="L32" s="24"/>
      <c r="M32" s="8"/>
    </row>
    <row r="33" spans="1:13" ht="15" x14ac:dyDescent="0.2">
      <c r="A33" s="8"/>
      <c r="B33" s="1" t="s">
        <v>453</v>
      </c>
      <c r="C33" s="8"/>
      <c r="D33" s="8"/>
      <c r="E33" s="8"/>
      <c r="F33" s="8"/>
      <c r="G33" s="21"/>
      <c r="H33" s="21"/>
      <c r="I33" s="8"/>
      <c r="J33" s="8"/>
      <c r="K33" s="8"/>
      <c r="L33" s="8"/>
      <c r="M33" s="8"/>
    </row>
    <row r="34" spans="1:13" ht="15" x14ac:dyDescent="0.2">
      <c r="A34" s="8"/>
      <c r="B34" s="1" t="s">
        <v>452</v>
      </c>
      <c r="C34" s="8"/>
      <c r="D34" s="8"/>
      <c r="E34" s="8"/>
      <c r="F34" s="8"/>
      <c r="G34" s="21"/>
      <c r="H34" s="21"/>
      <c r="I34" s="8"/>
      <c r="J34" s="8"/>
      <c r="K34" s="8"/>
      <c r="L34" s="8"/>
      <c r="M34" s="8"/>
    </row>
    <row r="35" spans="1:13" ht="15" x14ac:dyDescent="0.2">
      <c r="A35" s="8"/>
      <c r="B35" s="1" t="s">
        <v>593</v>
      </c>
      <c r="L35" s="8"/>
      <c r="M35" s="8"/>
    </row>
    <row r="36" spans="1:13" ht="15" x14ac:dyDescent="0.2">
      <c r="A36" s="8"/>
      <c r="B36" s="1" t="s">
        <v>594</v>
      </c>
      <c r="M36" s="8"/>
    </row>
    <row r="37" spans="1:13" ht="15" x14ac:dyDescent="0.2">
      <c r="A37" s="8"/>
      <c r="B37" s="1" t="s">
        <v>27</v>
      </c>
      <c r="M37" s="8"/>
    </row>
    <row r="38" spans="1:13" x14ac:dyDescent="0.2">
      <c r="A38" s="8"/>
      <c r="M38" s="8"/>
    </row>
    <row r="39" spans="1:13" x14ac:dyDescent="0.2">
      <c r="A39" s="8"/>
      <c r="M39" s="8"/>
    </row>
    <row r="40" spans="1:13" x14ac:dyDescent="0.2">
      <c r="A40" s="8"/>
      <c r="M40" s="8"/>
    </row>
    <row r="41" spans="1:13" x14ac:dyDescent="0.2">
      <c r="A41" s="8"/>
      <c r="M41" s="8"/>
    </row>
    <row r="42" spans="1:13" x14ac:dyDescent="0.2">
      <c r="A42" s="8"/>
      <c r="M42" s="8"/>
    </row>
    <row r="43" spans="1:13" x14ac:dyDescent="0.2">
      <c r="A43" s="8"/>
      <c r="M43" s="8"/>
    </row>
    <row r="44" spans="1:13" x14ac:dyDescent="0.2">
      <c r="A44" s="8"/>
      <c r="M44" s="8"/>
    </row>
    <row r="45" spans="1:13" x14ac:dyDescent="0.2">
      <c r="A45" s="8"/>
      <c r="M45" s="8"/>
    </row>
    <row r="46" spans="1:13" x14ac:dyDescent="0.2">
      <c r="A46" s="8"/>
      <c r="M46" s="8"/>
    </row>
    <row r="47" spans="1:13" x14ac:dyDescent="0.2">
      <c r="A47" s="8"/>
      <c r="M47" s="8"/>
    </row>
    <row r="48" spans="1:13" x14ac:dyDescent="0.2">
      <c r="A48" s="8"/>
      <c r="M48" s="8"/>
    </row>
    <row r="49" spans="1:13" x14ac:dyDescent="0.2">
      <c r="A49" s="8"/>
      <c r="M49" s="8"/>
    </row>
    <row r="50" spans="1:13" x14ac:dyDescent="0.2">
      <c r="A50" s="8"/>
      <c r="M50" s="8"/>
    </row>
    <row r="51" spans="1:13" x14ac:dyDescent="0.2">
      <c r="A51" s="8"/>
    </row>
    <row r="52" spans="1:13" x14ac:dyDescent="0.2">
      <c r="A52" s="8"/>
    </row>
    <row r="53" spans="1:13" x14ac:dyDescent="0.2">
      <c r="A53" s="8"/>
    </row>
    <row r="54" spans="1:13" x14ac:dyDescent="0.2">
      <c r="A54" s="8"/>
    </row>
    <row r="55" spans="1:13" x14ac:dyDescent="0.2">
      <c r="A55" s="8"/>
    </row>
  </sheetData>
  <mergeCells count="15">
    <mergeCell ref="H6:H7"/>
    <mergeCell ref="K4:K7"/>
    <mergeCell ref="B2:K2"/>
    <mergeCell ref="B3:K3"/>
    <mergeCell ref="B4:B8"/>
    <mergeCell ref="I6:I7"/>
    <mergeCell ref="J6:J7"/>
    <mergeCell ref="C5:C7"/>
    <mergeCell ref="D5:D7"/>
    <mergeCell ref="F6:F7"/>
    <mergeCell ref="G6:G7"/>
    <mergeCell ref="I4:J5"/>
    <mergeCell ref="E5:E7"/>
    <mergeCell ref="D4:H4"/>
    <mergeCell ref="F5:H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P34"/>
  <sheetViews>
    <sheetView showGridLines="0" workbookViewId="0">
      <selection activeCell="B5" sqref="B5:M29"/>
    </sheetView>
  </sheetViews>
  <sheetFormatPr baseColWidth="10" defaultColWidth="11.42578125" defaultRowHeight="12.75" x14ac:dyDescent="0.2"/>
  <cols>
    <col min="1" max="1" width="11.42578125" style="3" customWidth="1"/>
    <col min="2" max="2" width="43.140625" style="3" customWidth="1"/>
    <col min="3" max="3" width="12.85546875" style="3" bestFit="1" customWidth="1"/>
    <col min="4" max="5" width="14.7109375" style="3" customWidth="1"/>
    <col min="6" max="6" width="14.5703125" style="3" bestFit="1" customWidth="1"/>
    <col min="7" max="7" width="16.5703125" style="3" bestFit="1" customWidth="1"/>
    <col min="8" max="8" width="12" style="3" bestFit="1" customWidth="1"/>
    <col min="9" max="9" width="9" style="3" bestFit="1" customWidth="1"/>
    <col min="10" max="10" width="16.7109375" style="3" customWidth="1"/>
    <col min="11" max="11" width="9.140625" style="3" bestFit="1" customWidth="1"/>
    <col min="12" max="12" width="9.28515625" style="3" bestFit="1" customWidth="1"/>
    <col min="13" max="13" width="11.42578125" style="3" customWidth="1"/>
    <col min="14" max="14" width="19" style="3" bestFit="1" customWidth="1"/>
    <col min="15" max="15" width="24.28515625" style="3" bestFit="1" customWidth="1"/>
    <col min="16" max="16384" width="11.42578125" style="3"/>
  </cols>
  <sheetData>
    <row r="3" spans="2:16" ht="18" x14ac:dyDescent="0.25">
      <c r="B3" s="103" t="s">
        <v>583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O3" s="2" t="s">
        <v>107</v>
      </c>
      <c r="P3" s="4">
        <v>5328201300000</v>
      </c>
    </row>
    <row r="4" spans="2:16" ht="15.75" thickBot="1" x14ac:dyDescent="0.25">
      <c r="B4" s="104" t="s">
        <v>18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</row>
    <row r="5" spans="2:16" ht="12.75" customHeight="1" thickBot="1" x14ac:dyDescent="0.25">
      <c r="B5" s="131" t="s">
        <v>19</v>
      </c>
      <c r="C5" s="79">
        <v>2020</v>
      </c>
      <c r="D5" s="134">
        <v>2021</v>
      </c>
      <c r="E5" s="135"/>
      <c r="F5" s="135"/>
      <c r="G5" s="135"/>
      <c r="H5" s="135"/>
      <c r="I5" s="135"/>
      <c r="J5" s="135"/>
      <c r="K5" s="125" t="s">
        <v>113</v>
      </c>
      <c r="L5" s="126"/>
      <c r="M5" s="119" t="s">
        <v>158</v>
      </c>
    </row>
    <row r="6" spans="2:16" ht="12.75" customHeight="1" thickBot="1" x14ac:dyDescent="0.25">
      <c r="B6" s="132"/>
      <c r="C6" s="120" t="s">
        <v>590</v>
      </c>
      <c r="D6" s="119" t="s">
        <v>20</v>
      </c>
      <c r="E6" s="119" t="s">
        <v>607</v>
      </c>
      <c r="F6" s="122" t="s">
        <v>589</v>
      </c>
      <c r="G6" s="123"/>
      <c r="H6" s="123"/>
      <c r="I6" s="123"/>
      <c r="J6" s="124"/>
      <c r="K6" s="127"/>
      <c r="L6" s="128"/>
      <c r="M6" s="120"/>
    </row>
    <row r="7" spans="2:16" ht="26.25" customHeight="1" thickBot="1" x14ac:dyDescent="0.25">
      <c r="B7" s="132"/>
      <c r="C7" s="120"/>
      <c r="D7" s="120"/>
      <c r="E7" s="120"/>
      <c r="F7" s="119" t="s">
        <v>159</v>
      </c>
      <c r="G7" s="119" t="s">
        <v>109</v>
      </c>
      <c r="H7" s="119" t="s">
        <v>168</v>
      </c>
      <c r="I7" s="119" t="s">
        <v>160</v>
      </c>
      <c r="J7" s="119" t="s">
        <v>161</v>
      </c>
      <c r="K7" s="129"/>
      <c r="L7" s="130"/>
      <c r="M7" s="120"/>
    </row>
    <row r="8" spans="2:16" ht="39" customHeight="1" thickBot="1" x14ac:dyDescent="0.25">
      <c r="B8" s="132"/>
      <c r="C8" s="121"/>
      <c r="D8" s="121"/>
      <c r="E8" s="121"/>
      <c r="F8" s="121"/>
      <c r="G8" s="121"/>
      <c r="H8" s="121"/>
      <c r="I8" s="121"/>
      <c r="J8" s="121"/>
      <c r="K8" s="40" t="s">
        <v>114</v>
      </c>
      <c r="L8" s="40" t="s">
        <v>115</v>
      </c>
      <c r="M8" s="121"/>
    </row>
    <row r="9" spans="2:16" ht="13.5" thickBot="1" x14ac:dyDescent="0.25">
      <c r="B9" s="133"/>
      <c r="C9" s="41">
        <v>1</v>
      </c>
      <c r="D9" s="41">
        <v>2</v>
      </c>
      <c r="E9" s="41">
        <v>3</v>
      </c>
      <c r="F9" s="41">
        <v>4</v>
      </c>
      <c r="G9" s="41">
        <v>5</v>
      </c>
      <c r="H9" s="41">
        <v>6</v>
      </c>
      <c r="I9" s="41">
        <v>7</v>
      </c>
      <c r="J9" s="41" t="s">
        <v>459</v>
      </c>
      <c r="K9" s="41" t="s">
        <v>460</v>
      </c>
      <c r="L9" s="41" t="s">
        <v>162</v>
      </c>
      <c r="M9" s="41" t="s">
        <v>461</v>
      </c>
    </row>
    <row r="10" spans="2:16" x14ac:dyDescent="0.2">
      <c r="B10" s="16" t="s">
        <v>16</v>
      </c>
      <c r="C10" s="42">
        <f t="shared" ref="C10:F10" si="0">C11+C17+C18+C19+C20+C21</f>
        <v>84461340685.679993</v>
      </c>
      <c r="D10" s="42">
        <f t="shared" si="0"/>
        <v>768220844934</v>
      </c>
      <c r="E10" s="42">
        <f t="shared" si="0"/>
        <v>860664131368.38</v>
      </c>
      <c r="F10" s="42">
        <f t="shared" si="0"/>
        <v>98333159748.44931</v>
      </c>
      <c r="G10" s="42">
        <f>G11+G17+G18+G19+G20+G21</f>
        <v>90334869679.709976</v>
      </c>
      <c r="H10" s="42">
        <f t="shared" ref="H10:I10" si="1">H11+H17+H18+H19+H20+H21</f>
        <v>91067242476.020004</v>
      </c>
      <c r="I10" s="42">
        <f t="shared" si="1"/>
        <v>71254622803.979996</v>
      </c>
      <c r="J10" s="43">
        <f>H10/F10</f>
        <v>0.92610918543636156</v>
      </c>
      <c r="K10" s="42">
        <f>H10-C10</f>
        <v>6605901790.3400116</v>
      </c>
      <c r="L10" s="43">
        <f>K10/C10</f>
        <v>7.8212135122548557E-2</v>
      </c>
      <c r="M10" s="43">
        <f>H10/$P$3</f>
        <v>1.7091554419315952E-2</v>
      </c>
      <c r="N10" s="24"/>
    </row>
    <row r="11" spans="2:16" x14ac:dyDescent="0.2">
      <c r="B11" s="20" t="s">
        <v>7</v>
      </c>
      <c r="C11" s="44">
        <v>32470289128.560009</v>
      </c>
      <c r="D11" s="44">
        <v>313475539067</v>
      </c>
      <c r="E11" s="44">
        <v>355777743986.09998</v>
      </c>
      <c r="F11" s="44">
        <v>38506138921.654594</v>
      </c>
      <c r="G11" s="44">
        <v>34454614398.609985</v>
      </c>
      <c r="H11" s="44">
        <v>38142540864.120003</v>
      </c>
      <c r="I11" s="44">
        <v>27499144801.979992</v>
      </c>
      <c r="J11" s="45">
        <f t="shared" ref="J11:J27" si="2">H11/F11</f>
        <v>0.99055740025572603</v>
      </c>
      <c r="K11" s="44">
        <f t="shared" ref="K11:K29" si="3">H11-C11</f>
        <v>5672251735.5599937</v>
      </c>
      <c r="L11" s="45">
        <f>K11/C11</f>
        <v>0.17469052132864535</v>
      </c>
      <c r="M11" s="45">
        <f t="shared" ref="M11:M29" si="4">H11/$P$3</f>
        <v>7.158614833887752E-3</v>
      </c>
      <c r="N11" s="97"/>
    </row>
    <row r="12" spans="2:16" x14ac:dyDescent="0.2">
      <c r="B12" s="19" t="s">
        <v>163</v>
      </c>
      <c r="C12" s="44">
        <v>24661602347.230003</v>
      </c>
      <c r="D12" s="44">
        <v>209164590451</v>
      </c>
      <c r="E12" s="44">
        <v>216624424292.88</v>
      </c>
      <c r="F12" s="44">
        <v>26791434166.898079</v>
      </c>
      <c r="G12" s="44">
        <v>28417867205.669998</v>
      </c>
      <c r="H12" s="44">
        <v>31126500801.880005</v>
      </c>
      <c r="I12" s="44">
        <v>20381580379.319996</v>
      </c>
      <c r="J12" s="45">
        <f t="shared" si="2"/>
        <v>1.1618079348786068</v>
      </c>
      <c r="K12" s="44">
        <f t="shared" si="3"/>
        <v>6464898454.6500015</v>
      </c>
      <c r="L12" s="45">
        <f>K12/C12</f>
        <v>0.2621442988020663</v>
      </c>
      <c r="M12" s="45">
        <f t="shared" si="4"/>
        <v>5.8418402476422965E-3</v>
      </c>
      <c r="N12" s="97"/>
    </row>
    <row r="13" spans="2:16" x14ac:dyDescent="0.2">
      <c r="B13" s="19" t="s">
        <v>164</v>
      </c>
      <c r="C13" s="44">
        <v>7806468248.2200022</v>
      </c>
      <c r="D13" s="44">
        <v>100401938348</v>
      </c>
      <c r="E13" s="44">
        <v>135244309425.22</v>
      </c>
      <c r="F13" s="44">
        <v>11709069260.70228</v>
      </c>
      <c r="G13" s="44">
        <v>6029760329.0199995</v>
      </c>
      <c r="H13" s="44">
        <v>7009053198.3200016</v>
      </c>
      <c r="I13" s="44">
        <v>7110577558.7400017</v>
      </c>
      <c r="J13" s="45">
        <f t="shared" si="2"/>
        <v>0.59860037055580761</v>
      </c>
      <c r="K13" s="44">
        <f t="shared" si="3"/>
        <v>-797415049.90000057</v>
      </c>
      <c r="L13" s="45">
        <f>K13/C13</f>
        <v>-0.10214799119714908</v>
      </c>
      <c r="M13" s="45">
        <f t="shared" si="4"/>
        <v>1.3154632874549995E-3</v>
      </c>
      <c r="N13" s="97"/>
    </row>
    <row r="14" spans="2:16" ht="38.25" x14ac:dyDescent="0.2">
      <c r="B14" s="19" t="s">
        <v>165</v>
      </c>
      <c r="C14" s="44">
        <v>2218533.11</v>
      </c>
      <c r="D14" s="44">
        <v>112513250</v>
      </c>
      <c r="E14" s="44">
        <v>112513250</v>
      </c>
      <c r="F14" s="44">
        <v>5635494.0542348279</v>
      </c>
      <c r="G14" s="44">
        <v>6986863.9200000018</v>
      </c>
      <c r="H14" s="44">
        <v>6986863.9199999999</v>
      </c>
      <c r="I14" s="44">
        <v>6986863.9199999999</v>
      </c>
      <c r="J14" s="45">
        <f t="shared" si="2"/>
        <v>1.2397961656528902</v>
      </c>
      <c r="K14" s="44">
        <f t="shared" si="3"/>
        <v>4768330.8100000005</v>
      </c>
      <c r="L14" s="45">
        <f>K14/C14</f>
        <v>2.1493169466377724</v>
      </c>
      <c r="M14" s="45">
        <f t="shared" si="4"/>
        <v>1.3112987904567345E-6</v>
      </c>
      <c r="N14" s="97"/>
    </row>
    <row r="15" spans="2:16" ht="25.5" x14ac:dyDescent="0.2">
      <c r="B15" s="19" t="s">
        <v>166</v>
      </c>
      <c r="C15" s="44">
        <v>0</v>
      </c>
      <c r="D15" s="44">
        <v>3380145672</v>
      </c>
      <c r="E15" s="44">
        <v>3380145672</v>
      </c>
      <c r="F15" s="44">
        <v>0</v>
      </c>
      <c r="G15" s="44">
        <v>0</v>
      </c>
      <c r="H15" s="44">
        <v>0</v>
      </c>
      <c r="I15" s="44">
        <v>0</v>
      </c>
      <c r="J15" s="45" t="s">
        <v>22</v>
      </c>
      <c r="K15" s="44">
        <f t="shared" si="3"/>
        <v>0</v>
      </c>
      <c r="L15" s="45" t="s">
        <v>22</v>
      </c>
      <c r="M15" s="45">
        <f t="shared" si="4"/>
        <v>0</v>
      </c>
      <c r="N15" s="97"/>
    </row>
    <row r="16" spans="2:16" ht="38.25" x14ac:dyDescent="0.2">
      <c r="B16" s="19" t="s">
        <v>167</v>
      </c>
      <c r="C16" s="44">
        <v>0</v>
      </c>
      <c r="D16" s="44">
        <v>416351346</v>
      </c>
      <c r="E16" s="44">
        <v>416351346</v>
      </c>
      <c r="F16" s="44">
        <v>0</v>
      </c>
      <c r="G16" s="44">
        <v>0</v>
      </c>
      <c r="H16" s="44">
        <v>0</v>
      </c>
      <c r="I16" s="44">
        <v>0</v>
      </c>
      <c r="J16" s="45" t="s">
        <v>22</v>
      </c>
      <c r="K16" s="44">
        <f t="shared" si="3"/>
        <v>0</v>
      </c>
      <c r="L16" s="45" t="s">
        <v>22</v>
      </c>
      <c r="M16" s="45">
        <f t="shared" si="4"/>
        <v>0</v>
      </c>
      <c r="N16" s="97"/>
    </row>
    <row r="17" spans="2:14" x14ac:dyDescent="0.2">
      <c r="B17" s="20" t="s">
        <v>8</v>
      </c>
      <c r="C17" s="44">
        <v>6316704460.0900002</v>
      </c>
      <c r="D17" s="44">
        <v>45951048903</v>
      </c>
      <c r="E17" s="44">
        <v>50762581439</v>
      </c>
      <c r="F17" s="44">
        <v>4704901726.4597645</v>
      </c>
      <c r="G17" s="44">
        <v>7494646541.8500004</v>
      </c>
      <c r="H17" s="44">
        <v>5327444162.4000006</v>
      </c>
      <c r="I17" s="44">
        <v>3817908754.4799995</v>
      </c>
      <c r="J17" s="45">
        <f t="shared" si="2"/>
        <v>1.1323178404426892</v>
      </c>
      <c r="K17" s="44">
        <f t="shared" si="3"/>
        <v>-989260297.68999958</v>
      </c>
      <c r="L17" s="45">
        <f>K17/C17</f>
        <v>-0.1566101919031217</v>
      </c>
      <c r="M17" s="45">
        <f t="shared" si="4"/>
        <v>9.9985789996335172E-4</v>
      </c>
      <c r="N17" s="97"/>
    </row>
    <row r="18" spans="2:14" x14ac:dyDescent="0.2">
      <c r="B18" s="20" t="s">
        <v>9</v>
      </c>
      <c r="C18" s="44">
        <v>8198484520.920001</v>
      </c>
      <c r="D18" s="44">
        <v>184836130000</v>
      </c>
      <c r="E18" s="44">
        <v>157865454286</v>
      </c>
      <c r="F18" s="44">
        <v>18586456739.893078</v>
      </c>
      <c r="G18" s="44">
        <v>14112935643.799999</v>
      </c>
      <c r="H18" s="44">
        <v>13319320879.149996</v>
      </c>
      <c r="I18" s="44">
        <v>7899743204.3799992</v>
      </c>
      <c r="J18" s="45">
        <f t="shared" si="2"/>
        <v>0.7166143103845094</v>
      </c>
      <c r="K18" s="44">
        <f t="shared" si="3"/>
        <v>5120836358.2299948</v>
      </c>
      <c r="L18" s="45">
        <f>K18/C18</f>
        <v>0.62460767537746786</v>
      </c>
      <c r="M18" s="45">
        <f t="shared" si="4"/>
        <v>2.4997780919332E-3</v>
      </c>
      <c r="N18" s="97"/>
    </row>
    <row r="19" spans="2:14" x14ac:dyDescent="0.2">
      <c r="B19" s="20" t="s">
        <v>108</v>
      </c>
      <c r="C19" s="44"/>
      <c r="D19" s="44">
        <v>0</v>
      </c>
      <c r="E19" s="44">
        <v>13262952353</v>
      </c>
      <c r="F19" s="44">
        <v>0</v>
      </c>
      <c r="G19" s="44">
        <v>4136767221.8400002</v>
      </c>
      <c r="H19" s="44">
        <v>4136767221.8400002</v>
      </c>
      <c r="I19" s="44">
        <v>3622541103.21</v>
      </c>
      <c r="J19" s="45" t="s">
        <v>22</v>
      </c>
      <c r="K19" s="44">
        <f t="shared" si="3"/>
        <v>4136767221.8400002</v>
      </c>
      <c r="L19" s="45" t="s">
        <v>22</v>
      </c>
      <c r="M19" s="45">
        <f t="shared" si="4"/>
        <v>7.7639094113054628E-4</v>
      </c>
      <c r="N19" s="97"/>
    </row>
    <row r="20" spans="2:14" x14ac:dyDescent="0.2">
      <c r="B20" s="20" t="s">
        <v>21</v>
      </c>
      <c r="C20" s="44">
        <v>37473902399.23999</v>
      </c>
      <c r="D20" s="44">
        <v>223692311423</v>
      </c>
      <c r="E20" s="44">
        <v>282733236917.28003</v>
      </c>
      <c r="F20" s="44">
        <v>36505462241.175224</v>
      </c>
      <c r="G20" s="44">
        <v>30114862094.34</v>
      </c>
      <c r="H20" s="44">
        <v>30120125569.239998</v>
      </c>
      <c r="I20" s="44">
        <v>28394996820.659996</v>
      </c>
      <c r="J20" s="45">
        <f t="shared" si="2"/>
        <v>0.82508544530267358</v>
      </c>
      <c r="K20" s="44">
        <f t="shared" si="3"/>
        <v>-7353776829.9999924</v>
      </c>
      <c r="L20" s="45">
        <f t="shared" ref="L20:L27" si="5">K20/C20</f>
        <v>-0.19623728406116397</v>
      </c>
      <c r="M20" s="45">
        <f t="shared" si="4"/>
        <v>5.6529631433482061E-3</v>
      </c>
      <c r="N20" s="97"/>
    </row>
    <row r="21" spans="2:14" x14ac:dyDescent="0.2">
      <c r="B21" s="20" t="s">
        <v>10</v>
      </c>
      <c r="C21" s="44">
        <v>1960176.87</v>
      </c>
      <c r="D21" s="44">
        <v>265815541</v>
      </c>
      <c r="E21" s="44">
        <v>262162387</v>
      </c>
      <c r="F21" s="44">
        <v>30200119.266657606</v>
      </c>
      <c r="G21" s="44">
        <v>21043779.27</v>
      </c>
      <c r="H21" s="44">
        <v>21043779.27</v>
      </c>
      <c r="I21" s="44">
        <v>20288119.27</v>
      </c>
      <c r="J21" s="45">
        <f>H21/F21</f>
        <v>0.6968111312471984</v>
      </c>
      <c r="K21" s="44">
        <f t="shared" si="3"/>
        <v>19083602.399999999</v>
      </c>
      <c r="L21" s="45">
        <f t="shared" si="5"/>
        <v>9.735653293368367</v>
      </c>
      <c r="M21" s="45">
        <f t="shared" si="4"/>
        <v>3.9495090528955801E-6</v>
      </c>
      <c r="N21" s="97"/>
    </row>
    <row r="22" spans="2:14" x14ac:dyDescent="0.2">
      <c r="B22" s="46" t="s">
        <v>17</v>
      </c>
      <c r="C22" s="42">
        <f t="shared" ref="C22:H22" si="6">SUM(C23:C28)</f>
        <v>7661184356.6700001</v>
      </c>
      <c r="D22" s="42">
        <f t="shared" si="6"/>
        <v>123157955971</v>
      </c>
      <c r="E22" s="42">
        <f t="shared" si="6"/>
        <v>129189103173</v>
      </c>
      <c r="F22" s="42">
        <f t="shared" si="6"/>
        <v>13839038076.965694</v>
      </c>
      <c r="G22" s="42">
        <f t="shared" si="6"/>
        <v>15750086793.57</v>
      </c>
      <c r="H22" s="42">
        <f t="shared" si="6"/>
        <v>15853171119.829998</v>
      </c>
      <c r="I22" s="42">
        <f>SUM(I23:I28)</f>
        <v>16063428488.819998</v>
      </c>
      <c r="J22" s="43">
        <f>H22/F22</f>
        <v>1.1455399596173317</v>
      </c>
      <c r="K22" s="42">
        <f t="shared" si="3"/>
        <v>8191986763.1599979</v>
      </c>
      <c r="L22" s="43">
        <f t="shared" si="5"/>
        <v>1.0692846408307444</v>
      </c>
      <c r="M22" s="43">
        <f t="shared" si="4"/>
        <v>2.9753326173750224E-3</v>
      </c>
      <c r="N22" s="24"/>
    </row>
    <row r="23" spans="2:14" x14ac:dyDescent="0.2">
      <c r="B23" s="47" t="s">
        <v>11</v>
      </c>
      <c r="C23" s="44">
        <v>193912455.29000002</v>
      </c>
      <c r="D23" s="44">
        <v>30479010985</v>
      </c>
      <c r="E23" s="44">
        <v>26095850555</v>
      </c>
      <c r="F23" s="44">
        <v>4469455903.2600002</v>
      </c>
      <c r="G23" s="44">
        <v>1592002491.48</v>
      </c>
      <c r="H23" s="44">
        <v>1586173036.5999999</v>
      </c>
      <c r="I23" s="44">
        <v>3242683724</v>
      </c>
      <c r="J23" s="45">
        <f t="shared" si="2"/>
        <v>0.35489175213543389</v>
      </c>
      <c r="K23" s="44">
        <f t="shared" si="3"/>
        <v>1392260581.3099999</v>
      </c>
      <c r="L23" s="45">
        <f t="shared" si="5"/>
        <v>7.1798409195935653</v>
      </c>
      <c r="M23" s="45">
        <f t="shared" si="4"/>
        <v>2.9769390218046003E-4</v>
      </c>
    </row>
    <row r="24" spans="2:14" ht="25.5" x14ac:dyDescent="0.2">
      <c r="B24" s="20" t="s">
        <v>12</v>
      </c>
      <c r="C24" s="44">
        <v>1197688960.7299998</v>
      </c>
      <c r="D24" s="44">
        <v>44127092095</v>
      </c>
      <c r="E24" s="44">
        <v>44615860387</v>
      </c>
      <c r="F24" s="44">
        <v>2282803817.6139178</v>
      </c>
      <c r="G24" s="44">
        <v>4596848049.8099985</v>
      </c>
      <c r="H24" s="44">
        <v>4706105510.3799992</v>
      </c>
      <c r="I24" s="44">
        <v>3390773843.9200001</v>
      </c>
      <c r="J24" s="45">
        <f t="shared" si="2"/>
        <v>2.0615461889751954</v>
      </c>
      <c r="K24" s="44">
        <f t="shared" si="3"/>
        <v>3508416549.6499996</v>
      </c>
      <c r="L24" s="45">
        <f t="shared" si="5"/>
        <v>2.9293219397393422</v>
      </c>
      <c r="M24" s="45">
        <f t="shared" si="4"/>
        <v>8.8324469092036729E-4</v>
      </c>
    </row>
    <row r="25" spans="2:14" x14ac:dyDescent="0.2">
      <c r="B25" s="20" t="s">
        <v>13</v>
      </c>
      <c r="C25" s="44">
        <v>0</v>
      </c>
      <c r="D25" s="44">
        <v>15705520</v>
      </c>
      <c r="E25" s="44">
        <v>15705520</v>
      </c>
      <c r="F25" s="44">
        <v>106593.94871499496</v>
      </c>
      <c r="G25" s="44">
        <v>0</v>
      </c>
      <c r="H25" s="44">
        <v>2172026</v>
      </c>
      <c r="I25" s="44">
        <v>2172026</v>
      </c>
      <c r="J25" s="45">
        <f t="shared" si="2"/>
        <v>20.376635129705569</v>
      </c>
      <c r="K25" s="44">
        <f t="shared" si="3"/>
        <v>2172026</v>
      </c>
      <c r="L25" s="45" t="s">
        <v>22</v>
      </c>
      <c r="M25" s="45">
        <f t="shared" si="4"/>
        <v>4.0764713600441486E-7</v>
      </c>
    </row>
    <row r="26" spans="2:14" x14ac:dyDescent="0.2">
      <c r="B26" s="47" t="s">
        <v>14</v>
      </c>
      <c r="C26" s="44">
        <v>51684677.149999999</v>
      </c>
      <c r="D26" s="44">
        <v>1196164756</v>
      </c>
      <c r="E26" s="44">
        <v>915002793</v>
      </c>
      <c r="F26" s="44">
        <v>244387846.13736695</v>
      </c>
      <c r="G26" s="44">
        <v>359300849.73000008</v>
      </c>
      <c r="H26" s="44">
        <v>404544794.52999997</v>
      </c>
      <c r="I26" s="44">
        <v>185117702.97999999</v>
      </c>
      <c r="J26" s="45">
        <f t="shared" si="2"/>
        <v>1.6553392524381554</v>
      </c>
      <c r="K26" s="44">
        <f t="shared" si="3"/>
        <v>352860117.38</v>
      </c>
      <c r="L26" s="45">
        <f t="shared" si="5"/>
        <v>6.827170775507108</v>
      </c>
      <c r="M26" s="45">
        <f t="shared" si="4"/>
        <v>7.592520848076816E-5</v>
      </c>
    </row>
    <row r="27" spans="2:14" x14ac:dyDescent="0.2">
      <c r="B27" s="20" t="s">
        <v>23</v>
      </c>
      <c r="C27" s="44">
        <v>6217898263.5</v>
      </c>
      <c r="D27" s="44">
        <v>45893698340</v>
      </c>
      <c r="E27" s="44">
        <v>56100399643</v>
      </c>
      <c r="F27" s="44">
        <v>6842283916.0056934</v>
      </c>
      <c r="G27" s="44">
        <v>9201935402.5499992</v>
      </c>
      <c r="H27" s="44">
        <v>9154175752.3199997</v>
      </c>
      <c r="I27" s="44">
        <v>9242681191.9199982</v>
      </c>
      <c r="J27" s="45">
        <f t="shared" si="2"/>
        <v>1.3378830613716939</v>
      </c>
      <c r="K27" s="44">
        <f t="shared" si="3"/>
        <v>2936277488.8199997</v>
      </c>
      <c r="L27" s="45">
        <f t="shared" si="5"/>
        <v>0.47222990219322036</v>
      </c>
      <c r="M27" s="45">
        <f t="shared" si="4"/>
        <v>1.7180611686574228E-3</v>
      </c>
    </row>
    <row r="28" spans="2:14" ht="26.25" thickBot="1" x14ac:dyDescent="0.25">
      <c r="B28" s="20" t="s">
        <v>15</v>
      </c>
      <c r="C28" s="44">
        <v>0</v>
      </c>
      <c r="D28" s="44">
        <v>1446284275</v>
      </c>
      <c r="E28" s="44">
        <v>1446284275</v>
      </c>
      <c r="F28" s="44">
        <v>0</v>
      </c>
      <c r="G28" s="44">
        <v>0</v>
      </c>
      <c r="H28" s="44">
        <v>0</v>
      </c>
      <c r="I28" s="44">
        <v>0</v>
      </c>
      <c r="J28" s="45" t="s">
        <v>22</v>
      </c>
      <c r="K28" s="44">
        <f t="shared" si="3"/>
        <v>0</v>
      </c>
      <c r="L28" s="45" t="s">
        <v>22</v>
      </c>
      <c r="M28" s="45">
        <f t="shared" si="4"/>
        <v>0</v>
      </c>
    </row>
    <row r="29" spans="2:14" ht="13.5" thickBot="1" x14ac:dyDescent="0.25">
      <c r="B29" s="48" t="s">
        <v>24</v>
      </c>
      <c r="C29" s="12">
        <f t="shared" ref="C29:H29" si="7">C10+C22</f>
        <v>92122525042.349991</v>
      </c>
      <c r="D29" s="12">
        <f t="shared" si="7"/>
        <v>891378800905</v>
      </c>
      <c r="E29" s="12">
        <f t="shared" si="7"/>
        <v>989853234541.38</v>
      </c>
      <c r="F29" s="12">
        <f t="shared" si="7"/>
        <v>112172197825.41501</v>
      </c>
      <c r="G29" s="12">
        <f>G10+G22</f>
        <v>106084956473.27997</v>
      </c>
      <c r="H29" s="12">
        <f t="shared" si="7"/>
        <v>106920413595.85001</v>
      </c>
      <c r="I29" s="12">
        <f>I10+I22</f>
        <v>87318051292.799988</v>
      </c>
      <c r="J29" s="13">
        <f>H29/F29</f>
        <v>0.95318105260147534</v>
      </c>
      <c r="K29" s="12">
        <f t="shared" si="3"/>
        <v>14797888553.500015</v>
      </c>
      <c r="L29" s="13">
        <f>K29/C29</f>
        <v>0.16063268507563402</v>
      </c>
      <c r="M29" s="13">
        <f t="shared" si="4"/>
        <v>2.0066887036690975E-2</v>
      </c>
    </row>
    <row r="30" spans="2:14" ht="15" x14ac:dyDescent="0.2">
      <c r="B30" s="63" t="s">
        <v>169</v>
      </c>
    </row>
    <row r="31" spans="2:14" ht="15" x14ac:dyDescent="0.2">
      <c r="B31" s="63" t="s">
        <v>26</v>
      </c>
    </row>
    <row r="32" spans="2:14" ht="15" x14ac:dyDescent="0.2">
      <c r="B32" s="63" t="s">
        <v>592</v>
      </c>
    </row>
    <row r="33" spans="2:2" ht="15" x14ac:dyDescent="0.2">
      <c r="B33" s="63" t="s">
        <v>595</v>
      </c>
    </row>
    <row r="34" spans="2:2" ht="15" x14ac:dyDescent="0.2">
      <c r="B34" s="63" t="s">
        <v>27</v>
      </c>
    </row>
  </sheetData>
  <mergeCells count="15">
    <mergeCell ref="E6:E8"/>
    <mergeCell ref="F6:J6"/>
    <mergeCell ref="B3:M3"/>
    <mergeCell ref="B4:M4"/>
    <mergeCell ref="K5:L7"/>
    <mergeCell ref="M5:M8"/>
    <mergeCell ref="F7:F8"/>
    <mergeCell ref="G7:G8"/>
    <mergeCell ref="H7:H8"/>
    <mergeCell ref="I7:I8"/>
    <mergeCell ref="J7:J8"/>
    <mergeCell ref="B5:B9"/>
    <mergeCell ref="D5:J5"/>
    <mergeCell ref="C6:C8"/>
    <mergeCell ref="D6:D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M45"/>
  <sheetViews>
    <sheetView showGridLines="0" topLeftCell="A4" zoomScale="85" zoomScaleNormal="85" workbookViewId="0">
      <selection activeCell="S29" sqref="S29"/>
    </sheetView>
  </sheetViews>
  <sheetFormatPr baseColWidth="10" defaultColWidth="11.42578125" defaultRowHeight="12.75" x14ac:dyDescent="0.2"/>
  <cols>
    <col min="1" max="1" width="11.42578125" customWidth="1"/>
    <col min="2" max="2" width="31.85546875" customWidth="1"/>
    <col min="3" max="3" width="19.85546875" customWidth="1"/>
  </cols>
  <sheetData>
    <row r="3" spans="1:13" x14ac:dyDescent="0.2">
      <c r="B3" s="136" t="s">
        <v>584</v>
      </c>
      <c r="C3" s="136"/>
    </row>
    <row r="4" spans="1:13" x14ac:dyDescent="0.2">
      <c r="B4" s="136"/>
      <c r="C4" s="136"/>
    </row>
    <row r="5" spans="1:13" x14ac:dyDescent="0.2">
      <c r="A5" s="29"/>
      <c r="B5" s="136"/>
      <c r="C5" s="136"/>
      <c r="D5" s="29"/>
      <c r="G5" s="137" t="s">
        <v>585</v>
      </c>
      <c r="H5" s="137"/>
      <c r="I5" s="137"/>
      <c r="J5" s="137"/>
      <c r="K5" s="137"/>
      <c r="L5" s="137"/>
      <c r="M5" s="137"/>
    </row>
    <row r="6" spans="1:13" ht="15" x14ac:dyDescent="0.25">
      <c r="A6" s="29"/>
      <c r="B6" s="31" t="s">
        <v>117</v>
      </c>
      <c r="C6" s="31" t="s">
        <v>154</v>
      </c>
      <c r="D6" s="29"/>
      <c r="G6" s="137"/>
      <c r="H6" s="137"/>
      <c r="I6" s="137"/>
      <c r="J6" s="137"/>
      <c r="K6" s="137"/>
      <c r="L6" s="137"/>
      <c r="M6" s="137"/>
    </row>
    <row r="7" spans="1:13" ht="15" x14ac:dyDescent="0.25">
      <c r="A7" s="29"/>
      <c r="B7" s="30" t="s">
        <v>118</v>
      </c>
      <c r="C7" s="33">
        <v>156055526.38999999</v>
      </c>
      <c r="D7" s="29"/>
      <c r="G7" s="137"/>
      <c r="H7" s="137"/>
      <c r="I7" s="137"/>
      <c r="J7" s="137"/>
      <c r="K7" s="137"/>
      <c r="L7" s="137"/>
      <c r="M7" s="137"/>
    </row>
    <row r="8" spans="1:13" ht="15" x14ac:dyDescent="0.25">
      <c r="A8" s="29"/>
      <c r="B8" s="30" t="s">
        <v>119</v>
      </c>
      <c r="C8" s="33">
        <v>75269201.840000004</v>
      </c>
      <c r="D8" s="29"/>
    </row>
    <row r="9" spans="1:13" ht="15" x14ac:dyDescent="0.25">
      <c r="A9" s="29"/>
      <c r="B9" s="30" t="s">
        <v>120</v>
      </c>
      <c r="C9" s="33">
        <v>60645147.390000008</v>
      </c>
      <c r="D9" s="29"/>
    </row>
    <row r="10" spans="1:13" ht="15" x14ac:dyDescent="0.25">
      <c r="A10" s="29"/>
      <c r="B10" s="30" t="s">
        <v>121</v>
      </c>
      <c r="C10" s="33">
        <v>358406957.14999992</v>
      </c>
      <c r="D10" s="29"/>
    </row>
    <row r="11" spans="1:13" ht="15" x14ac:dyDescent="0.25">
      <c r="A11" s="29"/>
      <c r="B11" s="30" t="s">
        <v>122</v>
      </c>
      <c r="C11" s="33">
        <v>24707933.539999999</v>
      </c>
      <c r="D11" s="29"/>
    </row>
    <row r="12" spans="1:13" ht="15" x14ac:dyDescent="0.25">
      <c r="A12" s="29"/>
      <c r="B12" s="30" t="s">
        <v>123</v>
      </c>
      <c r="C12" s="33">
        <v>699717327.22000003</v>
      </c>
      <c r="D12" s="29"/>
    </row>
    <row r="13" spans="1:13" ht="15" x14ac:dyDescent="0.25">
      <c r="A13" s="29"/>
      <c r="B13" s="30" t="s">
        <v>124</v>
      </c>
      <c r="C13" s="33">
        <v>39071371.480000004</v>
      </c>
      <c r="D13" s="29"/>
    </row>
    <row r="14" spans="1:13" ht="15" x14ac:dyDescent="0.25">
      <c r="A14" s="29"/>
      <c r="B14" s="30" t="s">
        <v>125</v>
      </c>
      <c r="C14" s="33">
        <v>17248829.27</v>
      </c>
      <c r="D14" s="29"/>
    </row>
    <row r="15" spans="1:13" ht="15" x14ac:dyDescent="0.25">
      <c r="A15" s="29"/>
      <c r="B15" s="30" t="s">
        <v>126</v>
      </c>
      <c r="C15" s="33">
        <v>35614238.130000003</v>
      </c>
      <c r="D15" s="29"/>
    </row>
    <row r="16" spans="1:13" ht="15" x14ac:dyDescent="0.25">
      <c r="A16" s="29"/>
      <c r="B16" s="30" t="s">
        <v>127</v>
      </c>
      <c r="C16" s="33">
        <v>33905801.269999996</v>
      </c>
      <c r="D16" s="29"/>
    </row>
    <row r="17" spans="1:4" ht="15" x14ac:dyDescent="0.25">
      <c r="A17" s="29"/>
      <c r="B17" s="30" t="s">
        <v>128</v>
      </c>
      <c r="C17" s="33">
        <v>86604870.320000008</v>
      </c>
      <c r="D17" s="29"/>
    </row>
    <row r="18" spans="1:4" ht="15" x14ac:dyDescent="0.25">
      <c r="A18" s="29"/>
      <c r="B18" s="30" t="s">
        <v>129</v>
      </c>
      <c r="C18" s="33">
        <v>156635736.66</v>
      </c>
      <c r="D18" s="29"/>
    </row>
    <row r="19" spans="1:4" ht="15" x14ac:dyDescent="0.25">
      <c r="A19" s="29"/>
      <c r="B19" s="30" t="s">
        <v>130</v>
      </c>
      <c r="C19" s="33">
        <v>19568218.52</v>
      </c>
      <c r="D19" s="29"/>
    </row>
    <row r="20" spans="1:4" ht="15" x14ac:dyDescent="0.25">
      <c r="A20" s="29"/>
      <c r="B20" s="30" t="s">
        <v>131</v>
      </c>
      <c r="C20" s="33">
        <v>1623677.44</v>
      </c>
      <c r="D20" s="29"/>
    </row>
    <row r="21" spans="1:4" ht="15" x14ac:dyDescent="0.25">
      <c r="A21" s="29"/>
      <c r="B21" s="30" t="s">
        <v>132</v>
      </c>
      <c r="C21" s="33">
        <v>0</v>
      </c>
      <c r="D21" s="29"/>
    </row>
    <row r="22" spans="1:4" ht="15" x14ac:dyDescent="0.25">
      <c r="A22" s="29"/>
      <c r="B22" s="30" t="s">
        <v>133</v>
      </c>
      <c r="C22" s="33">
        <v>24784624.359999999</v>
      </c>
      <c r="D22" s="29"/>
    </row>
    <row r="23" spans="1:4" ht="15" x14ac:dyDescent="0.25">
      <c r="A23" s="29"/>
      <c r="B23" s="30" t="s">
        <v>134</v>
      </c>
      <c r="C23" s="33">
        <v>139950558.84</v>
      </c>
      <c r="D23" s="29"/>
    </row>
    <row r="24" spans="1:4" ht="15" x14ac:dyDescent="0.25">
      <c r="A24" s="29"/>
      <c r="B24" s="30" t="s">
        <v>135</v>
      </c>
      <c r="C24" s="33">
        <v>25888738.379999999</v>
      </c>
      <c r="D24" s="29"/>
    </row>
    <row r="25" spans="1:4" ht="15" x14ac:dyDescent="0.25">
      <c r="A25" s="29"/>
      <c r="B25" s="30" t="s">
        <v>136</v>
      </c>
      <c r="C25" s="33">
        <v>6331602.9500000002</v>
      </c>
      <c r="D25" s="29"/>
    </row>
    <row r="26" spans="1:4" ht="15" x14ac:dyDescent="0.25">
      <c r="A26" s="29"/>
      <c r="B26" s="30" t="s">
        <v>137</v>
      </c>
      <c r="C26" s="33">
        <v>40205289.93</v>
      </c>
      <c r="D26" s="29"/>
    </row>
    <row r="27" spans="1:4" ht="15" x14ac:dyDescent="0.25">
      <c r="A27" s="29"/>
      <c r="B27" s="30" t="s">
        <v>138</v>
      </c>
      <c r="C27" s="33">
        <v>75618048.399999991</v>
      </c>
      <c r="D27" s="29"/>
    </row>
    <row r="28" spans="1:4" ht="15" x14ac:dyDescent="0.25">
      <c r="A28" s="29"/>
      <c r="B28" s="30" t="s">
        <v>139</v>
      </c>
      <c r="C28" s="33">
        <v>40808425.100000001</v>
      </c>
      <c r="D28" s="29"/>
    </row>
    <row r="29" spans="1:4" ht="15" x14ac:dyDescent="0.25">
      <c r="A29" s="29"/>
      <c r="B29" s="30" t="s">
        <v>140</v>
      </c>
      <c r="C29" s="33">
        <v>8626532.8300000001</v>
      </c>
      <c r="D29" s="29"/>
    </row>
    <row r="30" spans="1:4" ht="15" x14ac:dyDescent="0.25">
      <c r="A30" s="29"/>
      <c r="B30" s="30" t="s">
        <v>141</v>
      </c>
      <c r="C30" s="33">
        <v>2865883.42</v>
      </c>
      <c r="D30" s="29"/>
    </row>
    <row r="31" spans="1:4" ht="15" x14ac:dyDescent="0.25">
      <c r="A31" s="29"/>
      <c r="B31" s="30" t="s">
        <v>142</v>
      </c>
      <c r="C31" s="33">
        <v>155870581.33000001</v>
      </c>
      <c r="D31" s="29"/>
    </row>
    <row r="32" spans="1:4" ht="15" x14ac:dyDescent="0.25">
      <c r="A32" s="29"/>
      <c r="B32" s="30" t="s">
        <v>143</v>
      </c>
      <c r="C32" s="33">
        <v>0</v>
      </c>
      <c r="D32" s="29"/>
    </row>
    <row r="33" spans="1:4" ht="15" x14ac:dyDescent="0.25">
      <c r="A33" s="29"/>
      <c r="B33" s="30" t="s">
        <v>144</v>
      </c>
      <c r="C33" s="33">
        <v>17370899.139999997</v>
      </c>
      <c r="D33" s="29"/>
    </row>
    <row r="34" spans="1:4" ht="15" x14ac:dyDescent="0.25">
      <c r="A34" s="29"/>
      <c r="B34" s="30" t="s">
        <v>145</v>
      </c>
      <c r="C34" s="33">
        <v>14525687.24</v>
      </c>
      <c r="D34" s="29"/>
    </row>
    <row r="35" spans="1:4" ht="15" x14ac:dyDescent="0.25">
      <c r="A35" s="29"/>
      <c r="B35" s="30" t="s">
        <v>146</v>
      </c>
      <c r="C35" s="33">
        <v>21399075.969999999</v>
      </c>
      <c r="D35" s="29"/>
    </row>
    <row r="36" spans="1:4" ht="15" x14ac:dyDescent="0.25">
      <c r="A36" s="29"/>
      <c r="B36" s="80" t="s">
        <v>463</v>
      </c>
      <c r="C36" s="33">
        <v>16625654.410000002</v>
      </c>
      <c r="D36" s="29"/>
    </row>
    <row r="37" spans="1:4" ht="15" x14ac:dyDescent="0.25">
      <c r="A37" s="29"/>
      <c r="B37" s="30" t="s">
        <v>147</v>
      </c>
      <c r="C37" s="33">
        <v>8191309.2800000003</v>
      </c>
      <c r="D37" s="29"/>
    </row>
    <row r="38" spans="1:4" ht="15" x14ac:dyDescent="0.25">
      <c r="A38" s="29"/>
      <c r="B38" s="30" t="s">
        <v>148</v>
      </c>
      <c r="C38" s="33">
        <v>1919298614.5399997</v>
      </c>
      <c r="D38" s="29"/>
    </row>
    <row r="39" spans="1:4" ht="15" x14ac:dyDescent="0.25">
      <c r="A39" s="29"/>
      <c r="B39" s="30" t="s">
        <v>171</v>
      </c>
      <c r="C39" s="33">
        <v>694073723.29000008</v>
      </c>
      <c r="D39" s="29"/>
    </row>
    <row r="40" spans="1:4" ht="15" x14ac:dyDescent="0.25">
      <c r="A40" s="29"/>
      <c r="B40" s="32" t="s">
        <v>90</v>
      </c>
      <c r="C40" s="34">
        <f>SUM(C7:C39)</f>
        <v>4977510086.0299997</v>
      </c>
      <c r="D40" s="29"/>
    </row>
    <row r="41" spans="1:4" x14ac:dyDescent="0.2">
      <c r="A41" s="29"/>
      <c r="C41" s="29"/>
      <c r="D41" s="29"/>
    </row>
    <row r="42" spans="1:4" ht="15" x14ac:dyDescent="0.2">
      <c r="B42" s="1" t="s">
        <v>25</v>
      </c>
    </row>
    <row r="43" spans="1:4" ht="15" x14ac:dyDescent="0.2">
      <c r="B43" s="1" t="s">
        <v>26</v>
      </c>
    </row>
    <row r="44" spans="1:4" ht="15" x14ac:dyDescent="0.2">
      <c r="B44" s="1" t="s">
        <v>592</v>
      </c>
    </row>
    <row r="45" spans="1:4" ht="15" x14ac:dyDescent="0.2">
      <c r="B45" s="1" t="s">
        <v>27</v>
      </c>
    </row>
  </sheetData>
  <mergeCells count="2">
    <mergeCell ref="B3:C5"/>
    <mergeCell ref="G5:M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P49"/>
  <sheetViews>
    <sheetView showGridLines="0" tabSelected="1" zoomScaleNormal="100" workbookViewId="0">
      <selection activeCell="H26" sqref="H26"/>
    </sheetView>
  </sheetViews>
  <sheetFormatPr baseColWidth="10" defaultColWidth="11.42578125" defaultRowHeight="12.75" x14ac:dyDescent="0.2"/>
  <cols>
    <col min="1" max="1" width="11.42578125" style="3" customWidth="1"/>
    <col min="2" max="2" width="51.7109375" style="3" customWidth="1"/>
    <col min="3" max="3" width="13.140625" style="3" customWidth="1"/>
    <col min="4" max="4" width="15.140625" style="3" customWidth="1"/>
    <col min="5" max="5" width="14.85546875" style="3" customWidth="1"/>
    <col min="6" max="6" width="14.5703125" style="3" bestFit="1" customWidth="1"/>
    <col min="7" max="7" width="16.42578125" style="3" customWidth="1"/>
    <col min="8" max="8" width="12" style="3" bestFit="1" customWidth="1"/>
    <col min="9" max="9" width="9" style="3" bestFit="1" customWidth="1"/>
    <col min="10" max="10" width="14.28515625" style="3" customWidth="1"/>
    <col min="11" max="11" width="9.85546875" style="3" customWidth="1"/>
    <col min="12" max="12" width="7.85546875" style="3" bestFit="1" customWidth="1"/>
    <col min="13" max="13" width="11.42578125" style="3" bestFit="1" customWidth="1"/>
    <col min="14" max="14" width="11.42578125" style="3" customWidth="1"/>
    <col min="15" max="15" width="24.42578125" style="3" bestFit="1" customWidth="1"/>
    <col min="16" max="16" width="17.140625" style="3" bestFit="1" customWidth="1"/>
    <col min="17" max="16384" width="11.42578125" style="3"/>
  </cols>
  <sheetData>
    <row r="2" spans="2:16" ht="18" x14ac:dyDescent="0.25">
      <c r="B2" s="103" t="s">
        <v>586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2:16" ht="15.75" thickBot="1" x14ac:dyDescent="0.25">
      <c r="B3" s="138" t="s">
        <v>18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O3" s="2" t="s">
        <v>107</v>
      </c>
      <c r="P3" s="4">
        <v>5328201300000</v>
      </c>
    </row>
    <row r="4" spans="2:16" ht="12.75" customHeight="1" thickBot="1" x14ac:dyDescent="0.25">
      <c r="B4" s="131" t="s">
        <v>19</v>
      </c>
      <c r="C4" s="40">
        <v>2020</v>
      </c>
      <c r="D4" s="125">
        <v>2021</v>
      </c>
      <c r="E4" s="139"/>
      <c r="F4" s="139"/>
      <c r="G4" s="139"/>
      <c r="H4" s="139"/>
      <c r="I4" s="139"/>
      <c r="J4" s="126"/>
      <c r="K4" s="125" t="s">
        <v>113</v>
      </c>
      <c r="L4" s="126"/>
      <c r="M4" s="119" t="s">
        <v>158</v>
      </c>
    </row>
    <row r="5" spans="2:16" ht="12.75" customHeight="1" thickBot="1" x14ac:dyDescent="0.25">
      <c r="B5" s="132"/>
      <c r="C5" s="119" t="s">
        <v>591</v>
      </c>
      <c r="D5" s="125" t="s">
        <v>20</v>
      </c>
      <c r="E5" s="125" t="s">
        <v>589</v>
      </c>
      <c r="F5" s="139"/>
      <c r="G5" s="139"/>
      <c r="H5" s="139"/>
      <c r="I5" s="139"/>
      <c r="J5" s="126"/>
      <c r="K5" s="140"/>
      <c r="L5" s="130"/>
      <c r="M5" s="120"/>
    </row>
    <row r="6" spans="2:16" ht="48" customHeight="1" thickBot="1" x14ac:dyDescent="0.25">
      <c r="B6" s="132"/>
      <c r="C6" s="121"/>
      <c r="D6" s="121"/>
      <c r="E6" s="40" t="s">
        <v>607</v>
      </c>
      <c r="F6" s="40" t="s">
        <v>159</v>
      </c>
      <c r="G6" s="40" t="s">
        <v>109</v>
      </c>
      <c r="H6" s="40" t="s">
        <v>168</v>
      </c>
      <c r="I6" s="40" t="s">
        <v>110</v>
      </c>
      <c r="J6" s="40" t="s">
        <v>161</v>
      </c>
      <c r="K6" s="40" t="s">
        <v>114</v>
      </c>
      <c r="L6" s="49" t="s">
        <v>115</v>
      </c>
      <c r="M6" s="121"/>
    </row>
    <row r="7" spans="2:16" ht="13.5" thickBot="1" x14ac:dyDescent="0.25">
      <c r="B7" s="133"/>
      <c r="C7" s="41">
        <v>1</v>
      </c>
      <c r="D7" s="41">
        <v>2</v>
      </c>
      <c r="E7" s="41">
        <v>3</v>
      </c>
      <c r="F7" s="41">
        <v>4</v>
      </c>
      <c r="G7" s="41">
        <v>5</v>
      </c>
      <c r="H7" s="41">
        <v>6</v>
      </c>
      <c r="I7" s="41">
        <v>7</v>
      </c>
      <c r="J7" s="50" t="s">
        <v>462</v>
      </c>
      <c r="K7" s="51" t="s">
        <v>460</v>
      </c>
      <c r="L7" s="52" t="s">
        <v>162</v>
      </c>
      <c r="M7" s="41" t="s">
        <v>461</v>
      </c>
    </row>
    <row r="8" spans="2:16" s="57" customFormat="1" ht="15" x14ac:dyDescent="0.25">
      <c r="B8" s="53" t="s">
        <v>28</v>
      </c>
      <c r="C8" s="54">
        <f t="shared" ref="C8:I8" si="0">C10+C9</f>
        <v>841044378.76000023</v>
      </c>
      <c r="D8" s="54">
        <f t="shared" si="0"/>
        <v>7818719836</v>
      </c>
      <c r="E8" s="54">
        <f t="shared" si="0"/>
        <v>7818719836</v>
      </c>
      <c r="F8" s="54">
        <f t="shared" si="0"/>
        <v>651559986.3599999</v>
      </c>
      <c r="G8" s="54">
        <f t="shared" si="0"/>
        <v>651559979.51999998</v>
      </c>
      <c r="H8" s="54">
        <f t="shared" si="0"/>
        <v>651559979.51999998</v>
      </c>
      <c r="I8" s="54">
        <f t="shared" si="0"/>
        <v>651559979.51999998</v>
      </c>
      <c r="J8" s="55">
        <f>H8/F8</f>
        <v>0.99999998950211788</v>
      </c>
      <c r="K8" s="54">
        <f t="shared" ref="K8:K45" si="1">H8-C8</f>
        <v>-189484399.24000025</v>
      </c>
      <c r="L8" s="55">
        <f t="shared" ref="L8:L39" si="2">H8/C8-1</f>
        <v>-0.22529655274477656</v>
      </c>
      <c r="M8" s="55">
        <f>H8/$P$3</f>
        <v>1.2228516582509749E-4</v>
      </c>
      <c r="N8" s="56"/>
    </row>
    <row r="9" spans="2:16" x14ac:dyDescent="0.2">
      <c r="B9" s="58" t="s">
        <v>29</v>
      </c>
      <c r="C9" s="44">
        <v>211314924</v>
      </c>
      <c r="D9" s="44">
        <v>2635779124</v>
      </c>
      <c r="E9" s="44">
        <v>2635779124</v>
      </c>
      <c r="F9" s="44">
        <v>219648260.38999999</v>
      </c>
      <c r="G9" s="44">
        <v>219648260.38999999</v>
      </c>
      <c r="H9" s="44">
        <v>219648260.38999999</v>
      </c>
      <c r="I9" s="44">
        <v>219648260.38999999</v>
      </c>
      <c r="J9" s="45">
        <f t="shared" ref="J9:J45" si="3">H9/F9</f>
        <v>1</v>
      </c>
      <c r="K9" s="44">
        <f t="shared" si="1"/>
        <v>8333336.3899999857</v>
      </c>
      <c r="L9" s="45">
        <f t="shared" si="2"/>
        <v>3.9435626373459431E-2</v>
      </c>
      <c r="M9" s="45">
        <f t="shared" ref="M9:M45" si="4">H9/$P$3</f>
        <v>4.1223716602073574E-5</v>
      </c>
    </row>
    <row r="10" spans="2:16" x14ac:dyDescent="0.2">
      <c r="B10" s="58" t="s">
        <v>30</v>
      </c>
      <c r="C10" s="44">
        <v>629729454.76000023</v>
      </c>
      <c r="D10" s="44">
        <v>5182940712</v>
      </c>
      <c r="E10" s="44">
        <v>5182940712</v>
      </c>
      <c r="F10" s="44">
        <v>431911725.96999991</v>
      </c>
      <c r="G10" s="44">
        <v>431911719.13</v>
      </c>
      <c r="H10" s="44">
        <v>431911719.13</v>
      </c>
      <c r="I10" s="44">
        <v>431911719.13</v>
      </c>
      <c r="J10" s="45">
        <f t="shared" si="3"/>
        <v>0.99999998416343083</v>
      </c>
      <c r="K10" s="44">
        <f t="shared" si="1"/>
        <v>-197817735.63000023</v>
      </c>
      <c r="L10" s="45">
        <f t="shared" si="2"/>
        <v>-0.31413130533236955</v>
      </c>
      <c r="M10" s="45">
        <f t="shared" si="4"/>
        <v>8.1061449223023907E-5</v>
      </c>
    </row>
    <row r="11" spans="2:16" s="57" customFormat="1" ht="15" x14ac:dyDescent="0.25">
      <c r="B11" s="53" t="s">
        <v>31</v>
      </c>
      <c r="C11" s="54">
        <f t="shared" ref="C11:I11" si="5">SUM(C12:C33)</f>
        <v>71871739683.170013</v>
      </c>
      <c r="D11" s="54">
        <f t="shared" si="5"/>
        <v>603583899414</v>
      </c>
      <c r="E11" s="54">
        <f t="shared" si="5"/>
        <v>680889834220.38</v>
      </c>
      <c r="F11" s="54">
        <f t="shared" si="5"/>
        <v>77088073558.889984</v>
      </c>
      <c r="G11" s="54">
        <f t="shared" si="5"/>
        <v>73610866973.220001</v>
      </c>
      <c r="H11" s="54">
        <f t="shared" si="5"/>
        <v>77407961527.740005</v>
      </c>
      <c r="I11" s="54">
        <f t="shared" si="5"/>
        <v>63232760884.37999</v>
      </c>
      <c r="J11" s="55">
        <f t="shared" si="3"/>
        <v>1.0041496427927421</v>
      </c>
      <c r="K11" s="54">
        <f t="shared" si="1"/>
        <v>5536221844.5699921</v>
      </c>
      <c r="L11" s="55">
        <f t="shared" si="2"/>
        <v>7.7029189344451021E-2</v>
      </c>
      <c r="M11" s="55">
        <f t="shared" si="4"/>
        <v>1.4527972418710983E-2</v>
      </c>
    </row>
    <row r="12" spans="2:16" x14ac:dyDescent="0.2">
      <c r="B12" s="58" t="s">
        <v>32</v>
      </c>
      <c r="C12" s="44">
        <v>13617283742.679993</v>
      </c>
      <c r="D12" s="44">
        <v>67976353801</v>
      </c>
      <c r="E12" s="44">
        <v>97710841814</v>
      </c>
      <c r="F12" s="44">
        <v>8955621534.7700005</v>
      </c>
      <c r="G12" s="44">
        <v>11839365083.700001</v>
      </c>
      <c r="H12" s="44">
        <v>11370664910.440001</v>
      </c>
      <c r="I12" s="44">
        <v>10647735192.109999</v>
      </c>
      <c r="J12" s="45">
        <f t="shared" si="3"/>
        <v>1.2696678690913465</v>
      </c>
      <c r="K12" s="44">
        <f t="shared" si="1"/>
        <v>-2246618832.2399921</v>
      </c>
      <c r="L12" s="45">
        <f t="shared" si="2"/>
        <v>-0.16498289047165282</v>
      </c>
      <c r="M12" s="45">
        <f t="shared" si="4"/>
        <v>2.1340531767146259E-3</v>
      </c>
    </row>
    <row r="13" spans="2:16" x14ac:dyDescent="0.2">
      <c r="B13" s="58" t="s">
        <v>33</v>
      </c>
      <c r="C13" s="44">
        <v>3790055589.5999999</v>
      </c>
      <c r="D13" s="44">
        <v>43276034668</v>
      </c>
      <c r="E13" s="44">
        <v>50556642154</v>
      </c>
      <c r="F13" s="44">
        <v>5718049592.2099991</v>
      </c>
      <c r="G13" s="44">
        <v>5918178050.4200001</v>
      </c>
      <c r="H13" s="44">
        <v>5594552873.3099995</v>
      </c>
      <c r="I13" s="44">
        <v>3165206612.6100001</v>
      </c>
      <c r="J13" s="45">
        <f t="shared" si="3"/>
        <v>0.97840230013600338</v>
      </c>
      <c r="K13" s="44">
        <f t="shared" si="1"/>
        <v>1804497283.7099996</v>
      </c>
      <c r="L13" s="45">
        <f t="shared" si="2"/>
        <v>0.47611367196343557</v>
      </c>
      <c r="M13" s="45">
        <f t="shared" si="4"/>
        <v>1.0499890222447114E-3</v>
      </c>
    </row>
    <row r="14" spans="2:16" x14ac:dyDescent="0.2">
      <c r="B14" s="58" t="s">
        <v>34</v>
      </c>
      <c r="C14" s="44">
        <v>3735610960.2799993</v>
      </c>
      <c r="D14" s="44">
        <v>33199958317</v>
      </c>
      <c r="E14" s="44">
        <v>34216724136</v>
      </c>
      <c r="F14" s="44">
        <v>4302231598.8999996</v>
      </c>
      <c r="G14" s="44">
        <v>5279597582.7800007</v>
      </c>
      <c r="H14" s="44">
        <v>4805205637.6300011</v>
      </c>
      <c r="I14" s="44">
        <v>3083786469.9000001</v>
      </c>
      <c r="J14" s="45">
        <f t="shared" si="3"/>
        <v>1.11691003312295</v>
      </c>
      <c r="K14" s="44">
        <f t="shared" si="1"/>
        <v>1069594677.3500018</v>
      </c>
      <c r="L14" s="45">
        <f t="shared" si="2"/>
        <v>0.28632389419636772</v>
      </c>
      <c r="M14" s="45">
        <f t="shared" si="4"/>
        <v>9.0184386194830911E-4</v>
      </c>
    </row>
    <row r="15" spans="2:16" x14ac:dyDescent="0.2">
      <c r="B15" s="58" t="s">
        <v>35</v>
      </c>
      <c r="C15" s="44">
        <v>568732234.13000011</v>
      </c>
      <c r="D15" s="44">
        <v>10207451310</v>
      </c>
      <c r="E15" s="44">
        <v>8853678523</v>
      </c>
      <c r="F15" s="44">
        <v>810059613.78999996</v>
      </c>
      <c r="G15" s="44">
        <v>732916885.36000013</v>
      </c>
      <c r="H15" s="44">
        <v>560092421.27999997</v>
      </c>
      <c r="I15" s="44">
        <v>325125948.75</v>
      </c>
      <c r="J15" s="45">
        <f t="shared" si="3"/>
        <v>0.69142123832036695</v>
      </c>
      <c r="K15" s="44">
        <f t="shared" si="1"/>
        <v>-8639812.8500001431</v>
      </c>
      <c r="L15" s="45">
        <f t="shared" si="2"/>
        <v>-1.5191354263956236E-2</v>
      </c>
      <c r="M15" s="45">
        <f t="shared" si="4"/>
        <v>1.0511847990427839E-4</v>
      </c>
    </row>
    <row r="16" spans="2:16" x14ac:dyDescent="0.2">
      <c r="B16" s="58" t="s">
        <v>36</v>
      </c>
      <c r="C16" s="44">
        <v>1782989305.8000002</v>
      </c>
      <c r="D16" s="44">
        <v>21532543437</v>
      </c>
      <c r="E16" s="44">
        <v>21155141529</v>
      </c>
      <c r="F16" s="44">
        <v>2133869415.3599999</v>
      </c>
      <c r="G16" s="44">
        <v>2820023822.5799999</v>
      </c>
      <c r="H16" s="44">
        <v>2922301351.73</v>
      </c>
      <c r="I16" s="44">
        <v>2622361346.8899994</v>
      </c>
      <c r="J16" s="45">
        <f t="shared" si="3"/>
        <v>1.3694846229552364</v>
      </c>
      <c r="K16" s="44">
        <f t="shared" si="1"/>
        <v>1139312045.9299998</v>
      </c>
      <c r="L16" s="45">
        <f t="shared" si="2"/>
        <v>0.63898983702474199</v>
      </c>
      <c r="M16" s="45">
        <f t="shared" si="4"/>
        <v>5.484592618019143E-4</v>
      </c>
    </row>
    <row r="17" spans="2:14" x14ac:dyDescent="0.2">
      <c r="B17" s="58" t="s">
        <v>37</v>
      </c>
      <c r="C17" s="44">
        <v>25171167573.820007</v>
      </c>
      <c r="D17" s="44">
        <v>194510200000</v>
      </c>
      <c r="E17" s="44">
        <v>190809106513.70999</v>
      </c>
      <c r="F17" s="44">
        <v>17938699743.279999</v>
      </c>
      <c r="G17" s="44">
        <v>17401924357.68</v>
      </c>
      <c r="H17" s="44">
        <v>23311607368.330002</v>
      </c>
      <c r="I17" s="44">
        <v>15059135858.459995</v>
      </c>
      <c r="J17" s="45">
        <f t="shared" si="3"/>
        <v>1.2995148869171937</v>
      </c>
      <c r="K17" s="44">
        <f t="shared" si="1"/>
        <v>-1859560205.4900055</v>
      </c>
      <c r="L17" s="45">
        <f t="shared" si="2"/>
        <v>-7.3876597104065023E-2</v>
      </c>
      <c r="M17" s="45">
        <f t="shared" si="4"/>
        <v>4.3751363838918774E-3</v>
      </c>
    </row>
    <row r="18" spans="2:14" ht="25.5" x14ac:dyDescent="0.2">
      <c r="B18" s="59" t="s">
        <v>38</v>
      </c>
      <c r="C18" s="44">
        <v>11582589675.259998</v>
      </c>
      <c r="D18" s="44">
        <v>107449061312</v>
      </c>
      <c r="E18" s="44">
        <v>140551201390.26001</v>
      </c>
      <c r="F18" s="44">
        <v>22631251090.139999</v>
      </c>
      <c r="G18" s="44">
        <v>11446645589.489994</v>
      </c>
      <c r="H18" s="44">
        <v>11475648372.42</v>
      </c>
      <c r="I18" s="44">
        <v>11198998458.990002</v>
      </c>
      <c r="J18" s="45">
        <f t="shared" si="3"/>
        <v>0.50707087852600952</v>
      </c>
      <c r="K18" s="44">
        <f t="shared" si="1"/>
        <v>-106941302.83999825</v>
      </c>
      <c r="L18" s="45">
        <f t="shared" si="2"/>
        <v>-9.2329354521140106E-3</v>
      </c>
      <c r="M18" s="45">
        <f t="shared" si="4"/>
        <v>2.1537565355160288E-3</v>
      </c>
      <c r="N18" s="60"/>
    </row>
    <row r="19" spans="2:14" x14ac:dyDescent="0.2">
      <c r="B19" s="58" t="s">
        <v>39</v>
      </c>
      <c r="C19" s="44">
        <v>153484400.88000005</v>
      </c>
      <c r="D19" s="44">
        <v>2833726697</v>
      </c>
      <c r="E19" s="44">
        <v>2893837986.3499999</v>
      </c>
      <c r="F19" s="44">
        <v>262517975.04000002</v>
      </c>
      <c r="G19" s="44">
        <v>345196474.77999997</v>
      </c>
      <c r="H19" s="44">
        <v>354430285.71999997</v>
      </c>
      <c r="I19" s="44">
        <v>279321802.57999998</v>
      </c>
      <c r="J19" s="45">
        <f t="shared" si="3"/>
        <v>1.3501181611125685</v>
      </c>
      <c r="K19" s="44">
        <f t="shared" si="1"/>
        <v>200945884.83999991</v>
      </c>
      <c r="L19" s="45">
        <f t="shared" si="2"/>
        <v>1.3092267597741549</v>
      </c>
      <c r="M19" s="45">
        <f t="shared" si="4"/>
        <v>6.6519687557600336E-5</v>
      </c>
    </row>
    <row r="20" spans="2:14" x14ac:dyDescent="0.2">
      <c r="B20" s="59" t="s">
        <v>40</v>
      </c>
      <c r="C20" s="44">
        <v>151237161.38999996</v>
      </c>
      <c r="D20" s="44">
        <v>2031641613</v>
      </c>
      <c r="E20" s="44">
        <v>1695951073.78</v>
      </c>
      <c r="F20" s="44">
        <v>225152518.05000001</v>
      </c>
      <c r="G20" s="44">
        <v>193357397.15000001</v>
      </c>
      <c r="H20" s="44">
        <v>177172112.75999999</v>
      </c>
      <c r="I20" s="44">
        <v>142416829.39000002</v>
      </c>
      <c r="J20" s="45">
        <f t="shared" si="3"/>
        <v>0.7868982070218512</v>
      </c>
      <c r="K20" s="44">
        <f t="shared" si="1"/>
        <v>25934951.370000035</v>
      </c>
      <c r="L20" s="45">
        <f t="shared" si="2"/>
        <v>0.17148530911077309</v>
      </c>
      <c r="M20" s="45">
        <f t="shared" si="4"/>
        <v>3.3251767863950637E-5</v>
      </c>
    </row>
    <row r="21" spans="2:14" x14ac:dyDescent="0.2">
      <c r="B21" s="59" t="s">
        <v>41</v>
      </c>
      <c r="C21" s="44">
        <v>1476994439.79</v>
      </c>
      <c r="D21" s="44">
        <v>13835081458</v>
      </c>
      <c r="E21" s="44">
        <v>15160054010</v>
      </c>
      <c r="F21" s="44">
        <v>1356827034.6600001</v>
      </c>
      <c r="G21" s="44">
        <v>3329044602.9500008</v>
      </c>
      <c r="H21" s="44">
        <v>3231415582.9100008</v>
      </c>
      <c r="I21" s="44">
        <v>3082651483.52</v>
      </c>
      <c r="J21" s="45">
        <f t="shared" si="3"/>
        <v>2.3815972856995318</v>
      </c>
      <c r="K21" s="44">
        <f t="shared" si="1"/>
        <v>1754421143.1200008</v>
      </c>
      <c r="L21" s="45">
        <f t="shared" si="2"/>
        <v>1.1878319212694164</v>
      </c>
      <c r="M21" s="45">
        <f t="shared" si="4"/>
        <v>6.0647400519758907E-4</v>
      </c>
    </row>
    <row r="22" spans="2:14" ht="25.5" x14ac:dyDescent="0.2">
      <c r="B22" s="61" t="s">
        <v>42</v>
      </c>
      <c r="C22" s="44">
        <v>3914672877.4699988</v>
      </c>
      <c r="D22" s="44">
        <v>48788599383</v>
      </c>
      <c r="E22" s="44">
        <v>41816376395</v>
      </c>
      <c r="F22" s="44">
        <v>5021694476.8600006</v>
      </c>
      <c r="G22" s="44">
        <v>4247118111.8299999</v>
      </c>
      <c r="H22" s="44">
        <v>3791708397.6399999</v>
      </c>
      <c r="I22" s="44">
        <v>5062389028.6500006</v>
      </c>
      <c r="J22" s="45">
        <f t="shared" si="3"/>
        <v>0.75506552919780678</v>
      </c>
      <c r="K22" s="44">
        <f t="shared" si="1"/>
        <v>-122964479.82999897</v>
      </c>
      <c r="L22" s="45">
        <f t="shared" si="2"/>
        <v>-3.1411176279298569E-2</v>
      </c>
      <c r="M22" s="45">
        <f t="shared" si="4"/>
        <v>7.1163009506416356E-4</v>
      </c>
    </row>
    <row r="23" spans="2:14" ht="25.5" x14ac:dyDescent="0.2">
      <c r="B23" s="61" t="s">
        <v>43</v>
      </c>
      <c r="C23" s="44">
        <v>526772893.94000024</v>
      </c>
      <c r="D23" s="44">
        <v>7108358376</v>
      </c>
      <c r="E23" s="44">
        <v>21250819149</v>
      </c>
      <c r="F23" s="44">
        <v>1473533524.6900001</v>
      </c>
      <c r="G23" s="44">
        <v>3530002263.2799993</v>
      </c>
      <c r="H23" s="44">
        <v>3383353474.8499994</v>
      </c>
      <c r="I23" s="44">
        <v>2791643397.7199998</v>
      </c>
      <c r="J23" s="45">
        <f t="shared" si="3"/>
        <v>2.2960817776859095</v>
      </c>
      <c r="K23" s="44">
        <f t="shared" si="1"/>
        <v>2856580580.9099994</v>
      </c>
      <c r="L23" s="45">
        <f t="shared" si="2"/>
        <v>5.4227934158574334</v>
      </c>
      <c r="M23" s="45">
        <f t="shared" si="4"/>
        <v>6.3498979943756994E-4</v>
      </c>
    </row>
    <row r="24" spans="2:14" x14ac:dyDescent="0.2">
      <c r="B24" s="59" t="s">
        <v>44</v>
      </c>
      <c r="C24" s="44">
        <v>705572696.17999995</v>
      </c>
      <c r="D24" s="44">
        <v>5989263956</v>
      </c>
      <c r="E24" s="44">
        <v>4430396324</v>
      </c>
      <c r="F24" s="44">
        <v>663111676.33999991</v>
      </c>
      <c r="G24" s="44">
        <v>435178935.63999999</v>
      </c>
      <c r="H24" s="44">
        <v>379286038.04999995</v>
      </c>
      <c r="I24" s="44">
        <v>238208248.64000002</v>
      </c>
      <c r="J24" s="45">
        <f t="shared" si="3"/>
        <v>0.57197912747283175</v>
      </c>
      <c r="K24" s="44">
        <f t="shared" si="1"/>
        <v>-326286658.13</v>
      </c>
      <c r="L24" s="45">
        <f t="shared" si="2"/>
        <v>-0.46244229672793402</v>
      </c>
      <c r="M24" s="45">
        <f t="shared" si="4"/>
        <v>7.1184629989486307E-5</v>
      </c>
    </row>
    <row r="25" spans="2:14" x14ac:dyDescent="0.2">
      <c r="B25" s="59" t="s">
        <v>45</v>
      </c>
      <c r="C25" s="44">
        <v>510768654.10000008</v>
      </c>
      <c r="D25" s="44">
        <v>7005559301</v>
      </c>
      <c r="E25" s="44">
        <v>10412171241</v>
      </c>
      <c r="F25" s="44">
        <v>659822908</v>
      </c>
      <c r="G25" s="44">
        <v>783896632.56000006</v>
      </c>
      <c r="H25" s="44">
        <v>783896632.56000006</v>
      </c>
      <c r="I25" s="44">
        <v>747741305.6400001</v>
      </c>
      <c r="J25" s="45">
        <f t="shared" si="3"/>
        <v>1.1880409471324389</v>
      </c>
      <c r="K25" s="44">
        <f t="shared" si="1"/>
        <v>273127978.45999998</v>
      </c>
      <c r="L25" s="45">
        <f t="shared" si="2"/>
        <v>0.53473911577691702</v>
      </c>
      <c r="M25" s="45">
        <f t="shared" si="4"/>
        <v>1.4712218784977213E-4</v>
      </c>
    </row>
    <row r="26" spans="2:14" x14ac:dyDescent="0.2">
      <c r="B26" s="59" t="s">
        <v>46</v>
      </c>
      <c r="C26" s="44">
        <v>41139775.680000007</v>
      </c>
      <c r="D26" s="44">
        <v>1090587821</v>
      </c>
      <c r="E26" s="44">
        <v>1166387821</v>
      </c>
      <c r="F26" s="44">
        <v>144049835.53</v>
      </c>
      <c r="G26" s="44">
        <v>120810946.45999998</v>
      </c>
      <c r="H26" s="44">
        <v>83924077.129999995</v>
      </c>
      <c r="I26" s="44">
        <v>80654121.320000008</v>
      </c>
      <c r="J26" s="45">
        <f t="shared" si="3"/>
        <v>0.58260446338740779</v>
      </c>
      <c r="K26" s="44">
        <f t="shared" si="1"/>
        <v>42784301.449999988</v>
      </c>
      <c r="L26" s="45">
        <f t="shared" si="2"/>
        <v>1.0399741063925991</v>
      </c>
      <c r="M26" s="45">
        <f t="shared" si="4"/>
        <v>1.5750920883938823E-5</v>
      </c>
    </row>
    <row r="27" spans="2:14" x14ac:dyDescent="0.2">
      <c r="B27" s="59" t="s">
        <v>47</v>
      </c>
      <c r="C27" s="44">
        <v>206344520.03</v>
      </c>
      <c r="D27" s="44">
        <v>2587888533</v>
      </c>
      <c r="E27" s="44">
        <v>2969275454.3400002</v>
      </c>
      <c r="F27" s="44">
        <v>423987176.5</v>
      </c>
      <c r="G27" s="44">
        <v>321288881.04000002</v>
      </c>
      <c r="H27" s="44">
        <v>285922999.40999997</v>
      </c>
      <c r="I27" s="44">
        <v>189876624.03</v>
      </c>
      <c r="J27" s="45">
        <f t="shared" si="3"/>
        <v>0.67436709235002057</v>
      </c>
      <c r="K27" s="44">
        <f t="shared" si="1"/>
        <v>79578479.379999965</v>
      </c>
      <c r="L27" s="45">
        <f t="shared" si="2"/>
        <v>0.38565831245932869</v>
      </c>
      <c r="M27" s="45">
        <f t="shared" si="4"/>
        <v>5.3662199175920767E-5</v>
      </c>
    </row>
    <row r="28" spans="2:14" x14ac:dyDescent="0.2">
      <c r="B28" s="59" t="s">
        <v>48</v>
      </c>
      <c r="C28" s="44">
        <v>37170548.619999997</v>
      </c>
      <c r="D28" s="44">
        <v>660711909</v>
      </c>
      <c r="E28" s="44">
        <v>664638481.67000008</v>
      </c>
      <c r="F28" s="44">
        <v>78441147.260000005</v>
      </c>
      <c r="G28" s="44">
        <v>54093503.520000003</v>
      </c>
      <c r="H28" s="44">
        <v>74884115.609999985</v>
      </c>
      <c r="I28" s="44">
        <v>72715836.150000006</v>
      </c>
      <c r="J28" s="45">
        <f t="shared" si="3"/>
        <v>0.95465349788663945</v>
      </c>
      <c r="K28" s="44">
        <f t="shared" si="1"/>
        <v>37713566.989999987</v>
      </c>
      <c r="L28" s="45">
        <f t="shared" si="2"/>
        <v>1.0146088338795143</v>
      </c>
      <c r="M28" s="45">
        <f t="shared" si="4"/>
        <v>1.405429551056939E-5</v>
      </c>
    </row>
    <row r="29" spans="2:14" ht="25.5" x14ac:dyDescent="0.2">
      <c r="B29" s="59" t="s">
        <v>49</v>
      </c>
      <c r="C29" s="44">
        <v>1263039060.5200002</v>
      </c>
      <c r="D29" s="44">
        <v>12790477309</v>
      </c>
      <c r="E29" s="44">
        <v>12882186115</v>
      </c>
      <c r="F29" s="44">
        <v>1606279939.4299998</v>
      </c>
      <c r="G29" s="44">
        <v>1722793876.72</v>
      </c>
      <c r="H29" s="44">
        <v>1807033129.3899996</v>
      </c>
      <c r="I29" s="44">
        <v>1861693657.03</v>
      </c>
      <c r="J29" s="45">
        <f t="shared" si="3"/>
        <v>1.1249802011667023</v>
      </c>
      <c r="K29" s="44">
        <f t="shared" si="1"/>
        <v>543994068.86999941</v>
      </c>
      <c r="L29" s="45">
        <f t="shared" si="2"/>
        <v>0.43070249042498654</v>
      </c>
      <c r="M29" s="45">
        <f t="shared" si="4"/>
        <v>3.391450562106202E-4</v>
      </c>
    </row>
    <row r="30" spans="2:14" ht="25.5" x14ac:dyDescent="0.2">
      <c r="B30" s="59" t="s">
        <v>50</v>
      </c>
      <c r="C30" s="44">
        <v>2263529119.079999</v>
      </c>
      <c r="D30" s="44">
        <v>15363014394</v>
      </c>
      <c r="E30" s="44">
        <v>15825918959.27</v>
      </c>
      <c r="F30" s="44">
        <v>2089911907.4900002</v>
      </c>
      <c r="G30" s="44">
        <v>2482445988.5799999</v>
      </c>
      <c r="H30" s="44">
        <v>2520397758.1999998</v>
      </c>
      <c r="I30" s="44">
        <v>2151202391.79</v>
      </c>
      <c r="J30" s="45">
        <f t="shared" si="3"/>
        <v>1.2059827733251285</v>
      </c>
      <c r="K30" s="44">
        <f t="shared" si="1"/>
        <v>256868639.12000084</v>
      </c>
      <c r="L30" s="45">
        <f t="shared" si="2"/>
        <v>0.11348148206036957</v>
      </c>
      <c r="M30" s="45">
        <f t="shared" si="4"/>
        <v>4.7302975550116692E-4</v>
      </c>
    </row>
    <row r="31" spans="2:14" ht="25.5" x14ac:dyDescent="0.2">
      <c r="B31" s="59" t="s">
        <v>51</v>
      </c>
      <c r="C31" s="44">
        <v>164875870.71000001</v>
      </c>
      <c r="D31" s="44">
        <v>2970299999</v>
      </c>
      <c r="E31" s="44">
        <v>2856536737</v>
      </c>
      <c r="F31" s="44">
        <v>367086795.47000003</v>
      </c>
      <c r="G31" s="44">
        <v>258177090.40000001</v>
      </c>
      <c r="H31" s="44">
        <v>231612715.96000001</v>
      </c>
      <c r="I31" s="44">
        <v>202451292.75999996</v>
      </c>
      <c r="J31" s="45">
        <f t="shared" si="3"/>
        <v>0.63094809951813813</v>
      </c>
      <c r="K31" s="44">
        <f t="shared" si="1"/>
        <v>66736845.25</v>
      </c>
      <c r="L31" s="45">
        <f t="shared" si="2"/>
        <v>0.40477023692195302</v>
      </c>
      <c r="M31" s="45">
        <f t="shared" si="4"/>
        <v>4.3469212764164902E-5</v>
      </c>
    </row>
    <row r="32" spans="2:14" x14ac:dyDescent="0.2">
      <c r="B32" s="59" t="s">
        <v>52</v>
      </c>
      <c r="C32" s="44">
        <v>71800617.070000008</v>
      </c>
      <c r="D32" s="44">
        <v>1014051490</v>
      </c>
      <c r="E32" s="44">
        <v>1023622014</v>
      </c>
      <c r="F32" s="44">
        <v>88051560.370000005</v>
      </c>
      <c r="G32" s="44">
        <v>111347564.89</v>
      </c>
      <c r="H32" s="44">
        <v>111818615.40000001</v>
      </c>
      <c r="I32" s="44">
        <v>94344923.090000004</v>
      </c>
      <c r="J32" s="45">
        <f t="shared" si="3"/>
        <v>1.2699220198952619</v>
      </c>
      <c r="K32" s="44">
        <f t="shared" si="1"/>
        <v>40017998.329999998</v>
      </c>
      <c r="L32" s="45">
        <f t="shared" si="2"/>
        <v>0.55734894716831707</v>
      </c>
      <c r="M32" s="45">
        <f t="shared" si="4"/>
        <v>2.0986184474674409E-5</v>
      </c>
    </row>
    <row r="33" spans="2:13" x14ac:dyDescent="0.2">
      <c r="B33" s="59" t="s">
        <v>53</v>
      </c>
      <c r="C33" s="44">
        <v>135907966.14000002</v>
      </c>
      <c r="D33" s="44">
        <v>1363034330</v>
      </c>
      <c r="E33" s="44">
        <v>1988326399</v>
      </c>
      <c r="F33" s="44">
        <v>137822494.75</v>
      </c>
      <c r="G33" s="44">
        <v>237463331.41</v>
      </c>
      <c r="H33" s="44">
        <v>151032657.01000002</v>
      </c>
      <c r="I33" s="44">
        <v>133100054.36</v>
      </c>
      <c r="J33" s="45">
        <f t="shared" si="3"/>
        <v>1.0958491012948379</v>
      </c>
      <c r="K33" s="44">
        <f t="shared" si="1"/>
        <v>15124690.870000005</v>
      </c>
      <c r="L33" s="45">
        <f t="shared" si="2"/>
        <v>0.11128627187621887</v>
      </c>
      <c r="M33" s="45">
        <f t="shared" si="4"/>
        <v>2.8345899208049821E-5</v>
      </c>
    </row>
    <row r="34" spans="2:13" s="57" customFormat="1" ht="15" x14ac:dyDescent="0.25">
      <c r="B34" s="53" t="s">
        <v>4</v>
      </c>
      <c r="C34" s="54">
        <f t="shared" ref="C34:I34" si="6">C35</f>
        <v>718271942.75000012</v>
      </c>
      <c r="D34" s="54">
        <f t="shared" si="6"/>
        <v>8737865213</v>
      </c>
      <c r="E34" s="54">
        <f t="shared" si="6"/>
        <v>11268985415</v>
      </c>
      <c r="F34" s="54">
        <f t="shared" si="6"/>
        <v>734822101.03999996</v>
      </c>
      <c r="G34" s="54">
        <f t="shared" si="6"/>
        <v>733521945.40999997</v>
      </c>
      <c r="H34" s="54">
        <f t="shared" si="6"/>
        <v>733521945.40999997</v>
      </c>
      <c r="I34" s="54">
        <f t="shared" si="6"/>
        <v>753308814.0799998</v>
      </c>
      <c r="J34" s="55">
        <f t="shared" si="3"/>
        <v>0.99823065252370624</v>
      </c>
      <c r="K34" s="54">
        <f t="shared" si="1"/>
        <v>15250002.659999847</v>
      </c>
      <c r="L34" s="55">
        <f t="shared" si="2"/>
        <v>2.1231516577987497E-2</v>
      </c>
      <c r="M34" s="55">
        <f t="shared" si="4"/>
        <v>1.3766783650047155E-4</v>
      </c>
    </row>
    <row r="35" spans="2:13" x14ac:dyDescent="0.2">
      <c r="B35" s="59" t="s">
        <v>54</v>
      </c>
      <c r="C35" s="44">
        <v>718271942.75000012</v>
      </c>
      <c r="D35" s="44">
        <v>8737865213</v>
      </c>
      <c r="E35" s="44">
        <v>11268985415</v>
      </c>
      <c r="F35" s="44">
        <v>734822101.03999996</v>
      </c>
      <c r="G35" s="44">
        <v>733521945.40999997</v>
      </c>
      <c r="H35" s="44">
        <v>733521945.40999997</v>
      </c>
      <c r="I35" s="44">
        <v>753308814.0799998</v>
      </c>
      <c r="J35" s="45">
        <f t="shared" si="3"/>
        <v>0.99823065252370624</v>
      </c>
      <c r="K35" s="44">
        <f t="shared" si="1"/>
        <v>15250002.659999847</v>
      </c>
      <c r="L35" s="45">
        <f t="shared" si="2"/>
        <v>2.1231516577987497E-2</v>
      </c>
      <c r="M35" s="45">
        <f t="shared" si="4"/>
        <v>1.3766783650047155E-4</v>
      </c>
    </row>
    <row r="36" spans="2:13" s="57" customFormat="1" ht="15" x14ac:dyDescent="0.25">
      <c r="B36" s="53" t="s">
        <v>55</v>
      </c>
      <c r="C36" s="54">
        <f t="shared" ref="C36:I36" si="7">SUM(C37:C41)</f>
        <v>522303291.17000008</v>
      </c>
      <c r="D36" s="54">
        <f t="shared" si="7"/>
        <v>7427621816</v>
      </c>
      <c r="E36" s="54">
        <f t="shared" si="7"/>
        <v>8177621816</v>
      </c>
      <c r="F36" s="54">
        <f t="shared" si="7"/>
        <v>777966271.8900001</v>
      </c>
      <c r="G36" s="54">
        <f t="shared" si="7"/>
        <v>717413485.70000005</v>
      </c>
      <c r="H36" s="54">
        <f t="shared" si="7"/>
        <v>716592429.17000008</v>
      </c>
      <c r="I36" s="54">
        <f t="shared" si="7"/>
        <v>716283687.80999994</v>
      </c>
      <c r="J36" s="55">
        <f t="shared" si="3"/>
        <v>0.92110989262953813</v>
      </c>
      <c r="K36" s="54">
        <f t="shared" si="1"/>
        <v>194289138</v>
      </c>
      <c r="L36" s="55">
        <f t="shared" si="2"/>
        <v>0.37198528380852669</v>
      </c>
      <c r="M36" s="55">
        <f t="shared" si="4"/>
        <v>1.3449049478855089E-4</v>
      </c>
    </row>
    <row r="37" spans="2:13" x14ac:dyDescent="0.2">
      <c r="B37" s="59" t="s">
        <v>56</v>
      </c>
      <c r="C37" s="44">
        <v>279240995.12000006</v>
      </c>
      <c r="D37" s="44">
        <v>4511291957</v>
      </c>
      <c r="E37" s="44">
        <v>5261291957</v>
      </c>
      <c r="F37" s="44">
        <v>323424329.75</v>
      </c>
      <c r="G37" s="44">
        <v>376007662.38999999</v>
      </c>
      <c r="H37" s="44">
        <v>376007662.38999999</v>
      </c>
      <c r="I37" s="44">
        <v>376007662.38999993</v>
      </c>
      <c r="J37" s="45">
        <f t="shared" si="3"/>
        <v>1.1625831077106838</v>
      </c>
      <c r="K37" s="44">
        <f t="shared" si="1"/>
        <v>96766667.269999921</v>
      </c>
      <c r="L37" s="45">
        <f t="shared" si="2"/>
        <v>0.3465346025873306</v>
      </c>
      <c r="M37" s="45">
        <f t="shared" si="4"/>
        <v>7.0569342488993418E-5</v>
      </c>
    </row>
    <row r="38" spans="2:13" x14ac:dyDescent="0.2">
      <c r="B38" s="58" t="s">
        <v>57</v>
      </c>
      <c r="C38" s="44">
        <v>81199505.040000007</v>
      </c>
      <c r="D38" s="44">
        <v>974248087</v>
      </c>
      <c r="E38" s="44">
        <v>974248087</v>
      </c>
      <c r="F38" s="44">
        <v>137721751.5</v>
      </c>
      <c r="G38" s="44">
        <v>108666832.36000001</v>
      </c>
      <c r="H38" s="44">
        <v>108666832.36000001</v>
      </c>
      <c r="I38" s="44">
        <v>108666832.36</v>
      </c>
      <c r="J38" s="45">
        <f t="shared" si="3"/>
        <v>0.78903173374178304</v>
      </c>
      <c r="K38" s="44">
        <f t="shared" si="1"/>
        <v>27467327.320000008</v>
      </c>
      <c r="L38" s="45">
        <f t="shared" si="2"/>
        <v>0.3382696397775975</v>
      </c>
      <c r="M38" s="45">
        <f t="shared" si="4"/>
        <v>2.0394655952657048E-5</v>
      </c>
    </row>
    <row r="39" spans="2:13" x14ac:dyDescent="0.2">
      <c r="B39" s="59" t="s">
        <v>58</v>
      </c>
      <c r="C39" s="44">
        <v>97947653.010000005</v>
      </c>
      <c r="D39" s="44">
        <v>1175371875</v>
      </c>
      <c r="E39" s="44">
        <v>1175371875</v>
      </c>
      <c r="F39" s="44">
        <v>229947656.24000001</v>
      </c>
      <c r="G39" s="44">
        <v>150934320.40000001</v>
      </c>
      <c r="H39" s="44">
        <v>150934320.40000001</v>
      </c>
      <c r="I39" s="44">
        <v>150934320.40000004</v>
      </c>
      <c r="J39" s="45">
        <f t="shared" si="3"/>
        <v>0.65638555690460032</v>
      </c>
      <c r="K39" s="44">
        <f t="shared" si="1"/>
        <v>52986667.390000001</v>
      </c>
      <c r="L39" s="45">
        <f t="shared" si="2"/>
        <v>0.54096923981006784</v>
      </c>
      <c r="M39" s="45">
        <f t="shared" si="4"/>
        <v>2.8327443334395045E-5</v>
      </c>
    </row>
    <row r="40" spans="2:13" x14ac:dyDescent="0.2">
      <c r="B40" s="59" t="s">
        <v>59</v>
      </c>
      <c r="C40" s="44">
        <v>13800000</v>
      </c>
      <c r="D40" s="44">
        <v>165328228</v>
      </c>
      <c r="E40" s="44">
        <v>165328228</v>
      </c>
      <c r="F40" s="44">
        <v>11757395.33</v>
      </c>
      <c r="G40" s="44">
        <v>13704848.849999998</v>
      </c>
      <c r="H40" s="44">
        <v>12883792.319999998</v>
      </c>
      <c r="I40" s="44">
        <v>12575050.960000001</v>
      </c>
      <c r="J40" s="45">
        <f t="shared" si="3"/>
        <v>1.0958032760135146</v>
      </c>
      <c r="K40" s="44">
        <f t="shared" si="1"/>
        <v>-916207.68000000156</v>
      </c>
      <c r="L40" s="45">
        <v>0</v>
      </c>
      <c r="M40" s="45">
        <f t="shared" si="4"/>
        <v>2.4180378320165942E-6</v>
      </c>
    </row>
    <row r="41" spans="2:13" x14ac:dyDescent="0.2">
      <c r="B41" s="59" t="s">
        <v>60</v>
      </c>
      <c r="C41" s="44">
        <v>50115138.000000007</v>
      </c>
      <c r="D41" s="44">
        <v>601381669</v>
      </c>
      <c r="E41" s="44">
        <v>601381669</v>
      </c>
      <c r="F41" s="44">
        <v>75115139.069999993</v>
      </c>
      <c r="G41" s="44">
        <v>68099821.699999988</v>
      </c>
      <c r="H41" s="44">
        <v>68099821.699999988</v>
      </c>
      <c r="I41" s="44">
        <v>68099821.699999988</v>
      </c>
      <c r="J41" s="45">
        <f t="shared" si="3"/>
        <v>0.90660581266497542</v>
      </c>
      <c r="K41" s="44">
        <f t="shared" si="1"/>
        <v>17984683.699999981</v>
      </c>
      <c r="L41" s="45">
        <f>H41/C41-1</f>
        <v>0.35886728876212959</v>
      </c>
      <c r="M41" s="45">
        <f t="shared" si="4"/>
        <v>1.2781015180488768E-5</v>
      </c>
    </row>
    <row r="42" spans="2:13" s="57" customFormat="1" ht="15" x14ac:dyDescent="0.25">
      <c r="B42" s="53" t="s">
        <v>61</v>
      </c>
      <c r="C42" s="54">
        <f t="shared" ref="C42:I42" si="8">SUM(C43:C44)</f>
        <v>18169165746.5</v>
      </c>
      <c r="D42" s="54">
        <f t="shared" si="8"/>
        <v>263810694626</v>
      </c>
      <c r="E42" s="54">
        <f t="shared" si="8"/>
        <v>281698073254</v>
      </c>
      <c r="F42" s="54">
        <f t="shared" si="8"/>
        <v>32919775907.235001</v>
      </c>
      <c r="G42" s="54">
        <f t="shared" si="8"/>
        <v>30371594089.43</v>
      </c>
      <c r="H42" s="54">
        <f t="shared" si="8"/>
        <v>27410777714.010002</v>
      </c>
      <c r="I42" s="54">
        <f t="shared" si="8"/>
        <v>21964137927.010002</v>
      </c>
      <c r="J42" s="55">
        <f t="shared" si="3"/>
        <v>0.83265383674697957</v>
      </c>
      <c r="K42" s="54">
        <f t="shared" si="1"/>
        <v>9241611967.5100021</v>
      </c>
      <c r="L42" s="55">
        <f>H42/C42-1</f>
        <v>0.50864261444091086</v>
      </c>
      <c r="M42" s="55">
        <f t="shared" si="4"/>
        <v>5.1444711208658732E-3</v>
      </c>
    </row>
    <row r="43" spans="2:13" ht="25.5" x14ac:dyDescent="0.2">
      <c r="B43" s="59" t="s">
        <v>62</v>
      </c>
      <c r="C43" s="44">
        <v>8198484520.920001</v>
      </c>
      <c r="D43" s="44">
        <v>184836130000</v>
      </c>
      <c r="E43" s="44">
        <v>157865454286</v>
      </c>
      <c r="F43" s="44">
        <v>18580883642.505001</v>
      </c>
      <c r="G43" s="44">
        <v>14112935643.799999</v>
      </c>
      <c r="H43" s="44">
        <v>13319320879.150002</v>
      </c>
      <c r="I43" s="44">
        <v>7899743204.3799992</v>
      </c>
      <c r="J43" s="45">
        <f t="shared" si="3"/>
        <v>0.71682924964242134</v>
      </c>
      <c r="K43" s="44">
        <f t="shared" si="1"/>
        <v>5120836358.2300005</v>
      </c>
      <c r="L43" s="45">
        <f>H43/C43-1</f>
        <v>0.62460767537746853</v>
      </c>
      <c r="M43" s="45">
        <f t="shared" si="4"/>
        <v>2.4997780919332009E-3</v>
      </c>
    </row>
    <row r="44" spans="2:13" ht="26.25" thickBot="1" x14ac:dyDescent="0.25">
      <c r="B44" s="61" t="s">
        <v>63</v>
      </c>
      <c r="C44" s="44">
        <v>9970681225.579998</v>
      </c>
      <c r="D44" s="44">
        <v>78974564626</v>
      </c>
      <c r="E44" s="44">
        <v>123832618968</v>
      </c>
      <c r="F44" s="44">
        <v>14338892264.73</v>
      </c>
      <c r="G44" s="44">
        <v>16258658445.630001</v>
      </c>
      <c r="H44" s="44">
        <v>14091456834.859999</v>
      </c>
      <c r="I44" s="44">
        <v>14064394722.630001</v>
      </c>
      <c r="J44" s="45">
        <f t="shared" si="3"/>
        <v>0.98274375556341764</v>
      </c>
      <c r="K44" s="44">
        <f t="shared" si="1"/>
        <v>4120775609.2800007</v>
      </c>
      <c r="L44" s="45">
        <f>H44/C44-1</f>
        <v>0.41328927442871821</v>
      </c>
      <c r="M44" s="45">
        <f t="shared" si="4"/>
        <v>2.6446930289326718E-3</v>
      </c>
    </row>
    <row r="45" spans="2:13" s="57" customFormat="1" ht="15.75" thickBot="1" x14ac:dyDescent="0.3">
      <c r="B45" s="62" t="s">
        <v>24</v>
      </c>
      <c r="C45" s="12">
        <f t="shared" ref="C45:I45" si="9">C8+C11+C34+C36+C42</f>
        <v>92122525042.350006</v>
      </c>
      <c r="D45" s="12">
        <f t="shared" si="9"/>
        <v>891378800905</v>
      </c>
      <c r="E45" s="12">
        <f>E8+E11+E34+E36+E42</f>
        <v>989853234541.38</v>
      </c>
      <c r="F45" s="12">
        <f>F8+F11+F34+F36+F42</f>
        <v>112172197825.41498</v>
      </c>
      <c r="G45" s="12">
        <f t="shared" si="9"/>
        <v>106084956473.28</v>
      </c>
      <c r="H45" s="12">
        <f t="shared" si="9"/>
        <v>106920413595.85001</v>
      </c>
      <c r="I45" s="12">
        <f t="shared" si="9"/>
        <v>87318051292.799988</v>
      </c>
      <c r="J45" s="13">
        <f t="shared" si="3"/>
        <v>0.95318105260147568</v>
      </c>
      <c r="K45" s="12">
        <f t="shared" si="1"/>
        <v>14797888553.5</v>
      </c>
      <c r="L45" s="13">
        <f>H45/C45-1</f>
        <v>0.16063268507563389</v>
      </c>
      <c r="M45" s="13">
        <f t="shared" si="4"/>
        <v>2.0066887036690975E-2</v>
      </c>
    </row>
    <row r="46" spans="2:13" ht="15" x14ac:dyDescent="0.2">
      <c r="B46" s="63" t="s">
        <v>25</v>
      </c>
    </row>
    <row r="47" spans="2:13" ht="15" x14ac:dyDescent="0.2">
      <c r="B47" s="63" t="s">
        <v>26</v>
      </c>
    </row>
    <row r="48" spans="2:13" ht="15" x14ac:dyDescent="0.2">
      <c r="B48" s="63" t="s">
        <v>592</v>
      </c>
    </row>
    <row r="49" spans="2:2" ht="15" x14ac:dyDescent="0.2">
      <c r="B49" s="63" t="s">
        <v>27</v>
      </c>
    </row>
  </sheetData>
  <mergeCells count="9">
    <mergeCell ref="B2:M2"/>
    <mergeCell ref="B3:M3"/>
    <mergeCell ref="B4:B7"/>
    <mergeCell ref="M4:M6"/>
    <mergeCell ref="D4:J4"/>
    <mergeCell ref="K4:L5"/>
    <mergeCell ref="C5:C6"/>
    <mergeCell ref="D5:D6"/>
    <mergeCell ref="E5:J5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2:M39"/>
  <sheetViews>
    <sheetView showGridLines="0" topLeftCell="D1" workbookViewId="0">
      <selection activeCell="I19" sqref="I19"/>
    </sheetView>
  </sheetViews>
  <sheetFormatPr baseColWidth="10" defaultColWidth="11.42578125" defaultRowHeight="12.75" x14ac:dyDescent="0.2"/>
  <cols>
    <col min="1" max="2" width="11.42578125" style="3" customWidth="1"/>
    <col min="3" max="3" width="61.28515625" style="3" bestFit="1" customWidth="1"/>
    <col min="4" max="4" width="16.140625" style="3" customWidth="1"/>
    <col min="5" max="5" width="14.5703125" style="3" customWidth="1"/>
    <col min="6" max="6" width="17.140625" style="3" customWidth="1"/>
    <col min="7" max="8" width="14.5703125" style="3" customWidth="1"/>
    <col min="9" max="9" width="11.42578125" style="3" customWidth="1"/>
    <col min="10" max="10" width="14.85546875" style="3" customWidth="1"/>
    <col min="11" max="11" width="19.7109375" style="3" customWidth="1"/>
    <col min="12" max="12" width="43.28515625" style="3" customWidth="1"/>
    <col min="13" max="16384" width="11.42578125" style="3"/>
  </cols>
  <sheetData>
    <row r="2" spans="3:13" ht="15.75" x14ac:dyDescent="0.25">
      <c r="C2" s="143" t="s">
        <v>587</v>
      </c>
      <c r="D2" s="143"/>
      <c r="E2" s="143"/>
      <c r="F2" s="143"/>
      <c r="G2" s="143"/>
      <c r="H2" s="143"/>
    </row>
    <row r="3" spans="3:13" ht="15.75" thickBot="1" x14ac:dyDescent="0.25">
      <c r="C3" s="144" t="s">
        <v>18</v>
      </c>
      <c r="D3" s="144"/>
      <c r="E3" s="144"/>
      <c r="F3" s="144"/>
      <c r="G3" s="144"/>
      <c r="H3" s="144"/>
    </row>
    <row r="4" spans="3:13" ht="14.45" customHeight="1" thickBot="1" x14ac:dyDescent="0.25">
      <c r="C4" s="105" t="s">
        <v>19</v>
      </c>
      <c r="D4" s="64">
        <v>2020</v>
      </c>
      <c r="E4" s="141">
        <v>2021</v>
      </c>
      <c r="F4" s="142"/>
      <c r="G4" s="125" t="s">
        <v>113</v>
      </c>
      <c r="H4" s="126"/>
      <c r="I4" s="65"/>
    </row>
    <row r="5" spans="3:13" ht="14.45" customHeight="1" thickBot="1" x14ac:dyDescent="0.25">
      <c r="C5" s="106"/>
      <c r="D5" s="100" t="s">
        <v>591</v>
      </c>
      <c r="E5" s="141" t="s">
        <v>589</v>
      </c>
      <c r="F5" s="142"/>
      <c r="G5" s="129"/>
      <c r="H5" s="130"/>
      <c r="I5" s="65"/>
    </row>
    <row r="6" spans="3:13" ht="15.75" thickBot="1" x14ac:dyDescent="0.3">
      <c r="C6" s="145"/>
      <c r="D6" s="146"/>
      <c r="E6" s="39" t="s">
        <v>111</v>
      </c>
      <c r="F6" s="39" t="s">
        <v>112</v>
      </c>
      <c r="G6" s="40" t="s">
        <v>114</v>
      </c>
      <c r="H6" s="49" t="s">
        <v>115</v>
      </c>
      <c r="L6" s="66" t="s">
        <v>1</v>
      </c>
      <c r="M6" s="67">
        <v>0.16326562615894663</v>
      </c>
    </row>
    <row r="7" spans="3:13" s="57" customFormat="1" ht="15" x14ac:dyDescent="0.25">
      <c r="C7" s="66" t="s">
        <v>64</v>
      </c>
      <c r="D7" s="68">
        <v>13287037266.01</v>
      </c>
      <c r="E7" s="68">
        <v>17456428274.899998</v>
      </c>
      <c r="F7" s="67">
        <f>E7/$E$33</f>
        <v>0.16326562615894663</v>
      </c>
      <c r="G7" s="68">
        <f t="shared" ref="G7:G33" si="0">E7-D7</f>
        <v>4169391008.8899975</v>
      </c>
      <c r="H7" s="67">
        <f t="shared" ref="H7:H33" si="1">E7/D7-1</f>
        <v>0.31379388236953698</v>
      </c>
      <c r="L7" s="66" t="s">
        <v>2</v>
      </c>
      <c r="M7" s="67">
        <v>0.21586723375297395</v>
      </c>
    </row>
    <row r="8" spans="3:13" ht="15" x14ac:dyDescent="0.25">
      <c r="C8" s="69" t="s">
        <v>65</v>
      </c>
      <c r="D8" s="70">
        <v>5708829531.9100008</v>
      </c>
      <c r="E8" s="70">
        <v>8238660935.1100025</v>
      </c>
      <c r="F8" s="71">
        <f>E8/$E$33</f>
        <v>7.7054143900447639E-2</v>
      </c>
      <c r="G8" s="70">
        <f t="shared" si="0"/>
        <v>2529831403.2000017</v>
      </c>
      <c r="H8" s="71">
        <f t="shared" si="1"/>
        <v>0.44314362323472589</v>
      </c>
      <c r="L8" s="66" t="s">
        <v>3</v>
      </c>
      <c r="M8" s="67">
        <v>6.7308503227482188E-3</v>
      </c>
    </row>
    <row r="9" spans="3:13" ht="15" x14ac:dyDescent="0.25">
      <c r="C9" s="69" t="s">
        <v>68</v>
      </c>
      <c r="D9" s="70">
        <v>570411755.20000005</v>
      </c>
      <c r="E9" s="70">
        <v>553856272.14999998</v>
      </c>
      <c r="F9" s="71">
        <f t="shared" ref="F9:F33" si="2">E9/$E$33</f>
        <v>5.1800797763795542E-3</v>
      </c>
      <c r="G9" s="70">
        <f t="shared" si="0"/>
        <v>-16555483.050000072</v>
      </c>
      <c r="H9" s="71">
        <f t="shared" si="1"/>
        <v>-2.9023741006521386E-2</v>
      </c>
      <c r="L9" s="66" t="s">
        <v>0</v>
      </c>
      <c r="M9" s="67">
        <v>0.48956399873870016</v>
      </c>
    </row>
    <row r="10" spans="3:13" ht="15" x14ac:dyDescent="0.25">
      <c r="C10" s="69" t="s">
        <v>67</v>
      </c>
      <c r="D10" s="70">
        <v>3283109685.1900001</v>
      </c>
      <c r="E10" s="70">
        <v>3819164022.4900002</v>
      </c>
      <c r="F10" s="71">
        <f t="shared" si="2"/>
        <v>3.5719689945515117E-2</v>
      </c>
      <c r="G10" s="70">
        <f t="shared" si="0"/>
        <v>536054337.30000019</v>
      </c>
      <c r="H10" s="71">
        <f t="shared" si="1"/>
        <v>0.16327640216168349</v>
      </c>
      <c r="L10" s="66" t="s">
        <v>5</v>
      </c>
      <c r="M10" s="67">
        <v>0.1245722910266312</v>
      </c>
    </row>
    <row r="11" spans="3:13" x14ac:dyDescent="0.2">
      <c r="C11" s="69" t="s">
        <v>66</v>
      </c>
      <c r="D11" s="70">
        <v>3724686293.7099991</v>
      </c>
      <c r="E11" s="70">
        <v>4844747045.1500006</v>
      </c>
      <c r="F11" s="71">
        <f t="shared" si="2"/>
        <v>4.5311712536604376E-2</v>
      </c>
      <c r="G11" s="70">
        <f t="shared" si="0"/>
        <v>1120060751.4400015</v>
      </c>
      <c r="H11" s="71">
        <f t="shared" si="1"/>
        <v>0.30071277501449867</v>
      </c>
    </row>
    <row r="12" spans="3:13" s="57" customFormat="1" ht="15" x14ac:dyDescent="0.25">
      <c r="C12" s="66" t="s">
        <v>69</v>
      </c>
      <c r="D12" s="68">
        <v>6473354818.9900036</v>
      </c>
      <c r="E12" s="68">
        <v>23080613914.66</v>
      </c>
      <c r="F12" s="67">
        <f t="shared" si="2"/>
        <v>0.21586723375297395</v>
      </c>
      <c r="G12" s="68">
        <f t="shared" si="0"/>
        <v>16607259095.669996</v>
      </c>
      <c r="H12" s="67">
        <f t="shared" si="1"/>
        <v>2.5654795017494685</v>
      </c>
    </row>
    <row r="13" spans="3:13" x14ac:dyDescent="0.2">
      <c r="C13" s="69" t="s">
        <v>72</v>
      </c>
      <c r="D13" s="70">
        <v>585092011.31000006</v>
      </c>
      <c r="E13" s="70">
        <v>3485623979.6499991</v>
      </c>
      <c r="F13" s="71">
        <f t="shared" si="2"/>
        <v>3.260017299245923E-2</v>
      </c>
      <c r="G13" s="70">
        <f t="shared" si="0"/>
        <v>2900531968.3399992</v>
      </c>
      <c r="H13" s="71">
        <f t="shared" si="1"/>
        <v>4.9573945845642502</v>
      </c>
    </row>
    <row r="14" spans="3:13" x14ac:dyDescent="0.2">
      <c r="C14" s="69" t="s">
        <v>70</v>
      </c>
      <c r="D14" s="70">
        <v>1462230966.4600003</v>
      </c>
      <c r="E14" s="70">
        <v>3199184529.4500003</v>
      </c>
      <c r="F14" s="71">
        <f t="shared" si="2"/>
        <v>2.9921176152036266E-2</v>
      </c>
      <c r="G14" s="70">
        <f t="shared" si="0"/>
        <v>1736953562.99</v>
      </c>
      <c r="H14" s="71">
        <f t="shared" si="1"/>
        <v>1.1878790716593093</v>
      </c>
    </row>
    <row r="15" spans="3:13" x14ac:dyDescent="0.2">
      <c r="C15" s="69" t="s">
        <v>73</v>
      </c>
      <c r="D15" s="70">
        <v>857016142.60000002</v>
      </c>
      <c r="E15" s="70">
        <v>1138996982.25</v>
      </c>
      <c r="F15" s="71">
        <f t="shared" si="2"/>
        <v>1.0652755109565057E-2</v>
      </c>
      <c r="G15" s="70">
        <f t="shared" si="0"/>
        <v>281980839.64999998</v>
      </c>
      <c r="H15" s="71">
        <f t="shared" si="1"/>
        <v>0.32902628740986328</v>
      </c>
    </row>
    <row r="16" spans="3:13" x14ac:dyDescent="0.2">
      <c r="C16" s="69" t="s">
        <v>76</v>
      </c>
      <c r="D16" s="70">
        <v>405179693.65999991</v>
      </c>
      <c r="E16" s="70">
        <v>10621475495.219999</v>
      </c>
      <c r="F16" s="71">
        <f t="shared" si="2"/>
        <v>9.9340015044912466E-2</v>
      </c>
      <c r="G16" s="70">
        <f t="shared" si="0"/>
        <v>10216295801.559999</v>
      </c>
      <c r="H16" s="71">
        <f t="shared" si="1"/>
        <v>25.214234477734813</v>
      </c>
    </row>
    <row r="17" spans="3:8" x14ac:dyDescent="0.2">
      <c r="C17" s="69" t="s">
        <v>78</v>
      </c>
      <c r="D17" s="70">
        <v>10913905.350000001</v>
      </c>
      <c r="E17" s="70">
        <v>34235594.220000006</v>
      </c>
      <c r="F17" s="71">
        <f t="shared" si="2"/>
        <v>3.2019698641839924E-4</v>
      </c>
      <c r="G17" s="70">
        <f t="shared" si="0"/>
        <v>23321688.870000005</v>
      </c>
      <c r="H17" s="71">
        <f t="shared" si="1"/>
        <v>2.1368784245503836</v>
      </c>
    </row>
    <row r="18" spans="3:8" x14ac:dyDescent="0.2">
      <c r="C18" s="69" t="s">
        <v>71</v>
      </c>
      <c r="D18" s="70">
        <v>2332655175.2200007</v>
      </c>
      <c r="E18" s="70">
        <v>4016826009.1299996</v>
      </c>
      <c r="F18" s="71">
        <f t="shared" si="2"/>
        <v>3.7568373279150032E-2</v>
      </c>
      <c r="G18" s="70">
        <f t="shared" si="0"/>
        <v>1684170833.9099989</v>
      </c>
      <c r="H18" s="71">
        <f t="shared" si="1"/>
        <v>0.72199734097053536</v>
      </c>
    </row>
    <row r="19" spans="3:8" x14ac:dyDescent="0.2">
      <c r="C19" s="69" t="s">
        <v>75</v>
      </c>
      <c r="D19" s="70">
        <v>88166384.540000007</v>
      </c>
      <c r="E19" s="70">
        <v>159740347.88999999</v>
      </c>
      <c r="F19" s="71">
        <f t="shared" si="2"/>
        <v>1.4940116907310595E-3</v>
      </c>
      <c r="G19" s="70">
        <f t="shared" si="0"/>
        <v>71573963.349999979</v>
      </c>
      <c r="H19" s="71">
        <f t="shared" si="1"/>
        <v>0.81180558467300834</v>
      </c>
    </row>
    <row r="20" spans="3:8" x14ac:dyDescent="0.2">
      <c r="C20" s="69" t="s">
        <v>77</v>
      </c>
      <c r="D20" s="70">
        <v>26527843.670000002</v>
      </c>
      <c r="E20" s="70">
        <v>42685290.390000001</v>
      </c>
      <c r="F20" s="71">
        <f t="shared" si="2"/>
        <v>3.9922489031277738E-4</v>
      </c>
      <c r="G20" s="70">
        <f t="shared" si="0"/>
        <v>16157446.719999999</v>
      </c>
      <c r="H20" s="71">
        <f t="shared" si="1"/>
        <v>0.60907501269212649</v>
      </c>
    </row>
    <row r="21" spans="3:8" x14ac:dyDescent="0.2">
      <c r="C21" s="69" t="s">
        <v>74</v>
      </c>
      <c r="D21" s="70">
        <v>705572696.17999983</v>
      </c>
      <c r="E21" s="70">
        <v>381845686.45999998</v>
      </c>
      <c r="F21" s="71">
        <f t="shared" si="2"/>
        <v>3.5713076073886512E-3</v>
      </c>
      <c r="G21" s="70">
        <f t="shared" si="0"/>
        <v>-323727009.71999985</v>
      </c>
      <c r="H21" s="71">
        <f t="shared" si="1"/>
        <v>-0.45881453671984684</v>
      </c>
    </row>
    <row r="22" spans="3:8" s="57" customFormat="1" ht="15" x14ac:dyDescent="0.25">
      <c r="C22" s="66" t="s">
        <v>79</v>
      </c>
      <c r="D22" s="68">
        <v>430611298.06000006</v>
      </c>
      <c r="E22" s="68">
        <v>719665300.3599999</v>
      </c>
      <c r="F22" s="67">
        <f t="shared" si="2"/>
        <v>6.7308503227482188E-3</v>
      </c>
      <c r="G22" s="68">
        <f t="shared" si="0"/>
        <v>289054002.29999983</v>
      </c>
      <c r="H22" s="67">
        <f t="shared" si="1"/>
        <v>0.67126432493121424</v>
      </c>
    </row>
    <row r="23" spans="3:8" x14ac:dyDescent="0.2">
      <c r="C23" s="69" t="s">
        <v>81</v>
      </c>
      <c r="D23" s="70">
        <v>137270620.79000005</v>
      </c>
      <c r="E23" s="70">
        <v>281325533.28000003</v>
      </c>
      <c r="F23" s="71">
        <f t="shared" si="2"/>
        <v>2.6311676490832379E-3</v>
      </c>
      <c r="G23" s="70">
        <f t="shared" si="0"/>
        <v>144054912.48999998</v>
      </c>
      <c r="H23" s="71">
        <f t="shared" si="1"/>
        <v>1.0494227509204515</v>
      </c>
    </row>
    <row r="24" spans="3:8" x14ac:dyDescent="0.2">
      <c r="C24" s="69" t="s">
        <v>80</v>
      </c>
      <c r="D24" s="70">
        <v>293340677.26999998</v>
      </c>
      <c r="E24" s="70">
        <v>438339767.07999992</v>
      </c>
      <c r="F24" s="71">
        <f t="shared" si="2"/>
        <v>4.0996826736649818E-3</v>
      </c>
      <c r="G24" s="70">
        <f t="shared" si="0"/>
        <v>144999089.80999994</v>
      </c>
      <c r="H24" s="71">
        <f t="shared" si="1"/>
        <v>0.49430270346222116</v>
      </c>
    </row>
    <row r="25" spans="3:8" s="57" customFormat="1" ht="15" x14ac:dyDescent="0.25">
      <c r="C25" s="66" t="s">
        <v>82</v>
      </c>
      <c r="D25" s="68">
        <v>63733037138.37001</v>
      </c>
      <c r="E25" s="68">
        <v>52344385226.779999</v>
      </c>
      <c r="F25" s="67">
        <f t="shared" si="2"/>
        <v>0.48956399873870016</v>
      </c>
      <c r="G25" s="68">
        <f t="shared" si="0"/>
        <v>-11388651911.590012</v>
      </c>
      <c r="H25" s="67">
        <f t="shared" si="1"/>
        <v>-0.17869306756657855</v>
      </c>
    </row>
    <row r="26" spans="3:8" x14ac:dyDescent="0.2">
      <c r="C26" s="69" t="s">
        <v>87</v>
      </c>
      <c r="D26" s="70">
        <v>3240136842.3500004</v>
      </c>
      <c r="E26" s="70">
        <v>2362643390.6700001</v>
      </c>
      <c r="F26" s="71">
        <f t="shared" si="2"/>
        <v>2.2097215220290768E-2</v>
      </c>
      <c r="G26" s="70">
        <f t="shared" si="0"/>
        <v>-877493451.68000031</v>
      </c>
      <c r="H26" s="71">
        <f t="shared" si="1"/>
        <v>-0.27081987409012442</v>
      </c>
    </row>
    <row r="27" spans="3:8" x14ac:dyDescent="0.2">
      <c r="C27" s="69" t="s">
        <v>85</v>
      </c>
      <c r="D27" s="70">
        <v>8900000993.8699989</v>
      </c>
      <c r="E27" s="70">
        <v>10505169820.279999</v>
      </c>
      <c r="F27" s="71">
        <f t="shared" si="2"/>
        <v>9.8252237032945292E-2</v>
      </c>
      <c r="G27" s="70">
        <f t="shared" si="0"/>
        <v>1605168826.4099998</v>
      </c>
      <c r="H27" s="71">
        <f t="shared" si="1"/>
        <v>0.18035602777073656</v>
      </c>
    </row>
    <row r="28" spans="3:8" x14ac:dyDescent="0.2">
      <c r="C28" s="69" t="s">
        <v>86</v>
      </c>
      <c r="D28" s="70">
        <v>368626420.44999993</v>
      </c>
      <c r="E28" s="70">
        <v>718218931.81000006</v>
      </c>
      <c r="F28" s="71">
        <f t="shared" si="2"/>
        <v>6.7173227979158987E-3</v>
      </c>
      <c r="G28" s="70">
        <f t="shared" si="0"/>
        <v>349592511.36000013</v>
      </c>
      <c r="H28" s="71">
        <f t="shared" si="1"/>
        <v>0.9483653150342175</v>
      </c>
    </row>
    <row r="29" spans="3:8" x14ac:dyDescent="0.2">
      <c r="C29" s="69" t="s">
        <v>83</v>
      </c>
      <c r="D29" s="70">
        <v>25706436895.400002</v>
      </c>
      <c r="E29" s="70">
        <v>24053903393.770008</v>
      </c>
      <c r="F29" s="71">
        <f t="shared" si="2"/>
        <v>0.22497016785486545</v>
      </c>
      <c r="G29" s="70">
        <f t="shared" si="0"/>
        <v>-1652533501.6299934</v>
      </c>
      <c r="H29" s="71">
        <f t="shared" si="1"/>
        <v>-6.4284813502321847E-2</v>
      </c>
    </row>
    <row r="30" spans="3:8" x14ac:dyDescent="0.2">
      <c r="C30" s="69" t="s">
        <v>84</v>
      </c>
      <c r="D30" s="70">
        <v>25517835986.300007</v>
      </c>
      <c r="E30" s="70">
        <v>14704449690.250002</v>
      </c>
      <c r="F30" s="71">
        <f t="shared" si="2"/>
        <v>0.13752705583268285</v>
      </c>
      <c r="G30" s="70">
        <f t="shared" si="0"/>
        <v>-10813386296.050005</v>
      </c>
      <c r="H30" s="71">
        <f t="shared" si="1"/>
        <v>-0.42375796685328204</v>
      </c>
    </row>
    <row r="31" spans="3:8" s="57" customFormat="1" ht="15" x14ac:dyDescent="0.25">
      <c r="C31" s="66" t="s">
        <v>88</v>
      </c>
      <c r="D31" s="68">
        <v>8198484520.920001</v>
      </c>
      <c r="E31" s="68">
        <v>13319320879.149998</v>
      </c>
      <c r="F31" s="67">
        <f t="shared" si="2"/>
        <v>0.1245722910266312</v>
      </c>
      <c r="G31" s="68">
        <f t="shared" si="0"/>
        <v>5120836358.2299967</v>
      </c>
      <c r="H31" s="67">
        <f t="shared" si="1"/>
        <v>0.62460767537746809</v>
      </c>
    </row>
    <row r="32" spans="3:8" ht="13.5" thickBot="1" x14ac:dyDescent="0.25">
      <c r="C32" s="72" t="s">
        <v>89</v>
      </c>
      <c r="D32" s="70">
        <v>8198484520.920001</v>
      </c>
      <c r="E32" s="70">
        <v>13319320879.149998</v>
      </c>
      <c r="F32" s="71">
        <f t="shared" si="2"/>
        <v>0.1245722910266312</v>
      </c>
      <c r="G32" s="70">
        <f t="shared" si="0"/>
        <v>5120836358.2299967</v>
      </c>
      <c r="H32" s="71">
        <f t="shared" si="1"/>
        <v>0.62460767537746809</v>
      </c>
    </row>
    <row r="33" spans="3:8" ht="15.75" thickBot="1" x14ac:dyDescent="0.3">
      <c r="C33" s="73" t="s">
        <v>24</v>
      </c>
      <c r="D33" s="74">
        <v>92122525042.350006</v>
      </c>
      <c r="E33" s="74">
        <v>106920413595.84998</v>
      </c>
      <c r="F33" s="75">
        <f t="shared" si="2"/>
        <v>1</v>
      </c>
      <c r="G33" s="74">
        <f t="shared" si="0"/>
        <v>14797888553.499969</v>
      </c>
      <c r="H33" s="75">
        <f t="shared" si="1"/>
        <v>0.16063268507563344</v>
      </c>
    </row>
    <row r="34" spans="3:8" ht="15" x14ac:dyDescent="0.2">
      <c r="C34" s="63" t="s">
        <v>25</v>
      </c>
      <c r="D34" s="63"/>
    </row>
    <row r="35" spans="3:8" ht="15" x14ac:dyDescent="0.2">
      <c r="C35" s="63" t="s">
        <v>26</v>
      </c>
      <c r="D35" s="63"/>
    </row>
    <row r="36" spans="3:8" ht="15" x14ac:dyDescent="0.2">
      <c r="C36" s="63" t="s">
        <v>592</v>
      </c>
      <c r="D36" s="63"/>
    </row>
    <row r="37" spans="3:8" ht="15" x14ac:dyDescent="0.2">
      <c r="C37" s="63" t="s">
        <v>27</v>
      </c>
      <c r="D37" s="63"/>
    </row>
    <row r="39" spans="3:8" x14ac:dyDescent="0.2">
      <c r="C39" s="26"/>
    </row>
  </sheetData>
  <mergeCells count="7">
    <mergeCell ref="E4:F4"/>
    <mergeCell ref="E5:F5"/>
    <mergeCell ref="G4:H5"/>
    <mergeCell ref="C2:H2"/>
    <mergeCell ref="C3:H3"/>
    <mergeCell ref="C4:C6"/>
    <mergeCell ref="D5:D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D563"/>
  <sheetViews>
    <sheetView showGridLines="0" topLeftCell="B532" workbookViewId="0">
      <selection activeCell="D29" sqref="D29"/>
    </sheetView>
  </sheetViews>
  <sheetFormatPr baseColWidth="10" defaultColWidth="9.140625" defaultRowHeight="12.75" x14ac:dyDescent="0.2"/>
  <cols>
    <col min="2" max="2" width="121.28515625" bestFit="1" customWidth="1"/>
    <col min="3" max="3" width="24.5703125" bestFit="1" customWidth="1"/>
    <col min="4" max="4" width="10.85546875" bestFit="1" customWidth="1"/>
  </cols>
  <sheetData>
    <row r="3" spans="2:4" ht="15.75" x14ac:dyDescent="0.2">
      <c r="B3" s="147" t="s">
        <v>602</v>
      </c>
      <c r="C3" s="147"/>
      <c r="D3" s="147"/>
    </row>
    <row r="4" spans="2:4" ht="16.5" thickBot="1" x14ac:dyDescent="0.25">
      <c r="B4" s="148" t="s">
        <v>116</v>
      </c>
      <c r="C4" s="148"/>
      <c r="D4" s="148"/>
    </row>
    <row r="5" spans="2:4" ht="15" customHeight="1" x14ac:dyDescent="0.2">
      <c r="B5" s="149" t="s">
        <v>19</v>
      </c>
      <c r="C5" s="151" t="s">
        <v>570</v>
      </c>
      <c r="D5" s="151" t="s">
        <v>574</v>
      </c>
    </row>
    <row r="6" spans="2:4" x14ac:dyDescent="0.2">
      <c r="B6" s="150"/>
      <c r="C6" s="152"/>
      <c r="D6" s="152"/>
    </row>
    <row r="7" spans="2:4" ht="15.75" thickBot="1" x14ac:dyDescent="0.25">
      <c r="B7" s="77" t="s">
        <v>172</v>
      </c>
      <c r="C7" s="153"/>
      <c r="D7" s="153"/>
    </row>
    <row r="8" spans="2:4" ht="15" x14ac:dyDescent="0.25">
      <c r="B8" s="81" t="s">
        <v>464</v>
      </c>
      <c r="C8" s="86">
        <v>2635779124</v>
      </c>
      <c r="D8" s="86">
        <v>219648260.38999999</v>
      </c>
    </row>
    <row r="9" spans="2:4" ht="15" x14ac:dyDescent="0.25">
      <c r="B9" s="82" t="s">
        <v>173</v>
      </c>
      <c r="C9" s="87">
        <v>2635779124</v>
      </c>
      <c r="D9" s="87">
        <v>219648260.38999999</v>
      </c>
    </row>
    <row r="10" spans="2:4" x14ac:dyDescent="0.2">
      <c r="B10" s="83" t="s">
        <v>596</v>
      </c>
      <c r="C10" s="88">
        <v>2635779124</v>
      </c>
      <c r="D10" s="88">
        <v>219648260.38999999</v>
      </c>
    </row>
    <row r="11" spans="2:4" x14ac:dyDescent="0.2">
      <c r="B11" s="84" t="s">
        <v>174</v>
      </c>
      <c r="C11" s="88">
        <v>2174775633</v>
      </c>
      <c r="D11" s="88">
        <v>202981299.63999999</v>
      </c>
    </row>
    <row r="12" spans="2:4" x14ac:dyDescent="0.2">
      <c r="B12" s="84" t="s">
        <v>597</v>
      </c>
      <c r="C12" s="88">
        <v>461003491</v>
      </c>
      <c r="D12" s="88">
        <v>16666960.75</v>
      </c>
    </row>
    <row r="13" spans="2:4" ht="15" x14ac:dyDescent="0.25">
      <c r="B13" s="81" t="s">
        <v>465</v>
      </c>
      <c r="C13" s="86">
        <v>5182940712</v>
      </c>
      <c r="D13" s="86">
        <v>431911719.13</v>
      </c>
    </row>
    <row r="14" spans="2:4" ht="15" x14ac:dyDescent="0.25">
      <c r="B14" s="82" t="s">
        <v>466</v>
      </c>
      <c r="C14" s="87">
        <v>5182940712</v>
      </c>
      <c r="D14" s="87">
        <v>431911719.13</v>
      </c>
    </row>
    <row r="15" spans="2:4" x14ac:dyDescent="0.2">
      <c r="B15" s="83" t="s">
        <v>598</v>
      </c>
      <c r="C15" s="88">
        <v>5182940712</v>
      </c>
      <c r="D15" s="88">
        <v>431911719.13000005</v>
      </c>
    </row>
    <row r="16" spans="2:4" x14ac:dyDescent="0.2">
      <c r="B16" s="84" t="s">
        <v>174</v>
      </c>
      <c r="C16" s="88">
        <v>4952327923</v>
      </c>
      <c r="D16" s="88">
        <v>412693986.72000003</v>
      </c>
    </row>
    <row r="17" spans="2:4" x14ac:dyDescent="0.2">
      <c r="B17" s="84" t="s">
        <v>597</v>
      </c>
      <c r="C17" s="88">
        <v>230612789</v>
      </c>
      <c r="D17" s="88">
        <v>19217732.41</v>
      </c>
    </row>
    <row r="18" spans="2:4" ht="15" x14ac:dyDescent="0.25">
      <c r="B18" s="81" t="s">
        <v>467</v>
      </c>
      <c r="C18" s="86">
        <v>92918780271</v>
      </c>
      <c r="D18" s="86">
        <v>11370664910.440001</v>
      </c>
    </row>
    <row r="19" spans="2:4" ht="15" x14ac:dyDescent="0.25">
      <c r="B19" s="82" t="s">
        <v>176</v>
      </c>
      <c r="C19" s="87">
        <v>15536028024</v>
      </c>
      <c r="D19" s="87">
        <v>1519786264.1899998</v>
      </c>
    </row>
    <row r="20" spans="2:4" x14ac:dyDescent="0.2">
      <c r="B20" s="83" t="s">
        <v>179</v>
      </c>
      <c r="C20" s="88">
        <v>12039848438</v>
      </c>
      <c r="D20" s="88">
        <v>1055462977.7099999</v>
      </c>
    </row>
    <row r="21" spans="2:4" x14ac:dyDescent="0.2">
      <c r="B21" s="84" t="s">
        <v>468</v>
      </c>
      <c r="C21" s="88">
        <v>2792145665</v>
      </c>
      <c r="D21" s="88">
        <v>180327367.76000002</v>
      </c>
    </row>
    <row r="22" spans="2:4" x14ac:dyDescent="0.2">
      <c r="B22" s="84" t="s">
        <v>180</v>
      </c>
      <c r="C22" s="88">
        <v>5242781293</v>
      </c>
      <c r="D22" s="88">
        <v>483791229.23000002</v>
      </c>
    </row>
    <row r="23" spans="2:4" x14ac:dyDescent="0.2">
      <c r="B23" s="84" t="s">
        <v>597</v>
      </c>
      <c r="C23" s="88">
        <v>3792167384</v>
      </c>
      <c r="D23" s="88">
        <v>367391466.72000003</v>
      </c>
    </row>
    <row r="24" spans="2:4" x14ac:dyDescent="0.2">
      <c r="B24" s="84" t="s">
        <v>599</v>
      </c>
      <c r="C24" s="88">
        <v>212754096</v>
      </c>
      <c r="D24" s="88">
        <v>23952914.000000004</v>
      </c>
    </row>
    <row r="25" spans="2:4" x14ac:dyDescent="0.2">
      <c r="B25" s="83" t="s">
        <v>182</v>
      </c>
      <c r="C25" s="88">
        <v>78499128</v>
      </c>
      <c r="D25" s="88">
        <v>9233690.2400000002</v>
      </c>
    </row>
    <row r="26" spans="2:4" x14ac:dyDescent="0.2">
      <c r="B26" s="84" t="s">
        <v>468</v>
      </c>
      <c r="C26" s="88">
        <v>78499128</v>
      </c>
      <c r="D26" s="88">
        <v>9233690.2400000002</v>
      </c>
    </row>
    <row r="27" spans="2:4" x14ac:dyDescent="0.2">
      <c r="B27" s="83" t="s">
        <v>566</v>
      </c>
      <c r="C27" s="88">
        <v>9379801</v>
      </c>
      <c r="D27" s="88">
        <v>0</v>
      </c>
    </row>
    <row r="28" spans="2:4" x14ac:dyDescent="0.2">
      <c r="B28" s="84" t="s">
        <v>178</v>
      </c>
      <c r="C28" s="88">
        <v>9379801</v>
      </c>
      <c r="D28" s="88">
        <v>0</v>
      </c>
    </row>
    <row r="29" spans="2:4" x14ac:dyDescent="0.2">
      <c r="B29" s="83" t="s">
        <v>469</v>
      </c>
      <c r="C29" s="88">
        <v>2006191807</v>
      </c>
      <c r="D29" s="88">
        <v>199502361.85000002</v>
      </c>
    </row>
    <row r="30" spans="2:4" x14ac:dyDescent="0.2">
      <c r="B30" s="84" t="s">
        <v>470</v>
      </c>
      <c r="C30" s="88">
        <v>2006191807</v>
      </c>
      <c r="D30" s="88">
        <v>199502361.84999999</v>
      </c>
    </row>
    <row r="31" spans="2:4" x14ac:dyDescent="0.2">
      <c r="B31" s="83" t="s">
        <v>183</v>
      </c>
      <c r="C31" s="88">
        <v>70269788</v>
      </c>
      <c r="D31" s="88">
        <v>11176637.560000001</v>
      </c>
    </row>
    <row r="32" spans="2:4" x14ac:dyDescent="0.2">
      <c r="B32" s="84" t="s">
        <v>184</v>
      </c>
      <c r="C32" s="88">
        <v>70269788</v>
      </c>
      <c r="D32" s="88">
        <v>11176637.560000001</v>
      </c>
    </row>
    <row r="33" spans="2:4" x14ac:dyDescent="0.2">
      <c r="B33" s="83" t="s">
        <v>185</v>
      </c>
      <c r="C33" s="88">
        <v>782894810</v>
      </c>
      <c r="D33" s="88">
        <v>187699446.16</v>
      </c>
    </row>
    <row r="34" spans="2:4" x14ac:dyDescent="0.2">
      <c r="B34" s="84" t="s">
        <v>186</v>
      </c>
      <c r="C34" s="88">
        <v>782894810</v>
      </c>
      <c r="D34" s="88">
        <v>187699446.16</v>
      </c>
    </row>
    <row r="35" spans="2:4" x14ac:dyDescent="0.2">
      <c r="B35" s="83" t="s">
        <v>187</v>
      </c>
      <c r="C35" s="88">
        <v>175343147</v>
      </c>
      <c r="D35" s="88">
        <v>23691426.399999999</v>
      </c>
    </row>
    <row r="36" spans="2:4" x14ac:dyDescent="0.2">
      <c r="B36" s="84" t="s">
        <v>188</v>
      </c>
      <c r="C36" s="88">
        <v>175343147</v>
      </c>
      <c r="D36" s="88">
        <v>23691426.399999999</v>
      </c>
    </row>
    <row r="37" spans="2:4" x14ac:dyDescent="0.2">
      <c r="B37" s="83" t="s">
        <v>189</v>
      </c>
      <c r="C37" s="88">
        <v>94739958</v>
      </c>
      <c r="D37" s="88">
        <v>10360615.510000002</v>
      </c>
    </row>
    <row r="38" spans="2:4" x14ac:dyDescent="0.2">
      <c r="B38" s="84" t="s">
        <v>188</v>
      </c>
      <c r="C38" s="88">
        <v>94739958</v>
      </c>
      <c r="D38" s="88">
        <v>10360615.510000002</v>
      </c>
    </row>
    <row r="39" spans="2:4" x14ac:dyDescent="0.2">
      <c r="B39" s="83" t="s">
        <v>600</v>
      </c>
      <c r="C39" s="88">
        <v>64060200</v>
      </c>
      <c r="D39" s="88">
        <v>5386260.4200000009</v>
      </c>
    </row>
    <row r="40" spans="2:4" x14ac:dyDescent="0.2">
      <c r="B40" s="84" t="s">
        <v>601</v>
      </c>
      <c r="C40" s="88">
        <v>64060200</v>
      </c>
      <c r="D40" s="88">
        <v>5386260.4199999999</v>
      </c>
    </row>
    <row r="41" spans="2:4" x14ac:dyDescent="0.2">
      <c r="B41" s="83" t="s">
        <v>471</v>
      </c>
      <c r="C41" s="88">
        <v>81627547</v>
      </c>
      <c r="D41" s="88">
        <v>8665944.7699999977</v>
      </c>
    </row>
    <row r="42" spans="2:4" x14ac:dyDescent="0.2">
      <c r="B42" s="84" t="s">
        <v>190</v>
      </c>
      <c r="C42" s="88">
        <v>81627547</v>
      </c>
      <c r="D42" s="88">
        <v>8665944.7699999996</v>
      </c>
    </row>
    <row r="43" spans="2:4" x14ac:dyDescent="0.2">
      <c r="B43" s="83" t="s">
        <v>472</v>
      </c>
      <c r="C43" s="88">
        <v>133173400</v>
      </c>
      <c r="D43" s="88">
        <v>8606903.5700000003</v>
      </c>
    </row>
    <row r="44" spans="2:4" x14ac:dyDescent="0.2">
      <c r="B44" s="84" t="s">
        <v>468</v>
      </c>
      <c r="C44" s="88">
        <v>133173400</v>
      </c>
      <c r="D44" s="88">
        <v>8606903.5700000003</v>
      </c>
    </row>
    <row r="45" spans="2:4" ht="15" x14ac:dyDescent="0.25">
      <c r="B45" s="82" t="s">
        <v>473</v>
      </c>
      <c r="C45" s="87">
        <v>52984573044</v>
      </c>
      <c r="D45" s="87">
        <v>6731714026.8799992</v>
      </c>
    </row>
    <row r="46" spans="2:4" x14ac:dyDescent="0.2">
      <c r="B46" s="83" t="s">
        <v>191</v>
      </c>
      <c r="C46" s="88">
        <v>45268616370</v>
      </c>
      <c r="D46" s="88">
        <v>5643318117.7299995</v>
      </c>
    </row>
    <row r="47" spans="2:4" x14ac:dyDescent="0.2">
      <c r="B47" s="84" t="s">
        <v>468</v>
      </c>
      <c r="C47" s="88">
        <v>374230024</v>
      </c>
      <c r="D47" s="88">
        <v>1077849215.4100001</v>
      </c>
    </row>
    <row r="48" spans="2:4" x14ac:dyDescent="0.2">
      <c r="B48" s="84" t="s">
        <v>192</v>
      </c>
      <c r="C48" s="88">
        <v>43323227874</v>
      </c>
      <c r="D48" s="88">
        <v>4394740244.3199997</v>
      </c>
    </row>
    <row r="49" spans="2:4" x14ac:dyDescent="0.2">
      <c r="B49" s="84" t="s">
        <v>181</v>
      </c>
      <c r="C49" s="88">
        <v>1571158472</v>
      </c>
      <c r="D49" s="88">
        <v>170728658</v>
      </c>
    </row>
    <row r="50" spans="2:4" x14ac:dyDescent="0.2">
      <c r="B50" s="83" t="s">
        <v>194</v>
      </c>
      <c r="C50" s="88">
        <v>118465055</v>
      </c>
      <c r="D50" s="88">
        <v>22458617.649999999</v>
      </c>
    </row>
    <row r="51" spans="2:4" x14ac:dyDescent="0.2">
      <c r="B51" s="84" t="s">
        <v>195</v>
      </c>
      <c r="C51" s="88">
        <v>118465055</v>
      </c>
      <c r="D51" s="88">
        <v>22458617.649999999</v>
      </c>
    </row>
    <row r="52" spans="2:4" x14ac:dyDescent="0.2">
      <c r="B52" s="83" t="s">
        <v>197</v>
      </c>
      <c r="C52" s="88">
        <v>2220858808</v>
      </c>
      <c r="D52" s="88">
        <v>337729933.04999995</v>
      </c>
    </row>
    <row r="53" spans="2:4" x14ac:dyDescent="0.2">
      <c r="B53" s="84" t="s">
        <v>196</v>
      </c>
      <c r="C53" s="88">
        <v>2220858808</v>
      </c>
      <c r="D53" s="88">
        <v>337729933.04999995</v>
      </c>
    </row>
    <row r="54" spans="2:4" x14ac:dyDescent="0.2">
      <c r="B54" s="83" t="s">
        <v>198</v>
      </c>
      <c r="C54" s="88">
        <v>744132193</v>
      </c>
      <c r="D54" s="88">
        <v>84357988.180000022</v>
      </c>
    </row>
    <row r="55" spans="2:4" x14ac:dyDescent="0.2">
      <c r="B55" s="84" t="s">
        <v>195</v>
      </c>
      <c r="C55" s="88">
        <v>744132193</v>
      </c>
      <c r="D55" s="88">
        <v>84357988.180000007</v>
      </c>
    </row>
    <row r="56" spans="2:4" x14ac:dyDescent="0.2">
      <c r="B56" s="83" t="s">
        <v>200</v>
      </c>
      <c r="C56" s="88">
        <v>661881106</v>
      </c>
      <c r="D56" s="88">
        <v>131700671.17000002</v>
      </c>
    </row>
    <row r="57" spans="2:4" x14ac:dyDescent="0.2">
      <c r="B57" s="84" t="s">
        <v>192</v>
      </c>
      <c r="C57" s="88">
        <v>661881106</v>
      </c>
      <c r="D57" s="88">
        <v>131700671.16999999</v>
      </c>
    </row>
    <row r="58" spans="2:4" x14ac:dyDescent="0.2">
      <c r="B58" s="83" t="s">
        <v>474</v>
      </c>
      <c r="C58" s="88">
        <v>505355362</v>
      </c>
      <c r="D58" s="88">
        <v>47643058.329999998</v>
      </c>
    </row>
    <row r="59" spans="2:4" x14ac:dyDescent="0.2">
      <c r="B59" s="84" t="s">
        <v>192</v>
      </c>
      <c r="C59" s="88">
        <v>505355362</v>
      </c>
      <c r="D59" s="88">
        <v>47643058.329999998</v>
      </c>
    </row>
    <row r="60" spans="2:4" x14ac:dyDescent="0.2">
      <c r="B60" s="83" t="s">
        <v>475</v>
      </c>
      <c r="C60" s="88">
        <v>302146893</v>
      </c>
      <c r="D60" s="88">
        <v>37263194.68</v>
      </c>
    </row>
    <row r="61" spans="2:4" x14ac:dyDescent="0.2">
      <c r="B61" s="84" t="s">
        <v>192</v>
      </c>
      <c r="C61" s="88">
        <v>302146893</v>
      </c>
      <c r="D61" s="88">
        <v>37263194.68</v>
      </c>
    </row>
    <row r="62" spans="2:4" x14ac:dyDescent="0.2">
      <c r="B62" s="83" t="s">
        <v>201</v>
      </c>
      <c r="C62" s="88">
        <v>750878375</v>
      </c>
      <c r="D62" s="88">
        <v>128702092.22</v>
      </c>
    </row>
    <row r="63" spans="2:4" x14ac:dyDescent="0.2">
      <c r="B63" s="84" t="s">
        <v>202</v>
      </c>
      <c r="C63" s="88">
        <v>750878375</v>
      </c>
      <c r="D63" s="88">
        <v>128702092.22</v>
      </c>
    </row>
    <row r="64" spans="2:4" x14ac:dyDescent="0.2">
      <c r="B64" s="83" t="s">
        <v>476</v>
      </c>
      <c r="C64" s="88">
        <v>114904076</v>
      </c>
      <c r="D64" s="88">
        <v>4161811.5299999993</v>
      </c>
    </row>
    <row r="65" spans="2:4" x14ac:dyDescent="0.2">
      <c r="B65" s="84" t="s">
        <v>195</v>
      </c>
      <c r="C65" s="88">
        <v>114904076</v>
      </c>
      <c r="D65" s="88">
        <v>4161811.5299999993</v>
      </c>
    </row>
    <row r="66" spans="2:4" x14ac:dyDescent="0.2">
      <c r="B66" s="83" t="s">
        <v>477</v>
      </c>
      <c r="C66" s="88">
        <v>1815776368</v>
      </c>
      <c r="D66" s="88">
        <v>246951559.81999996</v>
      </c>
    </row>
    <row r="67" spans="2:4" x14ac:dyDescent="0.2">
      <c r="B67" s="84" t="s">
        <v>196</v>
      </c>
      <c r="C67" s="88">
        <v>1815776368</v>
      </c>
      <c r="D67" s="88">
        <v>246951559.81999999</v>
      </c>
    </row>
    <row r="68" spans="2:4" x14ac:dyDescent="0.2">
      <c r="B68" s="83" t="s">
        <v>203</v>
      </c>
      <c r="C68" s="88">
        <v>232348586</v>
      </c>
      <c r="D68" s="88">
        <v>16764679.550000001</v>
      </c>
    </row>
    <row r="69" spans="2:4" x14ac:dyDescent="0.2">
      <c r="B69" s="84" t="s">
        <v>195</v>
      </c>
      <c r="C69" s="88">
        <v>232348586</v>
      </c>
      <c r="D69" s="88">
        <v>16764679.550000004</v>
      </c>
    </row>
    <row r="70" spans="2:4" x14ac:dyDescent="0.2">
      <c r="B70" s="83" t="s">
        <v>478</v>
      </c>
      <c r="C70" s="88">
        <v>249209852</v>
      </c>
      <c r="D70" s="88">
        <v>30662302.970000003</v>
      </c>
    </row>
    <row r="71" spans="2:4" x14ac:dyDescent="0.2">
      <c r="B71" s="84" t="s">
        <v>195</v>
      </c>
      <c r="C71" s="88">
        <v>249209852</v>
      </c>
      <c r="D71" s="88">
        <v>30662302.969999999</v>
      </c>
    </row>
    <row r="72" spans="2:4" ht="15" x14ac:dyDescent="0.25">
      <c r="B72" s="82" t="s">
        <v>204</v>
      </c>
      <c r="C72" s="87">
        <v>2380485288</v>
      </c>
      <c r="D72" s="87">
        <v>224161641.59</v>
      </c>
    </row>
    <row r="73" spans="2:4" x14ac:dyDescent="0.2">
      <c r="B73" s="83" t="s">
        <v>177</v>
      </c>
      <c r="C73" s="88">
        <v>2380485288</v>
      </c>
      <c r="D73" s="88">
        <v>224161641.58999997</v>
      </c>
    </row>
    <row r="74" spans="2:4" x14ac:dyDescent="0.2">
      <c r="B74" s="84" t="s">
        <v>479</v>
      </c>
      <c r="C74" s="88">
        <v>2369998488</v>
      </c>
      <c r="D74" s="88">
        <v>224161641.59</v>
      </c>
    </row>
    <row r="75" spans="2:4" x14ac:dyDescent="0.2">
      <c r="B75" s="84" t="s">
        <v>565</v>
      </c>
      <c r="C75" s="88">
        <v>10486800</v>
      </c>
      <c r="D75" s="88">
        <v>0</v>
      </c>
    </row>
    <row r="76" spans="2:4" ht="15" x14ac:dyDescent="0.25">
      <c r="B76" s="82" t="s">
        <v>205</v>
      </c>
      <c r="C76" s="87">
        <v>6765028926</v>
      </c>
      <c r="D76" s="87">
        <v>1275339534.6799998</v>
      </c>
    </row>
    <row r="77" spans="2:4" x14ac:dyDescent="0.2">
      <c r="B77" s="83" t="s">
        <v>193</v>
      </c>
      <c r="C77" s="88">
        <v>6765028926</v>
      </c>
      <c r="D77" s="88">
        <v>1275339534.6799998</v>
      </c>
    </row>
    <row r="78" spans="2:4" x14ac:dyDescent="0.2">
      <c r="B78" s="84" t="s">
        <v>468</v>
      </c>
      <c r="C78" s="88">
        <v>1656028926</v>
      </c>
      <c r="D78" s="88">
        <v>67027757.789999992</v>
      </c>
    </row>
    <row r="79" spans="2:4" x14ac:dyDescent="0.2">
      <c r="B79" s="84" t="s">
        <v>206</v>
      </c>
      <c r="C79" s="88">
        <v>0</v>
      </c>
      <c r="D79" s="88">
        <v>7447896.21</v>
      </c>
    </row>
    <row r="80" spans="2:4" x14ac:dyDescent="0.2">
      <c r="B80" s="84" t="s">
        <v>480</v>
      </c>
      <c r="C80" s="88">
        <v>0</v>
      </c>
      <c r="D80" s="88">
        <v>10945084.289999999</v>
      </c>
    </row>
    <row r="81" spans="2:4" x14ac:dyDescent="0.2">
      <c r="B81" s="84" t="s">
        <v>207</v>
      </c>
      <c r="C81" s="88">
        <v>5109000000</v>
      </c>
      <c r="D81" s="88">
        <v>1176801100</v>
      </c>
    </row>
    <row r="82" spans="2:4" x14ac:dyDescent="0.2">
      <c r="B82" s="84" t="s">
        <v>481</v>
      </c>
      <c r="C82" s="88">
        <v>0</v>
      </c>
      <c r="D82" s="88">
        <v>13117696.390000002</v>
      </c>
    </row>
    <row r="83" spans="2:4" x14ac:dyDescent="0.2">
      <c r="B83" s="84" t="s">
        <v>482</v>
      </c>
      <c r="C83" s="88">
        <v>0</v>
      </c>
      <c r="D83" s="88">
        <v>0</v>
      </c>
    </row>
    <row r="84" spans="2:4" x14ac:dyDescent="0.2">
      <c r="B84" s="84" t="s">
        <v>575</v>
      </c>
      <c r="C84" s="88">
        <v>0</v>
      </c>
      <c r="D84" s="88">
        <v>0</v>
      </c>
    </row>
    <row r="85" spans="2:4" ht="15" x14ac:dyDescent="0.25">
      <c r="B85" s="82" t="s">
        <v>208</v>
      </c>
      <c r="C85" s="87">
        <v>15252664989</v>
      </c>
      <c r="D85" s="87">
        <v>1619663443.0999999</v>
      </c>
    </row>
    <row r="86" spans="2:4" x14ac:dyDescent="0.2">
      <c r="B86" s="83" t="s">
        <v>209</v>
      </c>
      <c r="C86" s="88">
        <v>5052877241</v>
      </c>
      <c r="D86" s="88">
        <v>163264781.51000002</v>
      </c>
    </row>
    <row r="87" spans="2:4" x14ac:dyDescent="0.2">
      <c r="B87" s="84" t="s">
        <v>468</v>
      </c>
      <c r="C87" s="88">
        <v>4249568397</v>
      </c>
      <c r="D87" s="88">
        <v>76375716.629999995</v>
      </c>
    </row>
    <row r="88" spans="2:4" x14ac:dyDescent="0.2">
      <c r="B88" s="84" t="s">
        <v>210</v>
      </c>
      <c r="C88" s="88">
        <v>16000000</v>
      </c>
      <c r="D88" s="88">
        <v>819880</v>
      </c>
    </row>
    <row r="89" spans="2:4" x14ac:dyDescent="0.2">
      <c r="B89" s="84" t="s">
        <v>483</v>
      </c>
      <c r="C89" s="88">
        <v>429114966</v>
      </c>
      <c r="D89" s="88">
        <v>35114168.57</v>
      </c>
    </row>
    <row r="90" spans="2:4" x14ac:dyDescent="0.2">
      <c r="B90" s="84" t="s">
        <v>175</v>
      </c>
      <c r="C90" s="88">
        <v>0</v>
      </c>
      <c r="D90" s="88">
        <v>11549533.33</v>
      </c>
    </row>
    <row r="91" spans="2:4" x14ac:dyDescent="0.2">
      <c r="B91" s="84" t="s">
        <v>484</v>
      </c>
      <c r="C91" s="88">
        <v>358193878</v>
      </c>
      <c r="D91" s="88">
        <v>39405482.980000004</v>
      </c>
    </row>
    <row r="92" spans="2:4" x14ac:dyDescent="0.2">
      <c r="B92" s="83" t="s">
        <v>567</v>
      </c>
      <c r="C92" s="88">
        <v>481386537</v>
      </c>
      <c r="D92" s="88">
        <v>0</v>
      </c>
    </row>
    <row r="93" spans="2:4" x14ac:dyDescent="0.2">
      <c r="B93" s="84" t="s">
        <v>211</v>
      </c>
      <c r="C93" s="88">
        <v>481386537</v>
      </c>
      <c r="D93" s="88">
        <v>0</v>
      </c>
    </row>
    <row r="94" spans="2:4" x14ac:dyDescent="0.2">
      <c r="B94" s="83" t="s">
        <v>485</v>
      </c>
      <c r="C94" s="88">
        <v>147476316</v>
      </c>
      <c r="D94" s="88">
        <v>44043024.359999999</v>
      </c>
    </row>
    <row r="95" spans="2:4" x14ac:dyDescent="0.2">
      <c r="B95" s="84" t="s">
        <v>211</v>
      </c>
      <c r="C95" s="88">
        <v>147476316</v>
      </c>
      <c r="D95" s="88">
        <v>44043024.359999999</v>
      </c>
    </row>
    <row r="96" spans="2:4" x14ac:dyDescent="0.2">
      <c r="B96" s="83" t="s">
        <v>199</v>
      </c>
      <c r="C96" s="88">
        <v>4500000000</v>
      </c>
      <c r="D96" s="88">
        <v>314443031.24999994</v>
      </c>
    </row>
    <row r="97" spans="2:4" x14ac:dyDescent="0.2">
      <c r="B97" s="84" t="s">
        <v>486</v>
      </c>
      <c r="C97" s="88">
        <v>4500000000</v>
      </c>
      <c r="D97" s="88">
        <v>314443031.25</v>
      </c>
    </row>
    <row r="98" spans="2:4" x14ac:dyDescent="0.2">
      <c r="B98" s="83" t="s">
        <v>212</v>
      </c>
      <c r="C98" s="88">
        <v>3182678886</v>
      </c>
      <c r="D98" s="88">
        <v>826373709.04999995</v>
      </c>
    </row>
    <row r="99" spans="2:4" x14ac:dyDescent="0.2">
      <c r="B99" s="84" t="s">
        <v>213</v>
      </c>
      <c r="C99" s="88">
        <v>3182678886</v>
      </c>
      <c r="D99" s="88">
        <v>826373709.04999995</v>
      </c>
    </row>
    <row r="100" spans="2:4" x14ac:dyDescent="0.2">
      <c r="B100" s="83" t="s">
        <v>214</v>
      </c>
      <c r="C100" s="88">
        <v>123438883</v>
      </c>
      <c r="D100" s="88">
        <v>11509486.82</v>
      </c>
    </row>
    <row r="101" spans="2:4" x14ac:dyDescent="0.2">
      <c r="B101" s="84" t="s">
        <v>210</v>
      </c>
      <c r="C101" s="88">
        <v>123438883</v>
      </c>
      <c r="D101" s="88">
        <v>11509486.82</v>
      </c>
    </row>
    <row r="102" spans="2:4" x14ac:dyDescent="0.2">
      <c r="B102" s="83" t="s">
        <v>487</v>
      </c>
      <c r="C102" s="88">
        <v>620794047</v>
      </c>
      <c r="D102" s="88">
        <v>73391143.400000006</v>
      </c>
    </row>
    <row r="103" spans="2:4" x14ac:dyDescent="0.2">
      <c r="B103" s="84" t="s">
        <v>215</v>
      </c>
      <c r="C103" s="88">
        <v>620794047</v>
      </c>
      <c r="D103" s="88">
        <v>73391143.400000006</v>
      </c>
    </row>
    <row r="104" spans="2:4" x14ac:dyDescent="0.2">
      <c r="B104" s="83" t="s">
        <v>488</v>
      </c>
      <c r="C104" s="88">
        <v>263456265</v>
      </c>
      <c r="D104" s="88">
        <v>30727102.290000003</v>
      </c>
    </row>
    <row r="105" spans="2:4" x14ac:dyDescent="0.2">
      <c r="B105" s="84" t="s">
        <v>216</v>
      </c>
      <c r="C105" s="88">
        <v>263456265</v>
      </c>
      <c r="D105" s="88">
        <v>30727102.290000003</v>
      </c>
    </row>
    <row r="106" spans="2:4" x14ac:dyDescent="0.2">
      <c r="B106" s="83" t="s">
        <v>489</v>
      </c>
      <c r="C106" s="88">
        <v>880556814</v>
      </c>
      <c r="D106" s="88">
        <v>155911164.42000002</v>
      </c>
    </row>
    <row r="107" spans="2:4" x14ac:dyDescent="0.2">
      <c r="B107" s="84" t="s">
        <v>217</v>
      </c>
      <c r="C107" s="88">
        <v>880556814</v>
      </c>
      <c r="D107" s="88">
        <v>155911164.42000002</v>
      </c>
    </row>
    <row r="108" spans="2:4" ht="15" x14ac:dyDescent="0.25">
      <c r="B108" s="81" t="s">
        <v>490</v>
      </c>
      <c r="C108" s="86">
        <v>45367374879</v>
      </c>
      <c r="D108" s="86">
        <v>5594552873.3099995</v>
      </c>
    </row>
    <row r="109" spans="2:4" ht="15" x14ac:dyDescent="0.25">
      <c r="B109" s="82" t="s">
        <v>218</v>
      </c>
      <c r="C109" s="87">
        <v>25468688281</v>
      </c>
      <c r="D109" s="87">
        <v>2976744255.0500002</v>
      </c>
    </row>
    <row r="110" spans="2:4" x14ac:dyDescent="0.2">
      <c r="B110" s="83" t="s">
        <v>491</v>
      </c>
      <c r="C110" s="88">
        <v>23656039173</v>
      </c>
      <c r="D110" s="88">
        <v>2671044672.9200001</v>
      </c>
    </row>
    <row r="111" spans="2:4" x14ac:dyDescent="0.2">
      <c r="B111" s="84" t="s">
        <v>492</v>
      </c>
      <c r="C111" s="88">
        <v>1266137461</v>
      </c>
      <c r="D111" s="88">
        <v>121377579.92000002</v>
      </c>
    </row>
    <row r="112" spans="2:4" x14ac:dyDescent="0.2">
      <c r="B112" s="84" t="s">
        <v>219</v>
      </c>
      <c r="C112" s="88">
        <v>497978194</v>
      </c>
      <c r="D112" s="88">
        <v>65994919.940000005</v>
      </c>
    </row>
    <row r="113" spans="2:4" x14ac:dyDescent="0.2">
      <c r="B113" s="84" t="s">
        <v>220</v>
      </c>
      <c r="C113" s="88">
        <v>88199673</v>
      </c>
      <c r="D113" s="88">
        <v>6869902.9700000007</v>
      </c>
    </row>
    <row r="114" spans="2:4" x14ac:dyDescent="0.2">
      <c r="B114" s="84" t="s">
        <v>221</v>
      </c>
      <c r="C114" s="88">
        <v>60800757</v>
      </c>
      <c r="D114" s="88">
        <v>6309303.6699999999</v>
      </c>
    </row>
    <row r="115" spans="2:4" x14ac:dyDescent="0.2">
      <c r="B115" s="84" t="s">
        <v>175</v>
      </c>
      <c r="C115" s="88">
        <v>455036918</v>
      </c>
      <c r="D115" s="88">
        <v>15997355.059999999</v>
      </c>
    </row>
    <row r="116" spans="2:4" x14ac:dyDescent="0.2">
      <c r="B116" s="84" t="s">
        <v>181</v>
      </c>
      <c r="C116" s="88">
        <v>21287886170</v>
      </c>
      <c r="D116" s="88">
        <v>2454495611.3599997</v>
      </c>
    </row>
    <row r="117" spans="2:4" x14ac:dyDescent="0.2">
      <c r="B117" s="83" t="s">
        <v>222</v>
      </c>
      <c r="C117" s="88">
        <v>1441656934</v>
      </c>
      <c r="D117" s="88">
        <v>259196150.35999998</v>
      </c>
    </row>
    <row r="118" spans="2:4" x14ac:dyDescent="0.2">
      <c r="B118" s="84" t="s">
        <v>220</v>
      </c>
      <c r="C118" s="88">
        <v>1441656934</v>
      </c>
      <c r="D118" s="88">
        <v>259196150.36000001</v>
      </c>
    </row>
    <row r="119" spans="2:4" x14ac:dyDescent="0.2">
      <c r="B119" s="83" t="s">
        <v>223</v>
      </c>
      <c r="C119" s="88">
        <v>110495399</v>
      </c>
      <c r="D119" s="88">
        <v>14067159.509999998</v>
      </c>
    </row>
    <row r="120" spans="2:4" x14ac:dyDescent="0.2">
      <c r="B120" s="84" t="s">
        <v>221</v>
      </c>
      <c r="C120" s="88">
        <v>110495399</v>
      </c>
      <c r="D120" s="88">
        <v>14067159.509999998</v>
      </c>
    </row>
    <row r="121" spans="2:4" x14ac:dyDescent="0.2">
      <c r="B121" s="83" t="s">
        <v>224</v>
      </c>
      <c r="C121" s="88">
        <v>93039899</v>
      </c>
      <c r="D121" s="88">
        <v>12107833.57</v>
      </c>
    </row>
    <row r="122" spans="2:4" x14ac:dyDescent="0.2">
      <c r="B122" s="84" t="s">
        <v>493</v>
      </c>
      <c r="C122" s="88">
        <v>93039899</v>
      </c>
      <c r="D122" s="88">
        <v>12107833.57</v>
      </c>
    </row>
    <row r="123" spans="2:4" x14ac:dyDescent="0.2">
      <c r="B123" s="83" t="s">
        <v>225</v>
      </c>
      <c r="C123" s="88">
        <v>26570552</v>
      </c>
      <c r="D123" s="88">
        <v>2883028.8899999992</v>
      </c>
    </row>
    <row r="124" spans="2:4" x14ac:dyDescent="0.2">
      <c r="B124" s="84" t="s">
        <v>493</v>
      </c>
      <c r="C124" s="88">
        <v>26570552</v>
      </c>
      <c r="D124" s="88">
        <v>2883028.89</v>
      </c>
    </row>
    <row r="125" spans="2:4" x14ac:dyDescent="0.2">
      <c r="B125" s="83" t="s">
        <v>226</v>
      </c>
      <c r="C125" s="88">
        <v>50404258</v>
      </c>
      <c r="D125" s="88">
        <v>8228100.910000002</v>
      </c>
    </row>
    <row r="126" spans="2:4" x14ac:dyDescent="0.2">
      <c r="B126" s="84" t="s">
        <v>493</v>
      </c>
      <c r="C126" s="88">
        <v>50404258</v>
      </c>
      <c r="D126" s="88">
        <v>8228100.9100000001</v>
      </c>
    </row>
    <row r="127" spans="2:4" x14ac:dyDescent="0.2">
      <c r="B127" s="83" t="s">
        <v>227</v>
      </c>
      <c r="C127" s="88">
        <v>23720353</v>
      </c>
      <c r="D127" s="88">
        <v>3118136.7299999995</v>
      </c>
    </row>
    <row r="128" spans="2:4" x14ac:dyDescent="0.2">
      <c r="B128" s="84" t="s">
        <v>493</v>
      </c>
      <c r="C128" s="88">
        <v>23720353</v>
      </c>
      <c r="D128" s="88">
        <v>3118136.7299999995</v>
      </c>
    </row>
    <row r="129" spans="2:4" x14ac:dyDescent="0.2">
      <c r="B129" s="83" t="s">
        <v>228</v>
      </c>
      <c r="C129" s="88">
        <v>20621767</v>
      </c>
      <c r="D129" s="88">
        <v>2734801.44</v>
      </c>
    </row>
    <row r="130" spans="2:4" x14ac:dyDescent="0.2">
      <c r="B130" s="84" t="s">
        <v>493</v>
      </c>
      <c r="C130" s="88">
        <v>20621767</v>
      </c>
      <c r="D130" s="88">
        <v>2734801.44</v>
      </c>
    </row>
    <row r="131" spans="2:4" x14ac:dyDescent="0.2">
      <c r="B131" s="83" t="s">
        <v>229</v>
      </c>
      <c r="C131" s="88">
        <v>18931906</v>
      </c>
      <c r="D131" s="88">
        <v>776066.34</v>
      </c>
    </row>
    <row r="132" spans="2:4" x14ac:dyDescent="0.2">
      <c r="B132" s="84" t="s">
        <v>493</v>
      </c>
      <c r="C132" s="88">
        <v>18931906</v>
      </c>
      <c r="D132" s="88">
        <v>776066.34</v>
      </c>
    </row>
    <row r="133" spans="2:4" x14ac:dyDescent="0.2">
      <c r="B133" s="83" t="s">
        <v>230</v>
      </c>
      <c r="C133" s="88">
        <v>27208040</v>
      </c>
      <c r="D133" s="88">
        <v>2588304.38</v>
      </c>
    </row>
    <row r="134" spans="2:4" x14ac:dyDescent="0.2">
      <c r="B134" s="84" t="s">
        <v>493</v>
      </c>
      <c r="C134" s="88">
        <v>27208040</v>
      </c>
      <c r="D134" s="88">
        <v>2588304.38</v>
      </c>
    </row>
    <row r="135" spans="2:4" ht="15" x14ac:dyDescent="0.25">
      <c r="B135" s="82" t="s">
        <v>231</v>
      </c>
      <c r="C135" s="87">
        <v>19898686598</v>
      </c>
      <c r="D135" s="87">
        <v>2617808618.2599998</v>
      </c>
    </row>
    <row r="136" spans="2:4" x14ac:dyDescent="0.2">
      <c r="B136" s="83" t="s">
        <v>232</v>
      </c>
      <c r="C136" s="88">
        <v>17627691155</v>
      </c>
      <c r="D136" s="88">
        <v>2346922754.8299999</v>
      </c>
    </row>
    <row r="137" spans="2:4" x14ac:dyDescent="0.2">
      <c r="B137" s="84" t="s">
        <v>576</v>
      </c>
      <c r="C137" s="88">
        <v>17533191155</v>
      </c>
      <c r="D137" s="88">
        <v>2319241480.0999999</v>
      </c>
    </row>
    <row r="138" spans="2:4" x14ac:dyDescent="0.2">
      <c r="B138" s="84" t="s">
        <v>233</v>
      </c>
      <c r="C138" s="88">
        <v>94500000</v>
      </c>
      <c r="D138" s="88">
        <v>27681274.73</v>
      </c>
    </row>
    <row r="139" spans="2:4" x14ac:dyDescent="0.2">
      <c r="B139" s="83" t="s">
        <v>235</v>
      </c>
      <c r="C139" s="88">
        <v>155781640</v>
      </c>
      <c r="D139" s="88">
        <v>12323438.93</v>
      </c>
    </row>
    <row r="140" spans="2:4" x14ac:dyDescent="0.2">
      <c r="B140" s="84" t="s">
        <v>234</v>
      </c>
      <c r="C140" s="88">
        <v>155781640</v>
      </c>
      <c r="D140" s="88">
        <v>12323438.93</v>
      </c>
    </row>
    <row r="141" spans="2:4" x14ac:dyDescent="0.2">
      <c r="B141" s="83" t="s">
        <v>494</v>
      </c>
      <c r="C141" s="88">
        <v>511730765</v>
      </c>
      <c r="D141" s="88">
        <v>48485390.140000001</v>
      </c>
    </row>
    <row r="142" spans="2:4" x14ac:dyDescent="0.2">
      <c r="B142" s="84" t="s">
        <v>576</v>
      </c>
      <c r="C142" s="88">
        <v>511730765</v>
      </c>
      <c r="D142" s="88">
        <v>48485390.139999993</v>
      </c>
    </row>
    <row r="143" spans="2:4" x14ac:dyDescent="0.2">
      <c r="B143" s="83" t="s">
        <v>495</v>
      </c>
      <c r="C143" s="88">
        <v>1236014221</v>
      </c>
      <c r="D143" s="88">
        <v>144549668.16999999</v>
      </c>
    </row>
    <row r="144" spans="2:4" x14ac:dyDescent="0.2">
      <c r="B144" s="84" t="s">
        <v>236</v>
      </c>
      <c r="C144" s="88">
        <v>1236014221</v>
      </c>
      <c r="D144" s="88">
        <v>144549668.17000002</v>
      </c>
    </row>
    <row r="145" spans="2:4" x14ac:dyDescent="0.2">
      <c r="B145" s="83" t="s">
        <v>496</v>
      </c>
      <c r="C145" s="88">
        <v>66082470</v>
      </c>
      <c r="D145" s="88">
        <v>7739543.4300000006</v>
      </c>
    </row>
    <row r="146" spans="2:4" x14ac:dyDescent="0.2">
      <c r="B146" s="84" t="s">
        <v>237</v>
      </c>
      <c r="C146" s="88">
        <v>66082470</v>
      </c>
      <c r="D146" s="88">
        <v>7739543.4299999997</v>
      </c>
    </row>
    <row r="147" spans="2:4" x14ac:dyDescent="0.2">
      <c r="B147" s="83" t="s">
        <v>238</v>
      </c>
      <c r="C147" s="88">
        <v>242619379</v>
      </c>
      <c r="D147" s="88">
        <v>27261488.289999999</v>
      </c>
    </row>
    <row r="148" spans="2:4" x14ac:dyDescent="0.2">
      <c r="B148" s="84" t="s">
        <v>237</v>
      </c>
      <c r="C148" s="88">
        <v>242619379</v>
      </c>
      <c r="D148" s="88">
        <v>27261488.289999999</v>
      </c>
    </row>
    <row r="149" spans="2:4" x14ac:dyDescent="0.2">
      <c r="B149" s="83" t="s">
        <v>497</v>
      </c>
      <c r="C149" s="88">
        <v>58766968</v>
      </c>
      <c r="D149" s="88">
        <v>30526334.470000003</v>
      </c>
    </row>
    <row r="150" spans="2:4" x14ac:dyDescent="0.2">
      <c r="B150" s="84" t="s">
        <v>237</v>
      </c>
      <c r="C150" s="88">
        <v>58766968</v>
      </c>
      <c r="D150" s="88">
        <v>30526334.470000003</v>
      </c>
    </row>
    <row r="151" spans="2:4" ht="15" x14ac:dyDescent="0.25">
      <c r="B151" s="81" t="s">
        <v>34</v>
      </c>
      <c r="C151" s="86">
        <v>35341482117</v>
      </c>
      <c r="D151" s="86">
        <v>4805205637.6300011</v>
      </c>
    </row>
    <row r="152" spans="2:4" ht="15" x14ac:dyDescent="0.25">
      <c r="B152" s="82" t="s">
        <v>239</v>
      </c>
      <c r="C152" s="87">
        <v>14646224616</v>
      </c>
      <c r="D152" s="87">
        <v>1756466598.9999998</v>
      </c>
    </row>
    <row r="153" spans="2:4" x14ac:dyDescent="0.2">
      <c r="B153" s="83" t="s">
        <v>240</v>
      </c>
      <c r="C153" s="88">
        <v>10797178877</v>
      </c>
      <c r="D153" s="88">
        <v>1275983495.4300003</v>
      </c>
    </row>
    <row r="154" spans="2:4" x14ac:dyDescent="0.2">
      <c r="B154" s="84" t="s">
        <v>498</v>
      </c>
      <c r="C154" s="88">
        <v>4330250329</v>
      </c>
      <c r="D154" s="88">
        <v>278336440.25000006</v>
      </c>
    </row>
    <row r="155" spans="2:4" x14ac:dyDescent="0.2">
      <c r="B155" s="84" t="s">
        <v>175</v>
      </c>
      <c r="C155" s="88">
        <v>6466928548</v>
      </c>
      <c r="D155" s="88">
        <v>997647055.18000007</v>
      </c>
    </row>
    <row r="156" spans="2:4" x14ac:dyDescent="0.2">
      <c r="B156" s="83" t="s">
        <v>241</v>
      </c>
      <c r="C156" s="88">
        <v>739537415</v>
      </c>
      <c r="D156" s="88">
        <v>84001039.360000014</v>
      </c>
    </row>
    <row r="157" spans="2:4" x14ac:dyDescent="0.2">
      <c r="B157" s="84" t="s">
        <v>499</v>
      </c>
      <c r="C157" s="88">
        <v>739537415</v>
      </c>
      <c r="D157" s="88">
        <v>84001039.360000014</v>
      </c>
    </row>
    <row r="158" spans="2:4" x14ac:dyDescent="0.2">
      <c r="B158" s="83" t="s">
        <v>242</v>
      </c>
      <c r="C158" s="88">
        <v>31985687</v>
      </c>
      <c r="D158" s="88">
        <v>2574319.7000000002</v>
      </c>
    </row>
    <row r="159" spans="2:4" x14ac:dyDescent="0.2">
      <c r="B159" s="84" t="s">
        <v>243</v>
      </c>
      <c r="C159" s="88">
        <v>31985687</v>
      </c>
      <c r="D159" s="88">
        <v>2574319.7000000002</v>
      </c>
    </row>
    <row r="160" spans="2:4" x14ac:dyDescent="0.2">
      <c r="B160" s="83" t="s">
        <v>245</v>
      </c>
      <c r="C160" s="88">
        <v>92375608</v>
      </c>
      <c r="D160" s="88">
        <v>11615562.59</v>
      </c>
    </row>
    <row r="161" spans="2:4" x14ac:dyDescent="0.2">
      <c r="B161" s="84" t="s">
        <v>243</v>
      </c>
      <c r="C161" s="88">
        <v>92375608</v>
      </c>
      <c r="D161" s="88">
        <v>11615562.59</v>
      </c>
    </row>
    <row r="162" spans="2:4" x14ac:dyDescent="0.2">
      <c r="B162" s="83" t="s">
        <v>246</v>
      </c>
      <c r="C162" s="88">
        <v>488993566</v>
      </c>
      <c r="D162" s="88">
        <v>78047494.339999989</v>
      </c>
    </row>
    <row r="163" spans="2:4" x14ac:dyDescent="0.2">
      <c r="B163" s="84" t="s">
        <v>243</v>
      </c>
      <c r="C163" s="88">
        <v>488993566</v>
      </c>
      <c r="D163" s="88">
        <v>78047494.340000004</v>
      </c>
    </row>
    <row r="164" spans="2:4" x14ac:dyDescent="0.2">
      <c r="B164" s="83" t="s">
        <v>247</v>
      </c>
      <c r="C164" s="88">
        <v>40015102</v>
      </c>
      <c r="D164" s="88">
        <v>3473210.1799999997</v>
      </c>
    </row>
    <row r="165" spans="2:4" x14ac:dyDescent="0.2">
      <c r="B165" s="84" t="s">
        <v>500</v>
      </c>
      <c r="C165" s="88">
        <v>40015102</v>
      </c>
      <c r="D165" s="88">
        <v>3473210.18</v>
      </c>
    </row>
    <row r="166" spans="2:4" x14ac:dyDescent="0.2">
      <c r="B166" s="83" t="s">
        <v>248</v>
      </c>
      <c r="C166" s="88">
        <v>46837945</v>
      </c>
      <c r="D166" s="88">
        <v>5353284.53</v>
      </c>
    </row>
    <row r="167" spans="2:4" x14ac:dyDescent="0.2">
      <c r="B167" s="84" t="s">
        <v>499</v>
      </c>
      <c r="C167" s="88">
        <v>46837945</v>
      </c>
      <c r="D167" s="88">
        <v>5353284.5300000012</v>
      </c>
    </row>
    <row r="168" spans="2:4" x14ac:dyDescent="0.2">
      <c r="B168" s="83" t="s">
        <v>501</v>
      </c>
      <c r="C168" s="88">
        <v>21482784</v>
      </c>
      <c r="D168" s="88">
        <v>2141820.75</v>
      </c>
    </row>
    <row r="169" spans="2:4" x14ac:dyDescent="0.2">
      <c r="B169" s="84" t="s">
        <v>499</v>
      </c>
      <c r="C169" s="88">
        <v>21482784</v>
      </c>
      <c r="D169" s="88">
        <v>2141820.75</v>
      </c>
    </row>
    <row r="170" spans="2:4" x14ac:dyDescent="0.2">
      <c r="B170" s="83" t="s">
        <v>249</v>
      </c>
      <c r="C170" s="88">
        <v>25207328</v>
      </c>
      <c r="D170" s="88">
        <v>3480064.7699999996</v>
      </c>
    </row>
    <row r="171" spans="2:4" x14ac:dyDescent="0.2">
      <c r="B171" s="84" t="s">
        <v>499</v>
      </c>
      <c r="C171" s="88">
        <v>25207328</v>
      </c>
      <c r="D171" s="88">
        <v>3480064.77</v>
      </c>
    </row>
    <row r="172" spans="2:4" x14ac:dyDescent="0.2">
      <c r="B172" s="83" t="s">
        <v>502</v>
      </c>
      <c r="C172" s="88">
        <v>34526503</v>
      </c>
      <c r="D172" s="88">
        <v>4652819.7299999995</v>
      </c>
    </row>
    <row r="173" spans="2:4" x14ac:dyDescent="0.2">
      <c r="B173" s="84" t="s">
        <v>499</v>
      </c>
      <c r="C173" s="88">
        <v>34526503</v>
      </c>
      <c r="D173" s="88">
        <v>4652819.7299999995</v>
      </c>
    </row>
    <row r="174" spans="2:4" x14ac:dyDescent="0.2">
      <c r="B174" s="83" t="s">
        <v>503</v>
      </c>
      <c r="C174" s="88">
        <v>21499103</v>
      </c>
      <c r="D174" s="88">
        <v>2882358.98</v>
      </c>
    </row>
    <row r="175" spans="2:4" x14ac:dyDescent="0.2">
      <c r="B175" s="84" t="s">
        <v>498</v>
      </c>
      <c r="C175" s="88">
        <v>21499103</v>
      </c>
      <c r="D175" s="88">
        <v>2882358.98</v>
      </c>
    </row>
    <row r="176" spans="2:4" x14ac:dyDescent="0.2">
      <c r="B176" s="83" t="s">
        <v>250</v>
      </c>
      <c r="C176" s="88">
        <v>302971722</v>
      </c>
      <c r="D176" s="88">
        <v>34598111.890000001</v>
      </c>
    </row>
    <row r="177" spans="2:4" x14ac:dyDescent="0.2">
      <c r="B177" s="84" t="s">
        <v>500</v>
      </c>
      <c r="C177" s="88">
        <v>302971722</v>
      </c>
      <c r="D177" s="88">
        <v>34598111.890000001</v>
      </c>
    </row>
    <row r="178" spans="2:4" x14ac:dyDescent="0.2">
      <c r="B178" s="83" t="s">
        <v>504</v>
      </c>
      <c r="C178" s="88">
        <v>53789029</v>
      </c>
      <c r="D178" s="88">
        <v>6817418.1199999992</v>
      </c>
    </row>
    <row r="179" spans="2:4" x14ac:dyDescent="0.2">
      <c r="B179" s="84" t="s">
        <v>500</v>
      </c>
      <c r="C179" s="88">
        <v>53789029</v>
      </c>
      <c r="D179" s="88">
        <v>6817418.1199999992</v>
      </c>
    </row>
    <row r="180" spans="2:4" x14ac:dyDescent="0.2">
      <c r="B180" s="83" t="s">
        <v>251</v>
      </c>
      <c r="C180" s="88">
        <v>105825008</v>
      </c>
      <c r="D180" s="88">
        <v>13299962.99</v>
      </c>
    </row>
    <row r="181" spans="2:4" x14ac:dyDescent="0.2">
      <c r="B181" s="84" t="s">
        <v>500</v>
      </c>
      <c r="C181" s="88">
        <v>105825008</v>
      </c>
      <c r="D181" s="88">
        <v>13299962.99</v>
      </c>
    </row>
    <row r="182" spans="2:4" x14ac:dyDescent="0.2">
      <c r="B182" s="83" t="s">
        <v>252</v>
      </c>
      <c r="C182" s="88">
        <v>54386605</v>
      </c>
      <c r="D182" s="88">
        <v>7307689.0499999998</v>
      </c>
    </row>
    <row r="183" spans="2:4" x14ac:dyDescent="0.2">
      <c r="B183" s="84" t="s">
        <v>499</v>
      </c>
      <c r="C183" s="88">
        <v>54386605</v>
      </c>
      <c r="D183" s="88">
        <v>7307689.0500000007</v>
      </c>
    </row>
    <row r="184" spans="2:4" x14ac:dyDescent="0.2">
      <c r="B184" s="83" t="s">
        <v>253</v>
      </c>
      <c r="C184" s="88">
        <v>65703751</v>
      </c>
      <c r="D184" s="88">
        <v>7903892.5</v>
      </c>
    </row>
    <row r="185" spans="2:4" x14ac:dyDescent="0.2">
      <c r="B185" s="84" t="s">
        <v>500</v>
      </c>
      <c r="C185" s="88">
        <v>65703751</v>
      </c>
      <c r="D185" s="88">
        <v>7903892.5</v>
      </c>
    </row>
    <row r="186" spans="2:4" x14ac:dyDescent="0.2">
      <c r="B186" s="83" t="s">
        <v>254</v>
      </c>
      <c r="C186" s="88">
        <v>282981191</v>
      </c>
      <c r="D186" s="88">
        <v>38033906.600000001</v>
      </c>
    </row>
    <row r="187" spans="2:4" x14ac:dyDescent="0.2">
      <c r="B187" s="84" t="s">
        <v>500</v>
      </c>
      <c r="C187" s="88">
        <v>282981191</v>
      </c>
      <c r="D187" s="88">
        <v>38033906.600000001</v>
      </c>
    </row>
    <row r="188" spans="2:4" x14ac:dyDescent="0.2">
      <c r="B188" s="83" t="s">
        <v>255</v>
      </c>
      <c r="C188" s="88">
        <v>1160768311</v>
      </c>
      <c r="D188" s="88">
        <v>132198714.95</v>
      </c>
    </row>
    <row r="189" spans="2:4" x14ac:dyDescent="0.2">
      <c r="B189" s="84" t="s">
        <v>500</v>
      </c>
      <c r="C189" s="88">
        <v>1160768311</v>
      </c>
      <c r="D189" s="88">
        <v>132198714.94999999</v>
      </c>
    </row>
    <row r="190" spans="2:4" x14ac:dyDescent="0.2">
      <c r="B190" s="83" t="s">
        <v>256</v>
      </c>
      <c r="C190" s="88">
        <v>46863360</v>
      </c>
      <c r="D190" s="88">
        <v>4394951.68</v>
      </c>
    </row>
    <row r="191" spans="2:4" x14ac:dyDescent="0.2">
      <c r="B191" s="84" t="s">
        <v>498</v>
      </c>
      <c r="C191" s="88">
        <v>46863360</v>
      </c>
      <c r="D191" s="88">
        <v>4394951.68</v>
      </c>
    </row>
    <row r="192" spans="2:4" x14ac:dyDescent="0.2">
      <c r="B192" s="83" t="s">
        <v>257</v>
      </c>
      <c r="C192" s="88">
        <v>70575164</v>
      </c>
      <c r="D192" s="88">
        <v>8082639.5700000012</v>
      </c>
    </row>
    <row r="193" spans="2:4" x14ac:dyDescent="0.2">
      <c r="B193" s="84" t="s">
        <v>499</v>
      </c>
      <c r="C193" s="88">
        <v>70575164</v>
      </c>
      <c r="D193" s="88">
        <v>8082639.5700000003</v>
      </c>
    </row>
    <row r="194" spans="2:4" x14ac:dyDescent="0.2">
      <c r="B194" s="83" t="s">
        <v>505</v>
      </c>
      <c r="C194" s="88">
        <v>116947738</v>
      </c>
      <c r="D194" s="88">
        <v>22721995.790000003</v>
      </c>
    </row>
    <row r="195" spans="2:4" x14ac:dyDescent="0.2">
      <c r="B195" s="84" t="s">
        <v>500</v>
      </c>
      <c r="C195" s="88">
        <v>116947738</v>
      </c>
      <c r="D195" s="88">
        <v>22721995.789999999</v>
      </c>
    </row>
    <row r="196" spans="2:4" x14ac:dyDescent="0.2">
      <c r="B196" s="83" t="s">
        <v>258</v>
      </c>
      <c r="C196" s="88">
        <v>45772819</v>
      </c>
      <c r="D196" s="88">
        <v>6901845.5</v>
      </c>
    </row>
    <row r="197" spans="2:4" x14ac:dyDescent="0.2">
      <c r="B197" s="84" t="s">
        <v>499</v>
      </c>
      <c r="C197" s="88">
        <v>45772819</v>
      </c>
      <c r="D197" s="88">
        <v>6901845.5</v>
      </c>
    </row>
    <row r="198" spans="2:4" ht="15" x14ac:dyDescent="0.25">
      <c r="B198" s="82" t="s">
        <v>506</v>
      </c>
      <c r="C198" s="87">
        <v>9078062614</v>
      </c>
      <c r="D198" s="87">
        <v>1535249248.8899999</v>
      </c>
    </row>
    <row r="199" spans="2:4" x14ac:dyDescent="0.2">
      <c r="B199" s="83" t="s">
        <v>507</v>
      </c>
      <c r="C199" s="88">
        <v>8960906274</v>
      </c>
      <c r="D199" s="88">
        <v>1516469339.0699997</v>
      </c>
    </row>
    <row r="200" spans="2:4" x14ac:dyDescent="0.2">
      <c r="B200" s="84" t="s">
        <v>508</v>
      </c>
      <c r="C200" s="88">
        <v>8960906274</v>
      </c>
      <c r="D200" s="88">
        <v>1516469339.0699997</v>
      </c>
    </row>
    <row r="201" spans="2:4" x14ac:dyDescent="0.2">
      <c r="B201" s="83" t="s">
        <v>259</v>
      </c>
      <c r="C201" s="88">
        <v>65971084</v>
      </c>
      <c r="D201" s="88">
        <v>9841926.3999999985</v>
      </c>
    </row>
    <row r="202" spans="2:4" x14ac:dyDescent="0.2">
      <c r="B202" s="84" t="s">
        <v>260</v>
      </c>
      <c r="C202" s="88">
        <v>65971084</v>
      </c>
      <c r="D202" s="88">
        <v>9841926.4000000004</v>
      </c>
    </row>
    <row r="203" spans="2:4" x14ac:dyDescent="0.2">
      <c r="B203" s="83" t="s">
        <v>261</v>
      </c>
      <c r="C203" s="88">
        <v>51185256</v>
      </c>
      <c r="D203" s="88">
        <v>8937983.4199999999</v>
      </c>
    </row>
    <row r="204" spans="2:4" x14ac:dyDescent="0.2">
      <c r="B204" s="84" t="s">
        <v>260</v>
      </c>
      <c r="C204" s="88">
        <v>51185256</v>
      </c>
      <c r="D204" s="88">
        <v>8937983.4199999999</v>
      </c>
    </row>
    <row r="205" spans="2:4" ht="15" x14ac:dyDescent="0.25">
      <c r="B205" s="82" t="s">
        <v>262</v>
      </c>
      <c r="C205" s="87">
        <v>4054453105</v>
      </c>
      <c r="D205" s="87">
        <v>938740312.99000001</v>
      </c>
    </row>
    <row r="206" spans="2:4" x14ac:dyDescent="0.2">
      <c r="B206" s="83" t="s">
        <v>509</v>
      </c>
      <c r="C206" s="88">
        <v>3920113813</v>
      </c>
      <c r="D206" s="88">
        <v>919608626.9799999</v>
      </c>
    </row>
    <row r="207" spans="2:4" x14ac:dyDescent="0.2">
      <c r="B207" s="84" t="s">
        <v>510</v>
      </c>
      <c r="C207" s="88">
        <v>3605598902</v>
      </c>
      <c r="D207" s="88">
        <v>875267434.34000003</v>
      </c>
    </row>
    <row r="208" spans="2:4" x14ac:dyDescent="0.2">
      <c r="B208" s="84" t="s">
        <v>263</v>
      </c>
      <c r="C208" s="88">
        <v>174820798</v>
      </c>
      <c r="D208" s="88">
        <v>19550333.329999998</v>
      </c>
    </row>
    <row r="209" spans="2:4" x14ac:dyDescent="0.2">
      <c r="B209" s="84" t="s">
        <v>511</v>
      </c>
      <c r="C209" s="88">
        <v>139694113</v>
      </c>
      <c r="D209" s="88">
        <v>24790859.309999999</v>
      </c>
    </row>
    <row r="210" spans="2:4" x14ac:dyDescent="0.2">
      <c r="B210" s="83" t="s">
        <v>512</v>
      </c>
      <c r="C210" s="88">
        <v>91922057</v>
      </c>
      <c r="D210" s="88">
        <v>13899665.52</v>
      </c>
    </row>
    <row r="211" spans="2:4" x14ac:dyDescent="0.2">
      <c r="B211" s="84" t="s">
        <v>510</v>
      </c>
      <c r="C211" s="88">
        <v>91922057</v>
      </c>
      <c r="D211" s="88">
        <v>13899665.52</v>
      </c>
    </row>
    <row r="212" spans="2:4" x14ac:dyDescent="0.2">
      <c r="B212" s="83" t="s">
        <v>244</v>
      </c>
      <c r="C212" s="88">
        <v>42417235</v>
      </c>
      <c r="D212" s="88">
        <v>5232020.49</v>
      </c>
    </row>
    <row r="213" spans="2:4" x14ac:dyDescent="0.2">
      <c r="B213" s="84" t="s">
        <v>510</v>
      </c>
      <c r="C213" s="88">
        <v>42417235</v>
      </c>
      <c r="D213" s="88">
        <v>5232020.49</v>
      </c>
    </row>
    <row r="214" spans="2:4" ht="15" x14ac:dyDescent="0.25">
      <c r="B214" s="82" t="s">
        <v>513</v>
      </c>
      <c r="C214" s="87">
        <v>7562741782</v>
      </c>
      <c r="D214" s="87">
        <v>574749476.75</v>
      </c>
    </row>
    <row r="215" spans="2:4" x14ac:dyDescent="0.2">
      <c r="B215" s="83" t="s">
        <v>514</v>
      </c>
      <c r="C215" s="88">
        <v>7014936071</v>
      </c>
      <c r="D215" s="88">
        <v>507304450.45999998</v>
      </c>
    </row>
    <row r="216" spans="2:4" x14ac:dyDescent="0.2">
      <c r="B216" s="84" t="s">
        <v>515</v>
      </c>
      <c r="C216" s="88">
        <v>7014936071</v>
      </c>
      <c r="D216" s="88">
        <v>507304450.45999998</v>
      </c>
    </row>
    <row r="217" spans="2:4" x14ac:dyDescent="0.2">
      <c r="B217" s="83" t="s">
        <v>516</v>
      </c>
      <c r="C217" s="88">
        <v>444761952</v>
      </c>
      <c r="D217" s="88">
        <v>57200921</v>
      </c>
    </row>
    <row r="218" spans="2:4" x14ac:dyDescent="0.2">
      <c r="B218" s="84" t="s">
        <v>264</v>
      </c>
      <c r="C218" s="88">
        <v>444761952</v>
      </c>
      <c r="D218" s="88">
        <v>57200921</v>
      </c>
    </row>
    <row r="219" spans="2:4" x14ac:dyDescent="0.2">
      <c r="B219" s="83" t="s">
        <v>517</v>
      </c>
      <c r="C219" s="88">
        <v>103043759</v>
      </c>
      <c r="D219" s="88">
        <v>10244105.290000003</v>
      </c>
    </row>
    <row r="220" spans="2:4" x14ac:dyDescent="0.2">
      <c r="B220" s="84" t="s">
        <v>518</v>
      </c>
      <c r="C220" s="88">
        <v>103043759</v>
      </c>
      <c r="D220" s="88">
        <v>10244105.289999999</v>
      </c>
    </row>
    <row r="221" spans="2:4" ht="15" x14ac:dyDescent="0.25">
      <c r="B221" s="81" t="s">
        <v>35</v>
      </c>
      <c r="C221" s="86">
        <v>9389461389</v>
      </c>
      <c r="D221" s="86">
        <v>560092421.27999997</v>
      </c>
    </row>
    <row r="222" spans="2:4" ht="15" x14ac:dyDescent="0.25">
      <c r="B222" s="82" t="s">
        <v>265</v>
      </c>
      <c r="C222" s="87">
        <v>9389461389</v>
      </c>
      <c r="D222" s="87">
        <v>560092421.27999997</v>
      </c>
    </row>
    <row r="223" spans="2:4" x14ac:dyDescent="0.2">
      <c r="B223" s="83" t="s">
        <v>266</v>
      </c>
      <c r="C223" s="88">
        <v>8229243318</v>
      </c>
      <c r="D223" s="88">
        <v>463390037.67999995</v>
      </c>
    </row>
    <row r="224" spans="2:4" x14ac:dyDescent="0.2">
      <c r="B224" s="84" t="s">
        <v>498</v>
      </c>
      <c r="C224" s="88">
        <v>2493215064</v>
      </c>
      <c r="D224" s="88">
        <v>185463175.78999996</v>
      </c>
    </row>
    <row r="225" spans="2:4" x14ac:dyDescent="0.2">
      <c r="B225" s="84" t="s">
        <v>267</v>
      </c>
      <c r="C225" s="88">
        <v>5311783254</v>
      </c>
      <c r="D225" s="88">
        <v>276812459.59999996</v>
      </c>
    </row>
    <row r="226" spans="2:4" x14ac:dyDescent="0.2">
      <c r="B226" s="84" t="s">
        <v>175</v>
      </c>
      <c r="C226" s="88">
        <v>424245000</v>
      </c>
      <c r="D226" s="88">
        <v>1114402.29</v>
      </c>
    </row>
    <row r="227" spans="2:4" x14ac:dyDescent="0.2">
      <c r="B227" s="83" t="s">
        <v>268</v>
      </c>
      <c r="C227" s="88">
        <v>913909142</v>
      </c>
      <c r="D227" s="88">
        <v>72927854</v>
      </c>
    </row>
    <row r="228" spans="2:4" x14ac:dyDescent="0.2">
      <c r="B228" s="84" t="s">
        <v>269</v>
      </c>
      <c r="C228" s="88">
        <v>913909142</v>
      </c>
      <c r="D228" s="88">
        <v>72927854</v>
      </c>
    </row>
    <row r="229" spans="2:4" x14ac:dyDescent="0.2">
      <c r="B229" s="83" t="s">
        <v>270</v>
      </c>
      <c r="C229" s="88">
        <v>159657426</v>
      </c>
      <c r="D229" s="88">
        <v>14824900.129999997</v>
      </c>
    </row>
    <row r="230" spans="2:4" x14ac:dyDescent="0.2">
      <c r="B230" s="84" t="s">
        <v>271</v>
      </c>
      <c r="C230" s="88">
        <v>159657426</v>
      </c>
      <c r="D230" s="88">
        <v>14824900.130000001</v>
      </c>
    </row>
    <row r="231" spans="2:4" x14ac:dyDescent="0.2">
      <c r="B231" s="83" t="s">
        <v>272</v>
      </c>
      <c r="C231" s="88">
        <v>43590459</v>
      </c>
      <c r="D231" s="88">
        <v>5802750.9399999995</v>
      </c>
    </row>
    <row r="232" spans="2:4" x14ac:dyDescent="0.2">
      <c r="B232" s="84" t="s">
        <v>273</v>
      </c>
      <c r="C232" s="88">
        <v>43590459</v>
      </c>
      <c r="D232" s="88">
        <v>5802750.9399999995</v>
      </c>
    </row>
    <row r="233" spans="2:4" x14ac:dyDescent="0.2">
      <c r="B233" s="83" t="s">
        <v>274</v>
      </c>
      <c r="C233" s="88">
        <v>43061044</v>
      </c>
      <c r="D233" s="88">
        <v>3146878.5300000003</v>
      </c>
    </row>
    <row r="234" spans="2:4" x14ac:dyDescent="0.2">
      <c r="B234" s="84" t="s">
        <v>267</v>
      </c>
      <c r="C234" s="88">
        <v>43061044</v>
      </c>
      <c r="D234" s="88">
        <v>3146878.5300000003</v>
      </c>
    </row>
    <row r="235" spans="2:4" ht="15" x14ac:dyDescent="0.25">
      <c r="B235" s="81" t="s">
        <v>36</v>
      </c>
      <c r="C235" s="86">
        <v>21857141529</v>
      </c>
      <c r="D235" s="86">
        <v>2922301351.73</v>
      </c>
    </row>
    <row r="236" spans="2:4" ht="15" x14ac:dyDescent="0.25">
      <c r="B236" s="82" t="s">
        <v>275</v>
      </c>
      <c r="C236" s="87">
        <v>21857141529</v>
      </c>
      <c r="D236" s="87">
        <v>2922301351.7300005</v>
      </c>
    </row>
    <row r="237" spans="2:4" x14ac:dyDescent="0.2">
      <c r="B237" s="83" t="s">
        <v>276</v>
      </c>
      <c r="C237" s="88">
        <v>16586297498</v>
      </c>
      <c r="D237" s="88">
        <v>2281942443.71</v>
      </c>
    </row>
    <row r="238" spans="2:4" x14ac:dyDescent="0.2">
      <c r="B238" s="84" t="s">
        <v>498</v>
      </c>
      <c r="C238" s="88">
        <v>2289282775</v>
      </c>
      <c r="D238" s="88">
        <v>137516646.60999998</v>
      </c>
    </row>
    <row r="239" spans="2:4" x14ac:dyDescent="0.2">
      <c r="B239" s="84" t="s">
        <v>175</v>
      </c>
      <c r="C239" s="88">
        <v>341514200</v>
      </c>
      <c r="D239" s="88">
        <v>289788672.5</v>
      </c>
    </row>
    <row r="240" spans="2:4" x14ac:dyDescent="0.2">
      <c r="B240" s="84" t="s">
        <v>181</v>
      </c>
      <c r="C240" s="88">
        <v>13955500523</v>
      </c>
      <c r="D240" s="88">
        <v>1854637124.5999999</v>
      </c>
    </row>
    <row r="241" spans="2:4" x14ac:dyDescent="0.2">
      <c r="B241" s="83" t="s">
        <v>277</v>
      </c>
      <c r="C241" s="88">
        <v>299695677</v>
      </c>
      <c r="D241" s="88">
        <v>31015100.920000002</v>
      </c>
    </row>
    <row r="242" spans="2:4" x14ac:dyDescent="0.2">
      <c r="B242" s="84" t="s">
        <v>278</v>
      </c>
      <c r="C242" s="88">
        <v>299695677</v>
      </c>
      <c r="D242" s="88">
        <v>31015100.920000006</v>
      </c>
    </row>
    <row r="243" spans="2:4" x14ac:dyDescent="0.2">
      <c r="B243" s="83" t="s">
        <v>519</v>
      </c>
      <c r="C243" s="88">
        <v>780000000</v>
      </c>
      <c r="D243" s="88">
        <v>64819908.120000005</v>
      </c>
    </row>
    <row r="244" spans="2:4" x14ac:dyDescent="0.2">
      <c r="B244" s="84" t="s">
        <v>279</v>
      </c>
      <c r="C244" s="88">
        <v>780000000</v>
      </c>
      <c r="D244" s="88">
        <v>64819908.120000005</v>
      </c>
    </row>
    <row r="245" spans="2:4" x14ac:dyDescent="0.2">
      <c r="B245" s="83" t="s">
        <v>280</v>
      </c>
      <c r="C245" s="88">
        <v>480967816</v>
      </c>
      <c r="D245" s="88">
        <v>62510747.25</v>
      </c>
    </row>
    <row r="246" spans="2:4" x14ac:dyDescent="0.2">
      <c r="B246" s="84" t="s">
        <v>281</v>
      </c>
      <c r="C246" s="88">
        <v>480967816</v>
      </c>
      <c r="D246" s="88">
        <v>62510747.250000015</v>
      </c>
    </row>
    <row r="247" spans="2:4" x14ac:dyDescent="0.2">
      <c r="B247" s="83" t="s">
        <v>520</v>
      </c>
      <c r="C247" s="88">
        <v>129610339</v>
      </c>
      <c r="D247" s="88">
        <v>10837425.610000001</v>
      </c>
    </row>
    <row r="248" spans="2:4" x14ac:dyDescent="0.2">
      <c r="B248" s="84" t="s">
        <v>282</v>
      </c>
      <c r="C248" s="88">
        <v>129610339</v>
      </c>
      <c r="D248" s="88">
        <v>10837425.609999999</v>
      </c>
    </row>
    <row r="249" spans="2:4" x14ac:dyDescent="0.2">
      <c r="B249" s="83" t="s">
        <v>521</v>
      </c>
      <c r="C249" s="88">
        <v>222287434</v>
      </c>
      <c r="D249" s="88">
        <v>27106391.219999999</v>
      </c>
    </row>
    <row r="250" spans="2:4" x14ac:dyDescent="0.2">
      <c r="B250" s="84" t="s">
        <v>283</v>
      </c>
      <c r="C250" s="88">
        <v>222287434</v>
      </c>
      <c r="D250" s="88">
        <v>27106391.219999999</v>
      </c>
    </row>
    <row r="251" spans="2:4" x14ac:dyDescent="0.2">
      <c r="B251" s="83" t="s">
        <v>522</v>
      </c>
      <c r="C251" s="88">
        <v>1078790735</v>
      </c>
      <c r="D251" s="88">
        <v>151738545.28999999</v>
      </c>
    </row>
    <row r="252" spans="2:4" x14ac:dyDescent="0.2">
      <c r="B252" s="84" t="s">
        <v>577</v>
      </c>
      <c r="C252" s="88">
        <v>1078790735</v>
      </c>
      <c r="D252" s="88">
        <v>151738545.28999999</v>
      </c>
    </row>
    <row r="253" spans="2:4" x14ac:dyDescent="0.2">
      <c r="B253" s="83" t="s">
        <v>284</v>
      </c>
      <c r="C253" s="88">
        <v>478918346</v>
      </c>
      <c r="D253" s="88">
        <v>76266259.139999986</v>
      </c>
    </row>
    <row r="254" spans="2:4" x14ac:dyDescent="0.2">
      <c r="B254" s="84" t="s">
        <v>285</v>
      </c>
      <c r="C254" s="88">
        <v>478918346</v>
      </c>
      <c r="D254" s="88">
        <v>76266259.140000001</v>
      </c>
    </row>
    <row r="255" spans="2:4" x14ac:dyDescent="0.2">
      <c r="B255" s="83" t="s">
        <v>286</v>
      </c>
      <c r="C255" s="88">
        <v>478893141</v>
      </c>
      <c r="D255" s="88">
        <v>55216714.550000004</v>
      </c>
    </row>
    <row r="256" spans="2:4" x14ac:dyDescent="0.2">
      <c r="B256" s="84" t="s">
        <v>287</v>
      </c>
      <c r="C256" s="88">
        <v>478893141</v>
      </c>
      <c r="D256" s="88">
        <v>55216714.550000012</v>
      </c>
    </row>
    <row r="257" spans="2:4" x14ac:dyDescent="0.2">
      <c r="B257" s="83" t="s">
        <v>523</v>
      </c>
      <c r="C257" s="88">
        <v>679497122</v>
      </c>
      <c r="D257" s="88">
        <v>76094103.790000007</v>
      </c>
    </row>
    <row r="258" spans="2:4" x14ac:dyDescent="0.2">
      <c r="B258" s="84" t="s">
        <v>524</v>
      </c>
      <c r="C258" s="88">
        <v>679497122</v>
      </c>
      <c r="D258" s="88">
        <v>76094103.790000007</v>
      </c>
    </row>
    <row r="259" spans="2:4" x14ac:dyDescent="0.2">
      <c r="B259" s="83" t="s">
        <v>525</v>
      </c>
      <c r="C259" s="88">
        <v>187442687</v>
      </c>
      <c r="D259" s="88">
        <v>8218234.9100000001</v>
      </c>
    </row>
    <row r="260" spans="2:4" x14ac:dyDescent="0.2">
      <c r="B260" s="84" t="s">
        <v>288</v>
      </c>
      <c r="C260" s="88">
        <v>187442687</v>
      </c>
      <c r="D260" s="88">
        <v>8218234.9100000001</v>
      </c>
    </row>
    <row r="261" spans="2:4" x14ac:dyDescent="0.2">
      <c r="B261" s="83" t="s">
        <v>289</v>
      </c>
      <c r="C261" s="88">
        <v>454740734</v>
      </c>
      <c r="D261" s="88">
        <v>76535477.219999999</v>
      </c>
    </row>
    <row r="262" spans="2:4" x14ac:dyDescent="0.2">
      <c r="B262" s="84" t="s">
        <v>526</v>
      </c>
      <c r="C262" s="88">
        <v>454740734</v>
      </c>
      <c r="D262" s="88">
        <v>76535477.220000014</v>
      </c>
    </row>
    <row r="263" spans="2:4" ht="15" x14ac:dyDescent="0.25">
      <c r="B263" s="81" t="s">
        <v>37</v>
      </c>
      <c r="C263" s="86">
        <v>196159106465.70999</v>
      </c>
      <c r="D263" s="86">
        <v>23311607368.330002</v>
      </c>
    </row>
    <row r="264" spans="2:4" ht="15" x14ac:dyDescent="0.25">
      <c r="B264" s="82" t="s">
        <v>290</v>
      </c>
      <c r="C264" s="87">
        <v>196159106465.70999</v>
      </c>
      <c r="D264" s="87">
        <v>23311607368.330002</v>
      </c>
    </row>
    <row r="265" spans="2:4" x14ac:dyDescent="0.2">
      <c r="B265" s="83" t="s">
        <v>527</v>
      </c>
      <c r="C265" s="88">
        <v>142750329062</v>
      </c>
      <c r="D265" s="88">
        <v>19583053936.920006</v>
      </c>
    </row>
    <row r="266" spans="2:4" x14ac:dyDescent="0.2">
      <c r="B266" s="84" t="s">
        <v>498</v>
      </c>
      <c r="C266" s="88">
        <v>9033274910</v>
      </c>
      <c r="D266" s="88">
        <v>1299998353.5900002</v>
      </c>
    </row>
    <row r="267" spans="2:4" x14ac:dyDescent="0.2">
      <c r="B267" s="84" t="s">
        <v>528</v>
      </c>
      <c r="C267" s="88">
        <v>12890370382</v>
      </c>
      <c r="D267" s="88">
        <v>1380706773.9000001</v>
      </c>
    </row>
    <row r="268" spans="2:4" x14ac:dyDescent="0.2">
      <c r="B268" s="84" t="s">
        <v>291</v>
      </c>
      <c r="C268" s="88">
        <v>65476580027</v>
      </c>
      <c r="D268" s="88">
        <v>10391682382.050001</v>
      </c>
    </row>
    <row r="269" spans="2:4" x14ac:dyDescent="0.2">
      <c r="B269" s="84" t="s">
        <v>292</v>
      </c>
      <c r="C269" s="88">
        <v>35370783610</v>
      </c>
      <c r="D269" s="88">
        <v>4791023080.4099998</v>
      </c>
    </row>
    <row r="270" spans="2:4" x14ac:dyDescent="0.2">
      <c r="B270" s="84" t="s">
        <v>293</v>
      </c>
      <c r="C270" s="88">
        <v>6914924681</v>
      </c>
      <c r="D270" s="88">
        <v>633246556.38999999</v>
      </c>
    </row>
    <row r="271" spans="2:4" x14ac:dyDescent="0.2">
      <c r="B271" s="84" t="s">
        <v>294</v>
      </c>
      <c r="C271" s="88">
        <v>8024479241</v>
      </c>
      <c r="D271" s="88">
        <v>615003447.8900001</v>
      </c>
    </row>
    <row r="272" spans="2:4" x14ac:dyDescent="0.2">
      <c r="B272" s="84" t="s">
        <v>295</v>
      </c>
      <c r="C272" s="88">
        <v>172399136</v>
      </c>
      <c r="D272" s="88">
        <v>7850543.1299999999</v>
      </c>
    </row>
    <row r="273" spans="2:4" x14ac:dyDescent="0.2">
      <c r="B273" s="84" t="s">
        <v>296</v>
      </c>
      <c r="C273" s="88">
        <v>842154429</v>
      </c>
      <c r="D273" s="88">
        <v>102645960.13999997</v>
      </c>
    </row>
    <row r="274" spans="2:4" x14ac:dyDescent="0.2">
      <c r="B274" s="84" t="s">
        <v>297</v>
      </c>
      <c r="C274" s="88">
        <v>2580798574</v>
      </c>
      <c r="D274" s="88">
        <v>165313566.52999997</v>
      </c>
    </row>
    <row r="275" spans="2:4" x14ac:dyDescent="0.2">
      <c r="B275" s="84" t="s">
        <v>175</v>
      </c>
      <c r="C275" s="88">
        <v>1444564072</v>
      </c>
      <c r="D275" s="88">
        <v>195583272.89000002</v>
      </c>
    </row>
    <row r="276" spans="2:4" x14ac:dyDescent="0.2">
      <c r="B276" s="83" t="s">
        <v>298</v>
      </c>
      <c r="C276" s="88">
        <v>385320084</v>
      </c>
      <c r="D276" s="88">
        <v>2131542.5699999998</v>
      </c>
    </row>
    <row r="277" spans="2:4" x14ac:dyDescent="0.2">
      <c r="B277" s="84" t="s">
        <v>292</v>
      </c>
      <c r="C277" s="88">
        <v>0</v>
      </c>
      <c r="D277" s="88">
        <v>0</v>
      </c>
    </row>
    <row r="278" spans="2:4" x14ac:dyDescent="0.2">
      <c r="B278" s="84" t="s">
        <v>299</v>
      </c>
      <c r="C278" s="88">
        <v>385320084</v>
      </c>
      <c r="D278" s="88">
        <v>2131542.5699999998</v>
      </c>
    </row>
    <row r="279" spans="2:4" x14ac:dyDescent="0.2">
      <c r="B279" s="83" t="s">
        <v>300</v>
      </c>
      <c r="C279" s="88">
        <v>408501104</v>
      </c>
      <c r="D279" s="88">
        <v>61772438.129999995</v>
      </c>
    </row>
    <row r="280" spans="2:4" x14ac:dyDescent="0.2">
      <c r="B280" s="84" t="s">
        <v>528</v>
      </c>
      <c r="C280" s="88">
        <v>408501104</v>
      </c>
      <c r="D280" s="88">
        <v>61772438.130000003</v>
      </c>
    </row>
    <row r="281" spans="2:4" x14ac:dyDescent="0.2">
      <c r="B281" s="83" t="s">
        <v>301</v>
      </c>
      <c r="C281" s="88">
        <v>13113236248</v>
      </c>
      <c r="D281" s="88">
        <v>2080244305.7200003</v>
      </c>
    </row>
    <row r="282" spans="2:4" x14ac:dyDescent="0.2">
      <c r="B282" s="84" t="s">
        <v>302</v>
      </c>
      <c r="C282" s="88">
        <v>13113236248</v>
      </c>
      <c r="D282" s="88">
        <v>2080244305.72</v>
      </c>
    </row>
    <row r="283" spans="2:4" x14ac:dyDescent="0.2">
      <c r="B283" s="83" t="s">
        <v>303</v>
      </c>
      <c r="C283" s="88">
        <v>215545437</v>
      </c>
      <c r="D283" s="88">
        <v>30471498.369999997</v>
      </c>
    </row>
    <row r="284" spans="2:4" x14ac:dyDescent="0.2">
      <c r="B284" s="84" t="s">
        <v>528</v>
      </c>
      <c r="C284" s="88">
        <v>215545437</v>
      </c>
      <c r="D284" s="88">
        <v>30471498.370000001</v>
      </c>
    </row>
    <row r="285" spans="2:4" x14ac:dyDescent="0.2">
      <c r="B285" s="83" t="s">
        <v>304</v>
      </c>
      <c r="C285" s="88">
        <v>2403614449</v>
      </c>
      <c r="D285" s="88">
        <v>236381886.57999998</v>
      </c>
    </row>
    <row r="286" spans="2:4" x14ac:dyDescent="0.2">
      <c r="B286" s="84" t="s">
        <v>295</v>
      </c>
      <c r="C286" s="88">
        <v>2403614449</v>
      </c>
      <c r="D286" s="88">
        <v>236381886.57999998</v>
      </c>
    </row>
    <row r="287" spans="2:4" x14ac:dyDescent="0.2">
      <c r="B287" s="83" t="s">
        <v>529</v>
      </c>
      <c r="C287" s="88">
        <v>2720569009</v>
      </c>
      <c r="D287" s="88">
        <v>247649139.45000002</v>
      </c>
    </row>
    <row r="288" spans="2:4" x14ac:dyDescent="0.2">
      <c r="B288" s="84" t="s">
        <v>295</v>
      </c>
      <c r="C288" s="88">
        <v>2720569009</v>
      </c>
      <c r="D288" s="88">
        <v>247649139.45000002</v>
      </c>
    </row>
    <row r="289" spans="2:4" x14ac:dyDescent="0.2">
      <c r="B289" s="83" t="s">
        <v>305</v>
      </c>
      <c r="C289" s="88">
        <v>8335533019.71</v>
      </c>
      <c r="D289" s="88">
        <v>553209534.13999999</v>
      </c>
    </row>
    <row r="290" spans="2:4" x14ac:dyDescent="0.2">
      <c r="B290" s="84" t="s">
        <v>306</v>
      </c>
      <c r="C290" s="88">
        <v>8335533019.71</v>
      </c>
      <c r="D290" s="88">
        <v>553209534.13999999</v>
      </c>
    </row>
    <row r="291" spans="2:4" x14ac:dyDescent="0.2">
      <c r="B291" s="83" t="s">
        <v>307</v>
      </c>
      <c r="C291" s="88">
        <v>25826458053</v>
      </c>
      <c r="D291" s="88">
        <v>516693086.45000005</v>
      </c>
    </row>
    <row r="292" spans="2:4" x14ac:dyDescent="0.2">
      <c r="B292" s="84" t="s">
        <v>308</v>
      </c>
      <c r="C292" s="88">
        <v>25826458053</v>
      </c>
      <c r="D292" s="88">
        <v>516693086.45000005</v>
      </c>
    </row>
    <row r="293" spans="2:4" ht="15" x14ac:dyDescent="0.25">
      <c r="B293" s="81" t="s">
        <v>38</v>
      </c>
      <c r="C293" s="86">
        <v>148320173912.25998</v>
      </c>
      <c r="D293" s="86">
        <v>11475648372.42</v>
      </c>
    </row>
    <row r="294" spans="2:4" ht="15" x14ac:dyDescent="0.25">
      <c r="B294" s="82" t="s">
        <v>309</v>
      </c>
      <c r="C294" s="87">
        <v>148320173912.25998</v>
      </c>
      <c r="D294" s="87">
        <v>11475648372.42</v>
      </c>
    </row>
    <row r="295" spans="2:4" x14ac:dyDescent="0.2">
      <c r="B295" s="83" t="s">
        <v>310</v>
      </c>
      <c r="C295" s="88">
        <v>136138886204.25999</v>
      </c>
      <c r="D295" s="88">
        <v>9781935618.1800022</v>
      </c>
    </row>
    <row r="296" spans="2:4" x14ac:dyDescent="0.2">
      <c r="B296" s="84" t="s">
        <v>498</v>
      </c>
      <c r="C296" s="88">
        <v>37571210879.449997</v>
      </c>
      <c r="D296" s="88">
        <v>674334482.79999995</v>
      </c>
    </row>
    <row r="297" spans="2:4" x14ac:dyDescent="0.2">
      <c r="B297" s="84" t="s">
        <v>311</v>
      </c>
      <c r="C297" s="88">
        <v>143139089</v>
      </c>
      <c r="D297" s="88">
        <v>11673478</v>
      </c>
    </row>
    <row r="298" spans="2:4" x14ac:dyDescent="0.2">
      <c r="B298" s="84" t="s">
        <v>312</v>
      </c>
      <c r="C298" s="88">
        <v>2859009448</v>
      </c>
      <c r="D298" s="88">
        <v>6315562.6699999999</v>
      </c>
    </row>
    <row r="299" spans="2:4" x14ac:dyDescent="0.2">
      <c r="B299" s="84" t="s">
        <v>313</v>
      </c>
      <c r="C299" s="88">
        <v>310165246</v>
      </c>
      <c r="D299" s="88">
        <v>19929090.410000004</v>
      </c>
    </row>
    <row r="300" spans="2:4" x14ac:dyDescent="0.2">
      <c r="B300" s="84" t="s">
        <v>175</v>
      </c>
      <c r="C300" s="88">
        <v>2058005261</v>
      </c>
      <c r="D300" s="88">
        <v>116759578.69</v>
      </c>
    </row>
    <row r="301" spans="2:4" x14ac:dyDescent="0.2">
      <c r="B301" s="84" t="s">
        <v>530</v>
      </c>
      <c r="C301" s="88">
        <v>93197356280.809998</v>
      </c>
      <c r="D301" s="88">
        <v>8952923425.6100006</v>
      </c>
    </row>
    <row r="302" spans="2:4" x14ac:dyDescent="0.2">
      <c r="B302" s="83" t="s">
        <v>314</v>
      </c>
      <c r="C302" s="88">
        <v>450499563</v>
      </c>
      <c r="D302" s="88">
        <v>26766932.509999998</v>
      </c>
    </row>
    <row r="303" spans="2:4" x14ac:dyDescent="0.2">
      <c r="B303" s="84" t="s">
        <v>315</v>
      </c>
      <c r="C303" s="88">
        <v>450499563</v>
      </c>
      <c r="D303" s="88">
        <v>26766932.510000002</v>
      </c>
    </row>
    <row r="304" spans="2:4" x14ac:dyDescent="0.2">
      <c r="B304" s="83" t="s">
        <v>316</v>
      </c>
      <c r="C304" s="88">
        <v>294563406</v>
      </c>
      <c r="D304" s="88">
        <v>397624.05</v>
      </c>
    </row>
    <row r="305" spans="2:4" x14ac:dyDescent="0.2">
      <c r="B305" s="84" t="s">
        <v>315</v>
      </c>
      <c r="C305" s="88">
        <v>294563406</v>
      </c>
      <c r="D305" s="88">
        <v>397624.05</v>
      </c>
    </row>
    <row r="306" spans="2:4" x14ac:dyDescent="0.2">
      <c r="B306" s="83" t="s">
        <v>317</v>
      </c>
      <c r="C306" s="88">
        <v>2053041211</v>
      </c>
      <c r="D306" s="88">
        <v>642897072.1400001</v>
      </c>
    </row>
    <row r="307" spans="2:4" x14ac:dyDescent="0.2">
      <c r="B307" s="84" t="s">
        <v>318</v>
      </c>
      <c r="C307" s="88">
        <v>750626600</v>
      </c>
      <c r="D307" s="88">
        <v>3325140.02</v>
      </c>
    </row>
    <row r="308" spans="2:4" x14ac:dyDescent="0.2">
      <c r="B308" s="84" t="s">
        <v>319</v>
      </c>
      <c r="C308" s="88">
        <v>223419638</v>
      </c>
      <c r="D308" s="88">
        <v>3049981.8800000004</v>
      </c>
    </row>
    <row r="309" spans="2:4" x14ac:dyDescent="0.2">
      <c r="B309" s="84" t="s">
        <v>320</v>
      </c>
      <c r="C309" s="88">
        <v>178368505</v>
      </c>
      <c r="D309" s="88">
        <v>23687567.079999998</v>
      </c>
    </row>
    <row r="310" spans="2:4" x14ac:dyDescent="0.2">
      <c r="B310" s="84" t="s">
        <v>321</v>
      </c>
      <c r="C310" s="88">
        <v>900626468</v>
      </c>
      <c r="D310" s="88">
        <v>612834383.15999997</v>
      </c>
    </row>
    <row r="311" spans="2:4" x14ac:dyDescent="0.2">
      <c r="B311" s="83" t="s">
        <v>322</v>
      </c>
      <c r="C311" s="88">
        <v>462522873.77999997</v>
      </c>
      <c r="D311" s="88">
        <v>16145086.93</v>
      </c>
    </row>
    <row r="312" spans="2:4" x14ac:dyDescent="0.2">
      <c r="B312" s="84" t="s">
        <v>321</v>
      </c>
      <c r="C312" s="88">
        <v>462522873.77999997</v>
      </c>
      <c r="D312" s="88">
        <v>16145086.93</v>
      </c>
    </row>
    <row r="313" spans="2:4" x14ac:dyDescent="0.2">
      <c r="B313" s="83" t="s">
        <v>323</v>
      </c>
      <c r="C313" s="88">
        <v>7814157081.6399994</v>
      </c>
      <c r="D313" s="88">
        <v>957182730.48999989</v>
      </c>
    </row>
    <row r="314" spans="2:4" x14ac:dyDescent="0.2">
      <c r="B314" s="84" t="s">
        <v>312</v>
      </c>
      <c r="C314" s="88">
        <v>0</v>
      </c>
      <c r="D314" s="88">
        <v>319481990</v>
      </c>
    </row>
    <row r="315" spans="2:4" x14ac:dyDescent="0.2">
      <c r="B315" s="84" t="s">
        <v>531</v>
      </c>
      <c r="C315" s="88">
        <v>7814157081.6399994</v>
      </c>
      <c r="D315" s="88">
        <v>637700740.49000001</v>
      </c>
    </row>
    <row r="316" spans="2:4" x14ac:dyDescent="0.2">
      <c r="B316" s="83" t="s">
        <v>324</v>
      </c>
      <c r="C316" s="88">
        <v>14729477</v>
      </c>
      <c r="D316" s="88">
        <v>113273.89</v>
      </c>
    </row>
    <row r="317" spans="2:4" x14ac:dyDescent="0.2">
      <c r="B317" s="84" t="s">
        <v>315</v>
      </c>
      <c r="C317" s="88">
        <v>14729477</v>
      </c>
      <c r="D317" s="88">
        <v>113273.89</v>
      </c>
    </row>
    <row r="318" spans="2:4" x14ac:dyDescent="0.2">
      <c r="B318" s="83" t="s">
        <v>325</v>
      </c>
      <c r="C318" s="88">
        <v>1091774095.5799999</v>
      </c>
      <c r="D318" s="88">
        <v>50210034.229999997</v>
      </c>
    </row>
    <row r="319" spans="2:4" x14ac:dyDescent="0.2">
      <c r="B319" s="84" t="s">
        <v>532</v>
      </c>
      <c r="C319" s="88">
        <v>1091774095.5799999</v>
      </c>
      <c r="D319" s="88">
        <v>50210034.229999997</v>
      </c>
    </row>
    <row r="320" spans="2:4" ht="15" x14ac:dyDescent="0.25">
      <c r="B320" s="81" t="s">
        <v>39</v>
      </c>
      <c r="C320" s="86">
        <v>3015092203.3499999</v>
      </c>
      <c r="D320" s="86">
        <v>354430285.71999997</v>
      </c>
    </row>
    <row r="321" spans="2:4" ht="15" x14ac:dyDescent="0.25">
      <c r="B321" s="82" t="s">
        <v>326</v>
      </c>
      <c r="C321" s="87">
        <v>3015092203.3499999</v>
      </c>
      <c r="D321" s="87">
        <v>354430285.72000003</v>
      </c>
    </row>
    <row r="322" spans="2:4" x14ac:dyDescent="0.2">
      <c r="B322" s="83" t="s">
        <v>327</v>
      </c>
      <c r="C322" s="88">
        <v>3015092203.3499999</v>
      </c>
      <c r="D322" s="88">
        <v>354430285.72000003</v>
      </c>
    </row>
    <row r="323" spans="2:4" x14ac:dyDescent="0.2">
      <c r="B323" s="84" t="s">
        <v>498</v>
      </c>
      <c r="C323" s="88">
        <v>1203243398.74</v>
      </c>
      <c r="D323" s="88">
        <v>203652522.89000002</v>
      </c>
    </row>
    <row r="324" spans="2:4" x14ac:dyDescent="0.2">
      <c r="B324" s="84" t="s">
        <v>328</v>
      </c>
      <c r="C324" s="88">
        <v>504192983</v>
      </c>
      <c r="D324" s="88">
        <v>63932530.099999994</v>
      </c>
    </row>
    <row r="325" spans="2:4" x14ac:dyDescent="0.2">
      <c r="B325" s="84" t="s">
        <v>329</v>
      </c>
      <c r="C325" s="88">
        <v>730378772</v>
      </c>
      <c r="D325" s="88">
        <v>65035633.640000001</v>
      </c>
    </row>
    <row r="326" spans="2:4" x14ac:dyDescent="0.2">
      <c r="B326" s="84" t="s">
        <v>330</v>
      </c>
      <c r="C326" s="88">
        <v>96496400</v>
      </c>
      <c r="D326" s="88">
        <v>3632984.4499999997</v>
      </c>
    </row>
    <row r="327" spans="2:4" x14ac:dyDescent="0.2">
      <c r="B327" s="84" t="s">
        <v>331</v>
      </c>
      <c r="C327" s="88">
        <v>91478123</v>
      </c>
      <c r="D327" s="88">
        <v>365505.3</v>
      </c>
    </row>
    <row r="328" spans="2:4" x14ac:dyDescent="0.2">
      <c r="B328" s="84" t="s">
        <v>332</v>
      </c>
      <c r="C328" s="88">
        <v>222120222.61000001</v>
      </c>
      <c r="D328" s="88">
        <v>1608847.8299999998</v>
      </c>
    </row>
    <row r="329" spans="2:4" x14ac:dyDescent="0.2">
      <c r="B329" s="84" t="s">
        <v>175</v>
      </c>
      <c r="C329" s="88">
        <v>167182304</v>
      </c>
      <c r="D329" s="88">
        <v>16202261.51</v>
      </c>
    </row>
    <row r="330" spans="2:4" ht="15" x14ac:dyDescent="0.25">
      <c r="B330" s="81" t="s">
        <v>40</v>
      </c>
      <c r="C330" s="86">
        <v>2073075622.78</v>
      </c>
      <c r="D330" s="86">
        <v>177172112.75999999</v>
      </c>
    </row>
    <row r="331" spans="2:4" ht="15" x14ac:dyDescent="0.25">
      <c r="B331" s="82" t="s">
        <v>333</v>
      </c>
      <c r="C331" s="87">
        <v>2073075622.78</v>
      </c>
      <c r="D331" s="87">
        <v>177172112.76000002</v>
      </c>
    </row>
    <row r="332" spans="2:4" x14ac:dyDescent="0.2">
      <c r="B332" s="83" t="s">
        <v>334</v>
      </c>
      <c r="C332" s="88">
        <v>2073075622.78</v>
      </c>
      <c r="D332" s="88">
        <v>177172112.76000002</v>
      </c>
    </row>
    <row r="333" spans="2:4" x14ac:dyDescent="0.2">
      <c r="B333" s="84" t="s">
        <v>498</v>
      </c>
      <c r="C333" s="88">
        <v>673465770.77999997</v>
      </c>
      <c r="D333" s="88">
        <v>73646261.540000007</v>
      </c>
    </row>
    <row r="334" spans="2:4" x14ac:dyDescent="0.2">
      <c r="B334" s="84" t="s">
        <v>335</v>
      </c>
      <c r="C334" s="88">
        <v>114770546</v>
      </c>
      <c r="D334" s="88">
        <v>9335169.3900000006</v>
      </c>
    </row>
    <row r="335" spans="2:4" x14ac:dyDescent="0.2">
      <c r="B335" s="84" t="s">
        <v>578</v>
      </c>
      <c r="C335" s="88">
        <v>278148281</v>
      </c>
      <c r="D335" s="88">
        <v>23213521.600000001</v>
      </c>
    </row>
    <row r="336" spans="2:4" x14ac:dyDescent="0.2">
      <c r="B336" s="84" t="s">
        <v>336</v>
      </c>
      <c r="C336" s="88">
        <v>10465150</v>
      </c>
      <c r="D336" s="88">
        <v>396824.23</v>
      </c>
    </row>
    <row r="337" spans="2:4" x14ac:dyDescent="0.2">
      <c r="B337" s="84" t="s">
        <v>175</v>
      </c>
      <c r="C337" s="88">
        <v>22905964</v>
      </c>
      <c r="D337" s="88">
        <v>6571788</v>
      </c>
    </row>
    <row r="338" spans="2:4" x14ac:dyDescent="0.2">
      <c r="B338" s="84" t="s">
        <v>181</v>
      </c>
      <c r="C338" s="88">
        <v>973319911</v>
      </c>
      <c r="D338" s="88">
        <v>64008548</v>
      </c>
    </row>
    <row r="339" spans="2:4" ht="15" x14ac:dyDescent="0.25">
      <c r="B339" s="81" t="s">
        <v>41</v>
      </c>
      <c r="C339" s="86">
        <v>13689835123</v>
      </c>
      <c r="D339" s="86">
        <v>3231415582.9100008</v>
      </c>
    </row>
    <row r="340" spans="2:4" ht="15" x14ac:dyDescent="0.25">
      <c r="B340" s="82" t="s">
        <v>337</v>
      </c>
      <c r="C340" s="87">
        <v>13689835123</v>
      </c>
      <c r="D340" s="87">
        <v>3231415582.9099998</v>
      </c>
    </row>
    <row r="341" spans="2:4" x14ac:dyDescent="0.2">
      <c r="B341" s="83" t="s">
        <v>338</v>
      </c>
      <c r="C341" s="88">
        <v>13036456363</v>
      </c>
      <c r="D341" s="88">
        <v>3151738666.2799997</v>
      </c>
    </row>
    <row r="342" spans="2:4" x14ac:dyDescent="0.2">
      <c r="B342" s="84" t="s">
        <v>498</v>
      </c>
      <c r="C342" s="88">
        <v>1571864644</v>
      </c>
      <c r="D342" s="88">
        <v>297216251.73000002</v>
      </c>
    </row>
    <row r="343" spans="2:4" x14ac:dyDescent="0.2">
      <c r="B343" s="84" t="s">
        <v>339</v>
      </c>
      <c r="C343" s="88">
        <v>211470352</v>
      </c>
      <c r="D343" s="88">
        <v>12235323.069999998</v>
      </c>
    </row>
    <row r="344" spans="2:4" x14ac:dyDescent="0.2">
      <c r="B344" s="84" t="s">
        <v>533</v>
      </c>
      <c r="C344" s="88">
        <v>4107039125</v>
      </c>
      <c r="D344" s="88">
        <v>250719295.34999996</v>
      </c>
    </row>
    <row r="345" spans="2:4" x14ac:dyDescent="0.2">
      <c r="B345" s="84" t="s">
        <v>340</v>
      </c>
      <c r="C345" s="88">
        <v>228735788</v>
      </c>
      <c r="D345" s="88">
        <v>24459854.77</v>
      </c>
    </row>
    <row r="346" spans="2:4" x14ac:dyDescent="0.2">
      <c r="B346" s="84" t="s">
        <v>341</v>
      </c>
      <c r="C346" s="88">
        <v>8000000</v>
      </c>
      <c r="D346" s="88">
        <v>0</v>
      </c>
    </row>
    <row r="347" spans="2:4" x14ac:dyDescent="0.2">
      <c r="B347" s="84" t="s">
        <v>342</v>
      </c>
      <c r="C347" s="88">
        <v>394666562</v>
      </c>
      <c r="D347" s="88">
        <v>24373299.48</v>
      </c>
    </row>
    <row r="348" spans="2:4" x14ac:dyDescent="0.2">
      <c r="B348" s="84" t="s">
        <v>175</v>
      </c>
      <c r="C348" s="88">
        <v>961944214</v>
      </c>
      <c r="D348" s="88">
        <v>1664334780.8199999</v>
      </c>
    </row>
    <row r="349" spans="2:4" x14ac:dyDescent="0.2">
      <c r="B349" s="84" t="s">
        <v>534</v>
      </c>
      <c r="C349" s="88">
        <v>5552735678</v>
      </c>
      <c r="D349" s="88">
        <v>878399861.06000006</v>
      </c>
    </row>
    <row r="350" spans="2:4" x14ac:dyDescent="0.2">
      <c r="B350" s="83" t="s">
        <v>343</v>
      </c>
      <c r="C350" s="88">
        <v>627298702</v>
      </c>
      <c r="D350" s="88">
        <v>77921285.430000007</v>
      </c>
    </row>
    <row r="351" spans="2:4" x14ac:dyDescent="0.2">
      <c r="B351" s="84" t="s">
        <v>579</v>
      </c>
      <c r="C351" s="88">
        <v>548996251</v>
      </c>
      <c r="D351" s="88">
        <v>67530233.049999997</v>
      </c>
    </row>
    <row r="352" spans="2:4" x14ac:dyDescent="0.2">
      <c r="B352" s="84" t="s">
        <v>344</v>
      </c>
      <c r="C352" s="88">
        <v>57132451</v>
      </c>
      <c r="D352" s="88">
        <v>9715758.3000000007</v>
      </c>
    </row>
    <row r="353" spans="2:4" x14ac:dyDescent="0.2">
      <c r="B353" s="84" t="s">
        <v>345</v>
      </c>
      <c r="C353" s="88">
        <v>21170000</v>
      </c>
      <c r="D353" s="88">
        <v>675294.08</v>
      </c>
    </row>
    <row r="354" spans="2:4" x14ac:dyDescent="0.2">
      <c r="B354" s="83" t="s">
        <v>346</v>
      </c>
      <c r="C354" s="88">
        <v>26080058</v>
      </c>
      <c r="D354" s="88">
        <v>1755631.2</v>
      </c>
    </row>
    <row r="355" spans="2:4" x14ac:dyDescent="0.2">
      <c r="B355" s="84" t="s">
        <v>498</v>
      </c>
      <c r="C355" s="88">
        <v>26080058</v>
      </c>
      <c r="D355" s="88">
        <v>1755631.2</v>
      </c>
    </row>
    <row r="356" spans="2:4" ht="15" x14ac:dyDescent="0.25">
      <c r="B356" s="81" t="s">
        <v>535</v>
      </c>
      <c r="C356" s="86">
        <v>49209997443</v>
      </c>
      <c r="D356" s="86">
        <v>3791708397.6399999</v>
      </c>
    </row>
    <row r="357" spans="2:4" ht="15" x14ac:dyDescent="0.25">
      <c r="B357" s="82" t="s">
        <v>347</v>
      </c>
      <c r="C357" s="87">
        <v>49209997443</v>
      </c>
      <c r="D357" s="87">
        <v>3791708397.6399999</v>
      </c>
    </row>
    <row r="358" spans="2:4" x14ac:dyDescent="0.2">
      <c r="B358" s="83" t="s">
        <v>348</v>
      </c>
      <c r="C358" s="88">
        <v>40322936372</v>
      </c>
      <c r="D358" s="88">
        <v>2205444856.1200004</v>
      </c>
    </row>
    <row r="359" spans="2:4" x14ac:dyDescent="0.2">
      <c r="B359" s="84" t="s">
        <v>498</v>
      </c>
      <c r="C359" s="88">
        <v>2760915951</v>
      </c>
      <c r="D359" s="88">
        <v>169552253.06999999</v>
      </c>
    </row>
    <row r="360" spans="2:4" x14ac:dyDescent="0.2">
      <c r="B360" s="84" t="s">
        <v>349</v>
      </c>
      <c r="C360" s="88">
        <v>9216959202</v>
      </c>
      <c r="D360" s="88">
        <v>539949925.67999995</v>
      </c>
    </row>
    <row r="361" spans="2:4" x14ac:dyDescent="0.2">
      <c r="B361" s="84" t="s">
        <v>350</v>
      </c>
      <c r="C361" s="88">
        <v>4908002000</v>
      </c>
      <c r="D361" s="88">
        <v>121970599.02</v>
      </c>
    </row>
    <row r="362" spans="2:4" x14ac:dyDescent="0.2">
      <c r="B362" s="84" t="s">
        <v>351</v>
      </c>
      <c r="C362" s="88">
        <v>3938683008</v>
      </c>
      <c r="D362" s="88">
        <v>375662551.18000001</v>
      </c>
    </row>
    <row r="363" spans="2:4" x14ac:dyDescent="0.2">
      <c r="B363" s="84" t="s">
        <v>536</v>
      </c>
      <c r="C363" s="88">
        <v>1791780479</v>
      </c>
      <c r="D363" s="88">
        <v>0</v>
      </c>
    </row>
    <row r="364" spans="2:4" x14ac:dyDescent="0.2">
      <c r="B364" s="84" t="s">
        <v>352</v>
      </c>
      <c r="C364" s="88">
        <v>575780050</v>
      </c>
      <c r="D364" s="88">
        <v>3915342.09</v>
      </c>
    </row>
    <row r="365" spans="2:4" x14ac:dyDescent="0.2">
      <c r="B365" s="84" t="s">
        <v>537</v>
      </c>
      <c r="C365" s="88">
        <v>450000001</v>
      </c>
      <c r="D365" s="88">
        <v>0</v>
      </c>
    </row>
    <row r="366" spans="2:4" x14ac:dyDescent="0.2">
      <c r="B366" s="84" t="s">
        <v>353</v>
      </c>
      <c r="C366" s="88">
        <v>3379443435</v>
      </c>
      <c r="D366" s="88">
        <v>40042693.739999995</v>
      </c>
    </row>
    <row r="367" spans="2:4" x14ac:dyDescent="0.2">
      <c r="B367" s="84" t="s">
        <v>354</v>
      </c>
      <c r="C367" s="88">
        <v>972324400</v>
      </c>
      <c r="D367" s="88">
        <v>61786793.759999998</v>
      </c>
    </row>
    <row r="368" spans="2:4" x14ac:dyDescent="0.2">
      <c r="B368" s="84" t="s">
        <v>538</v>
      </c>
      <c r="C368" s="88">
        <v>654400000</v>
      </c>
      <c r="D368" s="88">
        <v>0</v>
      </c>
    </row>
    <row r="369" spans="2:4" x14ac:dyDescent="0.2">
      <c r="B369" s="84" t="s">
        <v>539</v>
      </c>
      <c r="C369" s="88">
        <v>6000000</v>
      </c>
      <c r="D369" s="88">
        <v>110481941.39999999</v>
      </c>
    </row>
    <row r="370" spans="2:4" x14ac:dyDescent="0.2">
      <c r="B370" s="84" t="s">
        <v>175</v>
      </c>
      <c r="C370" s="88">
        <v>4957764270</v>
      </c>
      <c r="D370" s="88">
        <v>8635057.3300000001</v>
      </c>
    </row>
    <row r="371" spans="2:4" x14ac:dyDescent="0.2">
      <c r="B371" s="84" t="s">
        <v>181</v>
      </c>
      <c r="C371" s="88">
        <v>6710883576</v>
      </c>
      <c r="D371" s="88">
        <v>773447698.85000002</v>
      </c>
    </row>
    <row r="372" spans="2:4" x14ac:dyDescent="0.2">
      <c r="B372" s="83" t="s">
        <v>540</v>
      </c>
      <c r="C372" s="88">
        <v>266251496</v>
      </c>
      <c r="D372" s="88">
        <v>42268666.82</v>
      </c>
    </row>
    <row r="373" spans="2:4" x14ac:dyDescent="0.2">
      <c r="B373" s="84" t="s">
        <v>355</v>
      </c>
      <c r="C373" s="88">
        <v>266251496</v>
      </c>
      <c r="D373" s="88">
        <v>42268666.82</v>
      </c>
    </row>
    <row r="374" spans="2:4" x14ac:dyDescent="0.2">
      <c r="B374" s="83" t="s">
        <v>356</v>
      </c>
      <c r="C374" s="88">
        <v>6096373675</v>
      </c>
      <c r="D374" s="88">
        <v>1280788662.1299999</v>
      </c>
    </row>
    <row r="375" spans="2:4" x14ac:dyDescent="0.2">
      <c r="B375" s="84" t="s">
        <v>357</v>
      </c>
      <c r="C375" s="88">
        <v>6096373675</v>
      </c>
      <c r="D375" s="88">
        <v>1280788662.1300001</v>
      </c>
    </row>
    <row r="376" spans="2:4" x14ac:dyDescent="0.2">
      <c r="B376" s="83" t="s">
        <v>358</v>
      </c>
      <c r="C376" s="88">
        <v>2160744915</v>
      </c>
      <c r="D376" s="88">
        <v>214785894.43999997</v>
      </c>
    </row>
    <row r="377" spans="2:4" x14ac:dyDescent="0.2">
      <c r="B377" s="84" t="s">
        <v>357</v>
      </c>
      <c r="C377" s="88">
        <v>2160744915</v>
      </c>
      <c r="D377" s="88">
        <v>214785894.43999997</v>
      </c>
    </row>
    <row r="378" spans="2:4" x14ac:dyDescent="0.2">
      <c r="B378" s="83" t="s">
        <v>359</v>
      </c>
      <c r="C378" s="88">
        <v>114137102</v>
      </c>
      <c r="D378" s="88">
        <v>21895319.84</v>
      </c>
    </row>
    <row r="379" spans="2:4" x14ac:dyDescent="0.2">
      <c r="B379" s="84" t="s">
        <v>353</v>
      </c>
      <c r="C379" s="88">
        <v>114137102</v>
      </c>
      <c r="D379" s="88">
        <v>21895319.839999996</v>
      </c>
    </row>
    <row r="380" spans="2:4" x14ac:dyDescent="0.2">
      <c r="B380" s="83" t="s">
        <v>360</v>
      </c>
      <c r="C380" s="88">
        <v>194688996</v>
      </c>
      <c r="D380" s="88">
        <v>16788477.369999997</v>
      </c>
    </row>
    <row r="381" spans="2:4" x14ac:dyDescent="0.2">
      <c r="B381" s="84" t="s">
        <v>361</v>
      </c>
      <c r="C381" s="88">
        <v>194688996</v>
      </c>
      <c r="D381" s="88">
        <v>16788477.369999997</v>
      </c>
    </row>
    <row r="382" spans="2:4" x14ac:dyDescent="0.2">
      <c r="B382" s="83" t="s">
        <v>541</v>
      </c>
      <c r="C382" s="88">
        <v>54864887</v>
      </c>
      <c r="D382" s="88">
        <v>9736520.9200000018</v>
      </c>
    </row>
    <row r="383" spans="2:4" x14ac:dyDescent="0.2">
      <c r="B383" s="84" t="s">
        <v>362</v>
      </c>
      <c r="C383" s="88">
        <v>54864887</v>
      </c>
      <c r="D383" s="88">
        <v>9736520.9200000018</v>
      </c>
    </row>
    <row r="384" spans="2:4" ht="15" x14ac:dyDescent="0.25">
      <c r="B384" s="81" t="s">
        <v>43</v>
      </c>
      <c r="C384" s="86">
        <v>13987866796</v>
      </c>
      <c r="D384" s="86">
        <v>3383353474.8499994</v>
      </c>
    </row>
    <row r="385" spans="2:4" ht="15" x14ac:dyDescent="0.25">
      <c r="B385" s="82" t="s">
        <v>363</v>
      </c>
      <c r="C385" s="87">
        <v>13987866796</v>
      </c>
      <c r="D385" s="87">
        <v>3383353474.8499994</v>
      </c>
    </row>
    <row r="386" spans="2:4" x14ac:dyDescent="0.2">
      <c r="B386" s="83" t="s">
        <v>542</v>
      </c>
      <c r="C386" s="88">
        <v>13593551766</v>
      </c>
      <c r="D386" s="88">
        <v>3326477851.2799988</v>
      </c>
    </row>
    <row r="387" spans="2:4" x14ac:dyDescent="0.2">
      <c r="B387" s="84" t="s">
        <v>498</v>
      </c>
      <c r="C387" s="88">
        <v>2351576071</v>
      </c>
      <c r="D387" s="88">
        <v>134828909.54999998</v>
      </c>
    </row>
    <row r="388" spans="2:4" x14ac:dyDescent="0.2">
      <c r="B388" s="84" t="s">
        <v>364</v>
      </c>
      <c r="C388" s="88">
        <v>60485036</v>
      </c>
      <c r="D388" s="88">
        <v>12833260.630000001</v>
      </c>
    </row>
    <row r="389" spans="2:4" x14ac:dyDescent="0.2">
      <c r="B389" s="84" t="s">
        <v>365</v>
      </c>
      <c r="C389" s="88">
        <v>2317085713</v>
      </c>
      <c r="D389" s="88">
        <v>96965079.789999992</v>
      </c>
    </row>
    <row r="390" spans="2:4" x14ac:dyDescent="0.2">
      <c r="B390" s="84" t="s">
        <v>366</v>
      </c>
      <c r="C390" s="88">
        <v>614039304</v>
      </c>
      <c r="D390" s="88">
        <v>46092603.789999999</v>
      </c>
    </row>
    <row r="391" spans="2:4" x14ac:dyDescent="0.2">
      <c r="B391" s="84" t="s">
        <v>175</v>
      </c>
      <c r="C391" s="88">
        <v>6202928891</v>
      </c>
      <c r="D391" s="88">
        <v>2545074721.8400002</v>
      </c>
    </row>
    <row r="392" spans="2:4" x14ac:dyDescent="0.2">
      <c r="B392" s="84" t="s">
        <v>181</v>
      </c>
      <c r="C392" s="88">
        <v>2047436751</v>
      </c>
      <c r="D392" s="88">
        <v>490683275.67999995</v>
      </c>
    </row>
    <row r="393" spans="2:4" x14ac:dyDescent="0.2">
      <c r="B393" s="83" t="s">
        <v>367</v>
      </c>
      <c r="C393" s="88">
        <v>153412543</v>
      </c>
      <c r="D393" s="88">
        <v>21678696.640000001</v>
      </c>
    </row>
    <row r="394" spans="2:4" x14ac:dyDescent="0.2">
      <c r="B394" s="84" t="s">
        <v>368</v>
      </c>
      <c r="C394" s="88">
        <v>153412543</v>
      </c>
      <c r="D394" s="88">
        <v>21678696.640000001</v>
      </c>
    </row>
    <row r="395" spans="2:4" x14ac:dyDescent="0.2">
      <c r="B395" s="83" t="s">
        <v>369</v>
      </c>
      <c r="C395" s="88">
        <v>116264040</v>
      </c>
      <c r="D395" s="88">
        <v>18805800.510000002</v>
      </c>
    </row>
    <row r="396" spans="2:4" x14ac:dyDescent="0.2">
      <c r="B396" s="84" t="s">
        <v>365</v>
      </c>
      <c r="C396" s="88">
        <v>116264040</v>
      </c>
      <c r="D396" s="88">
        <v>18805800.510000002</v>
      </c>
    </row>
    <row r="397" spans="2:4" x14ac:dyDescent="0.2">
      <c r="B397" s="83" t="s">
        <v>543</v>
      </c>
      <c r="C397" s="88">
        <v>46094771</v>
      </c>
      <c r="D397" s="88">
        <v>3521402.5800000005</v>
      </c>
    </row>
    <row r="398" spans="2:4" x14ac:dyDescent="0.2">
      <c r="B398" s="84" t="s">
        <v>365</v>
      </c>
      <c r="C398" s="88">
        <v>46094771</v>
      </c>
      <c r="D398" s="88">
        <v>3521402.5800000005</v>
      </c>
    </row>
    <row r="399" spans="2:4" x14ac:dyDescent="0.2">
      <c r="B399" s="83" t="s">
        <v>370</v>
      </c>
      <c r="C399" s="88">
        <v>78543676</v>
      </c>
      <c r="D399" s="88">
        <v>12869723.84</v>
      </c>
    </row>
    <row r="400" spans="2:4" x14ac:dyDescent="0.2">
      <c r="B400" s="84" t="s">
        <v>364</v>
      </c>
      <c r="C400" s="88">
        <v>78543676</v>
      </c>
      <c r="D400" s="88">
        <v>12869723.840000002</v>
      </c>
    </row>
    <row r="401" spans="2:4" ht="15" x14ac:dyDescent="0.25">
      <c r="B401" s="81" t="s">
        <v>44</v>
      </c>
      <c r="C401" s="86">
        <v>6577911720</v>
      </c>
      <c r="D401" s="86">
        <v>379286038.04999995</v>
      </c>
    </row>
    <row r="402" spans="2:4" ht="15" x14ac:dyDescent="0.25">
      <c r="B402" s="82" t="s">
        <v>371</v>
      </c>
      <c r="C402" s="87">
        <v>6577911720</v>
      </c>
      <c r="D402" s="87">
        <v>379286038.04999995</v>
      </c>
    </row>
    <row r="403" spans="2:4" x14ac:dyDescent="0.2">
      <c r="B403" s="83" t="s">
        <v>372</v>
      </c>
      <c r="C403" s="88">
        <v>4664723384</v>
      </c>
      <c r="D403" s="88">
        <v>294207823.49000001</v>
      </c>
    </row>
    <row r="404" spans="2:4" x14ac:dyDescent="0.2">
      <c r="B404" s="84" t="s">
        <v>498</v>
      </c>
      <c r="C404" s="88">
        <v>869623662</v>
      </c>
      <c r="D404" s="88">
        <v>108632165.70000002</v>
      </c>
    </row>
    <row r="405" spans="2:4" x14ac:dyDescent="0.2">
      <c r="B405" s="84" t="s">
        <v>544</v>
      </c>
      <c r="C405" s="88">
        <v>3401680791</v>
      </c>
      <c r="D405" s="88">
        <v>173711087.07999998</v>
      </c>
    </row>
    <row r="406" spans="2:4" x14ac:dyDescent="0.2">
      <c r="B406" s="84" t="s">
        <v>545</v>
      </c>
      <c r="C406" s="88">
        <v>337338931</v>
      </c>
      <c r="D406" s="88">
        <v>6864578.709999999</v>
      </c>
    </row>
    <row r="407" spans="2:4" x14ac:dyDescent="0.2">
      <c r="B407" s="84" t="s">
        <v>175</v>
      </c>
      <c r="C407" s="88">
        <v>56080000</v>
      </c>
      <c r="D407" s="88">
        <v>4999992</v>
      </c>
    </row>
    <row r="408" spans="2:4" x14ac:dyDescent="0.2">
      <c r="B408" s="83" t="s">
        <v>546</v>
      </c>
      <c r="C408" s="88">
        <v>1913188336</v>
      </c>
      <c r="D408" s="88">
        <v>85078214.560000002</v>
      </c>
    </row>
    <row r="409" spans="2:4" x14ac:dyDescent="0.2">
      <c r="B409" s="84" t="s">
        <v>373</v>
      </c>
      <c r="C409" s="88">
        <v>1913188336</v>
      </c>
      <c r="D409" s="88">
        <v>85078214.560000017</v>
      </c>
    </row>
    <row r="410" spans="2:4" ht="15" x14ac:dyDescent="0.25">
      <c r="B410" s="81" t="s">
        <v>547</v>
      </c>
      <c r="C410" s="86">
        <v>8912171241</v>
      </c>
      <c r="D410" s="86">
        <v>783896632.56000006</v>
      </c>
    </row>
    <row r="411" spans="2:4" ht="15" x14ac:dyDescent="0.25">
      <c r="B411" s="82" t="s">
        <v>374</v>
      </c>
      <c r="C411" s="87">
        <v>8912171241</v>
      </c>
      <c r="D411" s="87">
        <v>783896632.56000006</v>
      </c>
    </row>
    <row r="412" spans="2:4" x14ac:dyDescent="0.2">
      <c r="B412" s="83" t="s">
        <v>375</v>
      </c>
      <c r="C412" s="88">
        <v>8912171241</v>
      </c>
      <c r="D412" s="88">
        <v>783896632.56000018</v>
      </c>
    </row>
    <row r="413" spans="2:4" x14ac:dyDescent="0.2">
      <c r="B413" s="84" t="s">
        <v>498</v>
      </c>
      <c r="C413" s="88">
        <v>1780974094</v>
      </c>
      <c r="D413" s="88">
        <v>123683186.83</v>
      </c>
    </row>
    <row r="414" spans="2:4" x14ac:dyDescent="0.2">
      <c r="B414" s="84" t="s">
        <v>376</v>
      </c>
      <c r="C414" s="88">
        <v>4061418826</v>
      </c>
      <c r="D414" s="88">
        <v>421730939.28000003</v>
      </c>
    </row>
    <row r="415" spans="2:4" x14ac:dyDescent="0.2">
      <c r="B415" s="84" t="s">
        <v>548</v>
      </c>
      <c r="C415" s="88">
        <v>2860595642</v>
      </c>
      <c r="D415" s="88">
        <v>221050616.53</v>
      </c>
    </row>
    <row r="416" spans="2:4" x14ac:dyDescent="0.2">
      <c r="B416" s="84" t="s">
        <v>377</v>
      </c>
      <c r="C416" s="88">
        <v>209182679</v>
      </c>
      <c r="D416" s="88">
        <v>17431889.920000002</v>
      </c>
    </row>
    <row r="417" spans="2:4" ht="15" x14ac:dyDescent="0.25">
      <c r="B417" s="81" t="s">
        <v>46</v>
      </c>
      <c r="C417" s="86">
        <v>1166387821</v>
      </c>
      <c r="D417" s="86">
        <v>83924077.129999995</v>
      </c>
    </row>
    <row r="418" spans="2:4" ht="15" x14ac:dyDescent="0.25">
      <c r="B418" s="82" t="s">
        <v>378</v>
      </c>
      <c r="C418" s="87">
        <v>1166387821</v>
      </c>
      <c r="D418" s="87">
        <v>83924077.129999995</v>
      </c>
    </row>
    <row r="419" spans="2:4" x14ac:dyDescent="0.2">
      <c r="B419" s="83" t="s">
        <v>379</v>
      </c>
      <c r="C419" s="88">
        <v>1166387821</v>
      </c>
      <c r="D419" s="88">
        <v>83924077.129999995</v>
      </c>
    </row>
    <row r="420" spans="2:4" x14ac:dyDescent="0.2">
      <c r="B420" s="84" t="s">
        <v>498</v>
      </c>
      <c r="C420" s="88">
        <v>497961441</v>
      </c>
      <c r="D420" s="88">
        <v>39452920.799999997</v>
      </c>
    </row>
    <row r="421" spans="2:4" x14ac:dyDescent="0.2">
      <c r="B421" s="84" t="s">
        <v>380</v>
      </c>
      <c r="C421" s="88">
        <v>12709497</v>
      </c>
      <c r="D421" s="88">
        <v>490980.55</v>
      </c>
    </row>
    <row r="422" spans="2:4" x14ac:dyDescent="0.2">
      <c r="B422" s="84" t="s">
        <v>381</v>
      </c>
      <c r="C422" s="88">
        <v>23012980</v>
      </c>
      <c r="D422" s="88">
        <v>2252117.6799999997</v>
      </c>
    </row>
    <row r="423" spans="2:4" x14ac:dyDescent="0.2">
      <c r="B423" s="84" t="s">
        <v>382</v>
      </c>
      <c r="C423" s="88">
        <v>196907496</v>
      </c>
      <c r="D423" s="88">
        <v>5636389.0399999991</v>
      </c>
    </row>
    <row r="424" spans="2:4" x14ac:dyDescent="0.2">
      <c r="B424" s="84" t="s">
        <v>383</v>
      </c>
      <c r="C424" s="88">
        <v>20910095</v>
      </c>
      <c r="D424" s="88">
        <v>905051.07000000007</v>
      </c>
    </row>
    <row r="425" spans="2:4" x14ac:dyDescent="0.2">
      <c r="B425" s="84" t="s">
        <v>175</v>
      </c>
      <c r="C425" s="88">
        <v>414886312</v>
      </c>
      <c r="D425" s="88">
        <v>35186617.990000002</v>
      </c>
    </row>
    <row r="426" spans="2:4" ht="15" x14ac:dyDescent="0.25">
      <c r="B426" s="81" t="s">
        <v>47</v>
      </c>
      <c r="C426" s="86">
        <v>2998793205.3399997</v>
      </c>
      <c r="D426" s="86">
        <v>285922999.40999997</v>
      </c>
    </row>
    <row r="427" spans="2:4" ht="15" x14ac:dyDescent="0.25">
      <c r="B427" s="82" t="s">
        <v>384</v>
      </c>
      <c r="C427" s="87">
        <v>2998793205.3399997</v>
      </c>
      <c r="D427" s="87">
        <v>285922999.41000003</v>
      </c>
    </row>
    <row r="428" spans="2:4" x14ac:dyDescent="0.2">
      <c r="B428" s="83" t="s">
        <v>385</v>
      </c>
      <c r="C428" s="88">
        <v>2260617259.0299997</v>
      </c>
      <c r="D428" s="88">
        <v>218636945.25999999</v>
      </c>
    </row>
    <row r="429" spans="2:4" x14ac:dyDescent="0.2">
      <c r="B429" s="84" t="s">
        <v>498</v>
      </c>
      <c r="C429" s="88">
        <v>765061041.55999994</v>
      </c>
      <c r="D429" s="88">
        <v>73491059.37999998</v>
      </c>
    </row>
    <row r="430" spans="2:4" x14ac:dyDescent="0.2">
      <c r="B430" s="84" t="s">
        <v>386</v>
      </c>
      <c r="C430" s="88">
        <v>222544408</v>
      </c>
      <c r="D430" s="88">
        <v>30011904.399999999</v>
      </c>
    </row>
    <row r="431" spans="2:4" x14ac:dyDescent="0.2">
      <c r="B431" s="84" t="s">
        <v>387</v>
      </c>
      <c r="C431" s="88">
        <v>66160000</v>
      </c>
      <c r="D431" s="88">
        <v>8716101.1500000022</v>
      </c>
    </row>
    <row r="432" spans="2:4" x14ac:dyDescent="0.2">
      <c r="B432" s="84" t="s">
        <v>388</v>
      </c>
      <c r="C432" s="88">
        <v>303049471</v>
      </c>
      <c r="D432" s="88">
        <v>20350168.670000002</v>
      </c>
    </row>
    <row r="433" spans="2:4" x14ac:dyDescent="0.2">
      <c r="B433" s="84" t="s">
        <v>175</v>
      </c>
      <c r="C433" s="88">
        <v>340990252</v>
      </c>
      <c r="D433" s="88">
        <v>35235874.829999998</v>
      </c>
    </row>
    <row r="434" spans="2:4" x14ac:dyDescent="0.2">
      <c r="B434" s="84" t="s">
        <v>549</v>
      </c>
      <c r="C434" s="88">
        <v>562812086.47000003</v>
      </c>
      <c r="D434" s="88">
        <v>50831836.829999998</v>
      </c>
    </row>
    <row r="435" spans="2:4" x14ac:dyDescent="0.2">
      <c r="B435" s="83" t="s">
        <v>389</v>
      </c>
      <c r="C435" s="88">
        <v>90357332.340000004</v>
      </c>
      <c r="D435" s="88">
        <v>10952101.969999999</v>
      </c>
    </row>
    <row r="436" spans="2:4" x14ac:dyDescent="0.2">
      <c r="B436" s="84" t="s">
        <v>388</v>
      </c>
      <c r="C436" s="88">
        <v>90357332.340000004</v>
      </c>
      <c r="D436" s="88">
        <v>10952101.969999999</v>
      </c>
    </row>
    <row r="437" spans="2:4" x14ac:dyDescent="0.2">
      <c r="B437" s="83" t="s">
        <v>390</v>
      </c>
      <c r="C437" s="88">
        <v>151661095.09999999</v>
      </c>
      <c r="D437" s="88">
        <v>19346044.870000001</v>
      </c>
    </row>
    <row r="438" spans="2:4" x14ac:dyDescent="0.2">
      <c r="B438" s="84" t="s">
        <v>387</v>
      </c>
      <c r="C438" s="88">
        <v>151661095.09999999</v>
      </c>
      <c r="D438" s="88">
        <v>19346044.870000001</v>
      </c>
    </row>
    <row r="439" spans="2:4" x14ac:dyDescent="0.2">
      <c r="B439" s="83" t="s">
        <v>391</v>
      </c>
      <c r="C439" s="88">
        <v>496157518.87</v>
      </c>
      <c r="D439" s="88">
        <v>36987907.31000001</v>
      </c>
    </row>
    <row r="440" spans="2:4" x14ac:dyDescent="0.2">
      <c r="B440" s="84" t="s">
        <v>388</v>
      </c>
      <c r="C440" s="88">
        <v>496157518.87</v>
      </c>
      <c r="D440" s="88">
        <v>36987907.310000002</v>
      </c>
    </row>
    <row r="441" spans="2:4" ht="15" x14ac:dyDescent="0.25">
      <c r="B441" s="81" t="s">
        <v>48</v>
      </c>
      <c r="C441" s="86">
        <v>684638478.67000008</v>
      </c>
      <c r="D441" s="86">
        <v>74884115.609999985</v>
      </c>
    </row>
    <row r="442" spans="2:4" ht="15" x14ac:dyDescent="0.25">
      <c r="B442" s="82" t="s">
        <v>392</v>
      </c>
      <c r="C442" s="87">
        <v>684638478.67000008</v>
      </c>
      <c r="D442" s="87">
        <v>74884115.609999985</v>
      </c>
    </row>
    <row r="443" spans="2:4" x14ac:dyDescent="0.2">
      <c r="B443" s="83" t="s">
        <v>393</v>
      </c>
      <c r="C443" s="88">
        <v>684638478.67000008</v>
      </c>
      <c r="D443" s="88">
        <v>74884115.609999999</v>
      </c>
    </row>
    <row r="444" spans="2:4" x14ac:dyDescent="0.2">
      <c r="B444" s="84" t="s">
        <v>394</v>
      </c>
      <c r="C444" s="88">
        <v>678120478.67000008</v>
      </c>
      <c r="D444" s="88">
        <v>74859115.609999999</v>
      </c>
    </row>
    <row r="445" spans="2:4" x14ac:dyDescent="0.2">
      <c r="B445" s="84" t="s">
        <v>175</v>
      </c>
      <c r="C445" s="88">
        <v>6518000</v>
      </c>
      <c r="D445" s="88">
        <v>25000</v>
      </c>
    </row>
    <row r="446" spans="2:4" ht="15" x14ac:dyDescent="0.25">
      <c r="B446" s="81" t="s">
        <v>49</v>
      </c>
      <c r="C446" s="86">
        <v>14428729569</v>
      </c>
      <c r="D446" s="86">
        <v>1807033129.3899996</v>
      </c>
    </row>
    <row r="447" spans="2:4" ht="15" x14ac:dyDescent="0.25">
      <c r="B447" s="82" t="s">
        <v>395</v>
      </c>
      <c r="C447" s="87">
        <v>14428729569</v>
      </c>
      <c r="D447" s="87">
        <v>1807033129.3899996</v>
      </c>
    </row>
    <row r="448" spans="2:4" x14ac:dyDescent="0.2">
      <c r="B448" s="83" t="s">
        <v>396</v>
      </c>
      <c r="C448" s="88">
        <v>12375740926</v>
      </c>
      <c r="D448" s="88">
        <v>1568699100.2099996</v>
      </c>
    </row>
    <row r="449" spans="2:4" x14ac:dyDescent="0.2">
      <c r="B449" s="84" t="s">
        <v>498</v>
      </c>
      <c r="C449" s="88">
        <v>715896678</v>
      </c>
      <c r="D449" s="88">
        <v>136147468.09</v>
      </c>
    </row>
    <row r="450" spans="2:4" x14ac:dyDescent="0.2">
      <c r="B450" s="84" t="s">
        <v>397</v>
      </c>
      <c r="C450" s="88">
        <v>8665742</v>
      </c>
      <c r="D450" s="88">
        <v>683506.17999999993</v>
      </c>
    </row>
    <row r="451" spans="2:4" x14ac:dyDescent="0.2">
      <c r="B451" s="84" t="s">
        <v>398</v>
      </c>
      <c r="C451" s="88">
        <v>382057715</v>
      </c>
      <c r="D451" s="88">
        <v>24457631.93</v>
      </c>
    </row>
    <row r="452" spans="2:4" x14ac:dyDescent="0.2">
      <c r="B452" s="84" t="s">
        <v>399</v>
      </c>
      <c r="C452" s="88">
        <v>780166363</v>
      </c>
      <c r="D452" s="88">
        <v>155204664.05000001</v>
      </c>
    </row>
    <row r="453" spans="2:4" x14ac:dyDescent="0.2">
      <c r="B453" s="84" t="s">
        <v>400</v>
      </c>
      <c r="C453" s="88">
        <v>141931144</v>
      </c>
      <c r="D453" s="88">
        <v>5680595.3699999992</v>
      </c>
    </row>
    <row r="454" spans="2:4" x14ac:dyDescent="0.2">
      <c r="B454" s="84" t="s">
        <v>401</v>
      </c>
      <c r="C454" s="88">
        <v>63344044</v>
      </c>
      <c r="D454" s="88">
        <v>5345324.290000001</v>
      </c>
    </row>
    <row r="455" spans="2:4" x14ac:dyDescent="0.2">
      <c r="B455" s="84" t="s">
        <v>402</v>
      </c>
      <c r="C455" s="88">
        <v>170142722</v>
      </c>
      <c r="D455" s="88">
        <v>30197018.089999996</v>
      </c>
    </row>
    <row r="456" spans="2:4" x14ac:dyDescent="0.2">
      <c r="B456" s="84" t="s">
        <v>403</v>
      </c>
      <c r="C456" s="88">
        <v>79053639</v>
      </c>
      <c r="D456" s="88">
        <v>5171953.96</v>
      </c>
    </row>
    <row r="457" spans="2:4" x14ac:dyDescent="0.2">
      <c r="B457" s="84" t="s">
        <v>175</v>
      </c>
      <c r="C457" s="88">
        <v>314508659</v>
      </c>
      <c r="D457" s="88">
        <v>26459996.609999999</v>
      </c>
    </row>
    <row r="458" spans="2:4" x14ac:dyDescent="0.2">
      <c r="B458" s="84" t="s">
        <v>181</v>
      </c>
      <c r="C458" s="88">
        <v>9719974220</v>
      </c>
      <c r="D458" s="88">
        <v>1179350941.6400001</v>
      </c>
    </row>
    <row r="459" spans="2:4" x14ac:dyDescent="0.2">
      <c r="B459" s="83" t="s">
        <v>404</v>
      </c>
      <c r="C459" s="88">
        <v>2052988643</v>
      </c>
      <c r="D459" s="88">
        <v>238334029.18000004</v>
      </c>
    </row>
    <row r="460" spans="2:4" x14ac:dyDescent="0.2">
      <c r="B460" s="84" t="s">
        <v>400</v>
      </c>
      <c r="C460" s="88">
        <v>2052988643</v>
      </c>
      <c r="D460" s="88">
        <v>238334029.18000004</v>
      </c>
    </row>
    <row r="461" spans="2:4" ht="15" x14ac:dyDescent="0.25">
      <c r="B461" s="81" t="s">
        <v>50</v>
      </c>
      <c r="C461" s="86">
        <v>15473898612.27</v>
      </c>
      <c r="D461" s="86">
        <v>2520397758.1999998</v>
      </c>
    </row>
    <row r="462" spans="2:4" ht="15" x14ac:dyDescent="0.25">
      <c r="B462" s="82" t="s">
        <v>405</v>
      </c>
      <c r="C462" s="87">
        <v>15473898612.27</v>
      </c>
      <c r="D462" s="87">
        <v>2520397758.1999998</v>
      </c>
    </row>
    <row r="463" spans="2:4" x14ac:dyDescent="0.2">
      <c r="B463" s="83" t="s">
        <v>550</v>
      </c>
      <c r="C463" s="88">
        <v>14358820406.360001</v>
      </c>
      <c r="D463" s="88">
        <v>2400267593.0100002</v>
      </c>
    </row>
    <row r="464" spans="2:4" x14ac:dyDescent="0.2">
      <c r="B464" s="84" t="s">
        <v>498</v>
      </c>
      <c r="C464" s="88">
        <v>602920815.36000001</v>
      </c>
      <c r="D464" s="88">
        <v>58154436.469999999</v>
      </c>
    </row>
    <row r="465" spans="2:4" x14ac:dyDescent="0.2">
      <c r="B465" s="84" t="s">
        <v>406</v>
      </c>
      <c r="C465" s="88">
        <v>2899247542</v>
      </c>
      <c r="D465" s="88">
        <v>468548075.47000003</v>
      </c>
    </row>
    <row r="466" spans="2:4" x14ac:dyDescent="0.2">
      <c r="B466" s="84" t="s">
        <v>407</v>
      </c>
      <c r="C466" s="88">
        <v>506974598</v>
      </c>
      <c r="D466" s="88">
        <v>37400514.510000005</v>
      </c>
    </row>
    <row r="467" spans="2:4" x14ac:dyDescent="0.2">
      <c r="B467" s="84" t="s">
        <v>175</v>
      </c>
      <c r="C467" s="88">
        <v>742910974</v>
      </c>
      <c r="D467" s="88">
        <v>54216496.009999998</v>
      </c>
    </row>
    <row r="468" spans="2:4" x14ac:dyDescent="0.2">
      <c r="B468" s="84" t="s">
        <v>551</v>
      </c>
      <c r="C468" s="88">
        <v>9606766477</v>
      </c>
      <c r="D468" s="88">
        <v>1781948070.5500002</v>
      </c>
    </row>
    <row r="469" spans="2:4" x14ac:dyDescent="0.2">
      <c r="B469" s="83" t="s">
        <v>408</v>
      </c>
      <c r="C469" s="88">
        <v>515658862.65999997</v>
      </c>
      <c r="D469" s="88">
        <v>71394291.829999998</v>
      </c>
    </row>
    <row r="470" spans="2:4" x14ac:dyDescent="0.2">
      <c r="B470" s="84" t="s">
        <v>407</v>
      </c>
      <c r="C470" s="88">
        <v>515658862.65999997</v>
      </c>
      <c r="D470" s="88">
        <v>71394291.829999998</v>
      </c>
    </row>
    <row r="471" spans="2:4" x14ac:dyDescent="0.2">
      <c r="B471" s="83" t="s">
        <v>409</v>
      </c>
      <c r="C471" s="88">
        <v>561194894.25</v>
      </c>
      <c r="D471" s="88">
        <v>44886078.990000002</v>
      </c>
    </row>
    <row r="472" spans="2:4" x14ac:dyDescent="0.2">
      <c r="B472" s="84" t="s">
        <v>406</v>
      </c>
      <c r="C472" s="88">
        <v>561194894.25</v>
      </c>
      <c r="D472" s="88">
        <v>44886078.989999995</v>
      </c>
    </row>
    <row r="473" spans="2:4" x14ac:dyDescent="0.2">
      <c r="B473" s="83" t="s">
        <v>410</v>
      </c>
      <c r="C473" s="88">
        <v>38224449</v>
      </c>
      <c r="D473" s="88">
        <v>3849794.3700000006</v>
      </c>
    </row>
    <row r="474" spans="2:4" x14ac:dyDescent="0.2">
      <c r="B474" s="84" t="s">
        <v>407</v>
      </c>
      <c r="C474" s="88">
        <v>38224449</v>
      </c>
      <c r="D474" s="88">
        <v>3849794.3700000006</v>
      </c>
    </row>
    <row r="475" spans="2:4" ht="15" x14ac:dyDescent="0.25">
      <c r="B475" s="81" t="s">
        <v>552</v>
      </c>
      <c r="C475" s="86">
        <v>2832170645</v>
      </c>
      <c r="D475" s="86">
        <v>231612715.96000001</v>
      </c>
    </row>
    <row r="476" spans="2:4" ht="15" x14ac:dyDescent="0.25">
      <c r="B476" s="82" t="s">
        <v>411</v>
      </c>
      <c r="C476" s="87">
        <v>2832170645</v>
      </c>
      <c r="D476" s="87">
        <v>231612715.96000001</v>
      </c>
    </row>
    <row r="477" spans="2:4" x14ac:dyDescent="0.2">
      <c r="B477" s="83" t="s">
        <v>412</v>
      </c>
      <c r="C477" s="88">
        <v>2320064451</v>
      </c>
      <c r="D477" s="88">
        <v>169635213.01000002</v>
      </c>
    </row>
    <row r="478" spans="2:4" x14ac:dyDescent="0.2">
      <c r="B478" s="84" t="s">
        <v>498</v>
      </c>
      <c r="C478" s="88">
        <v>702103169</v>
      </c>
      <c r="D478" s="88">
        <v>81674013.600000009</v>
      </c>
    </row>
    <row r="479" spans="2:4" x14ac:dyDescent="0.2">
      <c r="B479" s="84" t="s">
        <v>553</v>
      </c>
      <c r="C479" s="88">
        <v>150500000</v>
      </c>
      <c r="D479" s="88">
        <v>0</v>
      </c>
    </row>
    <row r="480" spans="2:4" x14ac:dyDescent="0.2">
      <c r="B480" s="84" t="s">
        <v>413</v>
      </c>
      <c r="C480" s="88">
        <v>180012661</v>
      </c>
      <c r="D480" s="88">
        <v>12954027.85</v>
      </c>
    </row>
    <row r="481" spans="2:4" x14ac:dyDescent="0.2">
      <c r="B481" s="84" t="s">
        <v>414</v>
      </c>
      <c r="C481" s="88">
        <v>551828570</v>
      </c>
      <c r="D481" s="88">
        <v>33154178.919999998</v>
      </c>
    </row>
    <row r="482" spans="2:4" x14ac:dyDescent="0.2">
      <c r="B482" s="84" t="s">
        <v>415</v>
      </c>
      <c r="C482" s="88">
        <v>446563687</v>
      </c>
      <c r="D482" s="88">
        <v>16735806.58</v>
      </c>
    </row>
    <row r="483" spans="2:4" x14ac:dyDescent="0.2">
      <c r="B483" s="84" t="s">
        <v>175</v>
      </c>
      <c r="C483" s="88">
        <v>54189167</v>
      </c>
      <c r="D483" s="88">
        <v>62832.06</v>
      </c>
    </row>
    <row r="484" spans="2:4" x14ac:dyDescent="0.2">
      <c r="B484" s="84" t="s">
        <v>181</v>
      </c>
      <c r="C484" s="88">
        <v>234867197</v>
      </c>
      <c r="D484" s="88">
        <v>25054354</v>
      </c>
    </row>
    <row r="485" spans="2:4" x14ac:dyDescent="0.2">
      <c r="B485" s="83" t="s">
        <v>568</v>
      </c>
      <c r="C485" s="88">
        <v>0</v>
      </c>
      <c r="D485" s="88">
        <v>0</v>
      </c>
    </row>
    <row r="486" spans="2:4" x14ac:dyDescent="0.2">
      <c r="B486" s="84" t="s">
        <v>415</v>
      </c>
      <c r="C486" s="88">
        <v>0</v>
      </c>
      <c r="D486" s="88">
        <v>0</v>
      </c>
    </row>
    <row r="487" spans="2:4" x14ac:dyDescent="0.2">
      <c r="B487" s="83" t="s">
        <v>416</v>
      </c>
      <c r="C487" s="88">
        <v>472032867</v>
      </c>
      <c r="D487" s="88">
        <v>56859099.890000001</v>
      </c>
    </row>
    <row r="488" spans="2:4" x14ac:dyDescent="0.2">
      <c r="B488" s="84" t="s">
        <v>417</v>
      </c>
      <c r="C488" s="88">
        <v>472032867</v>
      </c>
      <c r="D488" s="88">
        <v>56859099.889999993</v>
      </c>
    </row>
    <row r="489" spans="2:4" x14ac:dyDescent="0.2">
      <c r="B489" s="83" t="s">
        <v>554</v>
      </c>
      <c r="C489" s="88">
        <v>40073327</v>
      </c>
      <c r="D489" s="88">
        <v>5118403.0600000015</v>
      </c>
    </row>
    <row r="490" spans="2:4" x14ac:dyDescent="0.2">
      <c r="B490" s="84" t="s">
        <v>498</v>
      </c>
      <c r="C490" s="88">
        <v>40073327</v>
      </c>
      <c r="D490" s="88">
        <v>5118403.0600000005</v>
      </c>
    </row>
    <row r="491" spans="2:4" ht="15" x14ac:dyDescent="0.25">
      <c r="B491" s="81" t="s">
        <v>555</v>
      </c>
      <c r="C491" s="86">
        <v>1058116804</v>
      </c>
      <c r="D491" s="86">
        <v>111818615.40000001</v>
      </c>
    </row>
    <row r="492" spans="2:4" ht="15" x14ac:dyDescent="0.25">
      <c r="B492" s="82" t="s">
        <v>418</v>
      </c>
      <c r="C492" s="87">
        <v>1058116804</v>
      </c>
      <c r="D492" s="87">
        <v>111818615.40000001</v>
      </c>
    </row>
    <row r="493" spans="2:4" x14ac:dyDescent="0.2">
      <c r="B493" s="83" t="s">
        <v>556</v>
      </c>
      <c r="C493" s="88">
        <v>886824114</v>
      </c>
      <c r="D493" s="88">
        <v>87285020.879999995</v>
      </c>
    </row>
    <row r="494" spans="2:4" x14ac:dyDescent="0.2">
      <c r="B494" s="84" t="s">
        <v>498</v>
      </c>
      <c r="C494" s="88">
        <v>573469093</v>
      </c>
      <c r="D494" s="88">
        <v>50977743.769999996</v>
      </c>
    </row>
    <row r="495" spans="2:4" x14ac:dyDescent="0.2">
      <c r="B495" s="84" t="s">
        <v>557</v>
      </c>
      <c r="C495" s="88">
        <v>133559329</v>
      </c>
      <c r="D495" s="88">
        <v>10934473.27</v>
      </c>
    </row>
    <row r="496" spans="2:4" x14ac:dyDescent="0.2">
      <c r="B496" s="84" t="s">
        <v>419</v>
      </c>
      <c r="C496" s="88">
        <v>170695692</v>
      </c>
      <c r="D496" s="88">
        <v>21573653.84</v>
      </c>
    </row>
    <row r="497" spans="2:4" x14ac:dyDescent="0.2">
      <c r="B497" s="84" t="s">
        <v>175</v>
      </c>
      <c r="C497" s="88">
        <v>9100000</v>
      </c>
      <c r="D497" s="88">
        <v>3799150</v>
      </c>
    </row>
    <row r="498" spans="2:4" x14ac:dyDescent="0.2">
      <c r="B498" s="83" t="s">
        <v>420</v>
      </c>
      <c r="C498" s="88">
        <v>171292690</v>
      </c>
      <c r="D498" s="88">
        <v>24533594.52</v>
      </c>
    </row>
    <row r="499" spans="2:4" x14ac:dyDescent="0.2">
      <c r="B499" s="84" t="s">
        <v>421</v>
      </c>
      <c r="C499" s="88">
        <v>171292690</v>
      </c>
      <c r="D499" s="88">
        <v>24533594.519999996</v>
      </c>
    </row>
    <row r="500" spans="2:4" ht="15" x14ac:dyDescent="0.25">
      <c r="B500" s="81" t="s">
        <v>53</v>
      </c>
      <c r="C500" s="86">
        <v>2893172537</v>
      </c>
      <c r="D500" s="86">
        <v>151032657.01000002</v>
      </c>
    </row>
    <row r="501" spans="2:4" ht="15" x14ac:dyDescent="0.25">
      <c r="B501" s="82" t="s">
        <v>422</v>
      </c>
      <c r="C501" s="87">
        <v>2893172537</v>
      </c>
      <c r="D501" s="87">
        <v>151032657.01000002</v>
      </c>
    </row>
    <row r="502" spans="2:4" x14ac:dyDescent="0.2">
      <c r="B502" s="83" t="s">
        <v>423</v>
      </c>
      <c r="C502" s="88">
        <v>2644929738</v>
      </c>
      <c r="D502" s="88">
        <v>121402751.94000003</v>
      </c>
    </row>
    <row r="503" spans="2:4" x14ac:dyDescent="0.2">
      <c r="B503" s="84" t="s">
        <v>498</v>
      </c>
      <c r="C503" s="88">
        <v>1873264544</v>
      </c>
      <c r="D503" s="88">
        <v>104144399.36000003</v>
      </c>
    </row>
    <row r="504" spans="2:4" x14ac:dyDescent="0.2">
      <c r="B504" s="84" t="s">
        <v>424</v>
      </c>
      <c r="C504" s="88">
        <v>17708886</v>
      </c>
      <c r="D504" s="88">
        <v>0</v>
      </c>
    </row>
    <row r="505" spans="2:4" x14ac:dyDescent="0.2">
      <c r="B505" s="84" t="s">
        <v>425</v>
      </c>
      <c r="C505" s="88">
        <v>240197020</v>
      </c>
      <c r="D505" s="88">
        <v>711838.25000000012</v>
      </c>
    </row>
    <row r="506" spans="2:4" x14ac:dyDescent="0.2">
      <c r="B506" s="84" t="s">
        <v>569</v>
      </c>
      <c r="C506" s="88">
        <v>9676377</v>
      </c>
      <c r="D506" s="88">
        <v>0</v>
      </c>
    </row>
    <row r="507" spans="2:4" x14ac:dyDescent="0.2">
      <c r="B507" s="84" t="s">
        <v>175</v>
      </c>
      <c r="C507" s="88">
        <v>202520000</v>
      </c>
      <c r="D507" s="88">
        <v>450000</v>
      </c>
    </row>
    <row r="508" spans="2:4" x14ac:dyDescent="0.2">
      <c r="B508" s="84" t="s">
        <v>558</v>
      </c>
      <c r="C508" s="88">
        <v>301562911</v>
      </c>
      <c r="D508" s="88">
        <v>16096514.33</v>
      </c>
    </row>
    <row r="509" spans="2:4" x14ac:dyDescent="0.2">
      <c r="B509" s="83" t="s">
        <v>580</v>
      </c>
      <c r="C509" s="88">
        <v>178893331</v>
      </c>
      <c r="D509" s="88">
        <v>23407240.460000001</v>
      </c>
    </row>
    <row r="510" spans="2:4" x14ac:dyDescent="0.2">
      <c r="B510" s="84" t="s">
        <v>424</v>
      </c>
      <c r="C510" s="88">
        <v>178893331</v>
      </c>
      <c r="D510" s="88">
        <v>23407240.460000001</v>
      </c>
    </row>
    <row r="511" spans="2:4" x14ac:dyDescent="0.2">
      <c r="B511" s="83" t="s">
        <v>426</v>
      </c>
      <c r="C511" s="88">
        <v>69349468</v>
      </c>
      <c r="D511" s="88">
        <v>6222664.6100000003</v>
      </c>
    </row>
    <row r="512" spans="2:4" x14ac:dyDescent="0.2">
      <c r="B512" s="84" t="s">
        <v>424</v>
      </c>
      <c r="C512" s="88">
        <v>69349468</v>
      </c>
      <c r="D512" s="88">
        <v>6222664.6099999994</v>
      </c>
    </row>
    <row r="513" spans="2:4" ht="15" x14ac:dyDescent="0.25">
      <c r="B513" s="81" t="s">
        <v>54</v>
      </c>
      <c r="C513" s="86">
        <v>8768985415</v>
      </c>
      <c r="D513" s="86">
        <v>733521945.40999997</v>
      </c>
    </row>
    <row r="514" spans="2:4" ht="15" x14ac:dyDescent="0.25">
      <c r="B514" s="82" t="s">
        <v>427</v>
      </c>
      <c r="C514" s="87">
        <v>8768985415</v>
      </c>
      <c r="D514" s="87">
        <v>733521945.40999997</v>
      </c>
    </row>
    <row r="515" spans="2:4" x14ac:dyDescent="0.2">
      <c r="B515" s="83" t="s">
        <v>428</v>
      </c>
      <c r="C515" s="88">
        <v>8768985415</v>
      </c>
      <c r="D515" s="88">
        <v>733521945.40999985</v>
      </c>
    </row>
    <row r="516" spans="2:4" x14ac:dyDescent="0.2">
      <c r="B516" s="84" t="s">
        <v>429</v>
      </c>
      <c r="C516" s="88">
        <v>7828003529</v>
      </c>
      <c r="D516" s="88">
        <v>651033471.74999988</v>
      </c>
    </row>
    <row r="517" spans="2:4" x14ac:dyDescent="0.2">
      <c r="B517" s="84" t="s">
        <v>175</v>
      </c>
      <c r="C517" s="88">
        <v>358192201</v>
      </c>
      <c r="D517" s="88">
        <v>29849350.079999998</v>
      </c>
    </row>
    <row r="518" spans="2:4" x14ac:dyDescent="0.2">
      <c r="B518" s="84" t="s">
        <v>181</v>
      </c>
      <c r="C518" s="88">
        <v>582789685</v>
      </c>
      <c r="D518" s="88">
        <v>52639123.579999998</v>
      </c>
    </row>
    <row r="519" spans="2:4" ht="15" x14ac:dyDescent="0.25">
      <c r="B519" s="81" t="s">
        <v>56</v>
      </c>
      <c r="C519" s="86">
        <v>4511291957</v>
      </c>
      <c r="D519" s="86">
        <v>376007662.38999999</v>
      </c>
    </row>
    <row r="520" spans="2:4" ht="15" x14ac:dyDescent="0.25">
      <c r="B520" s="82" t="s">
        <v>430</v>
      </c>
      <c r="C520" s="87">
        <v>4511291957</v>
      </c>
      <c r="D520" s="87">
        <v>376007662.38999993</v>
      </c>
    </row>
    <row r="521" spans="2:4" x14ac:dyDescent="0.2">
      <c r="B521" s="83" t="s">
        <v>431</v>
      </c>
      <c r="C521" s="88">
        <v>4511291957</v>
      </c>
      <c r="D521" s="88">
        <v>376007662.38999993</v>
      </c>
    </row>
    <row r="522" spans="2:4" x14ac:dyDescent="0.2">
      <c r="B522" s="84" t="s">
        <v>468</v>
      </c>
      <c r="C522" s="88">
        <v>2122179259</v>
      </c>
      <c r="D522" s="88">
        <v>176848271.23000002</v>
      </c>
    </row>
    <row r="523" spans="2:4" x14ac:dyDescent="0.2">
      <c r="B523" s="84" t="s">
        <v>432</v>
      </c>
      <c r="C523" s="88">
        <v>577251281</v>
      </c>
      <c r="D523" s="88">
        <v>48104273.329999998</v>
      </c>
    </row>
    <row r="524" spans="2:4" x14ac:dyDescent="0.2">
      <c r="B524" s="84" t="s">
        <v>559</v>
      </c>
      <c r="C524" s="88">
        <v>551461417</v>
      </c>
      <c r="D524" s="88">
        <v>45955117.829999998</v>
      </c>
    </row>
    <row r="525" spans="2:4" x14ac:dyDescent="0.2">
      <c r="B525" s="84" t="s">
        <v>565</v>
      </c>
      <c r="C525" s="88">
        <v>1260400000</v>
      </c>
      <c r="D525" s="88">
        <v>105100000</v>
      </c>
    </row>
    <row r="526" spans="2:4" ht="15" x14ac:dyDescent="0.25">
      <c r="B526" s="81" t="s">
        <v>57</v>
      </c>
      <c r="C526" s="86">
        <v>974248087</v>
      </c>
      <c r="D526" s="86">
        <v>108666832.36000001</v>
      </c>
    </row>
    <row r="527" spans="2:4" ht="15" x14ac:dyDescent="0.25">
      <c r="B527" s="82" t="s">
        <v>433</v>
      </c>
      <c r="C527" s="87">
        <v>974248087</v>
      </c>
      <c r="D527" s="87">
        <v>108666832.36000001</v>
      </c>
    </row>
    <row r="528" spans="2:4" x14ac:dyDescent="0.2">
      <c r="B528" s="83" t="s">
        <v>434</v>
      </c>
      <c r="C528" s="88">
        <v>974248087</v>
      </c>
      <c r="D528" s="88">
        <v>108666832.36</v>
      </c>
    </row>
    <row r="529" spans="2:4" x14ac:dyDescent="0.2">
      <c r="B529" s="84" t="s">
        <v>435</v>
      </c>
      <c r="C529" s="88">
        <v>972945088</v>
      </c>
      <c r="D529" s="88">
        <v>108553167.13000001</v>
      </c>
    </row>
    <row r="530" spans="2:4" x14ac:dyDescent="0.2">
      <c r="B530" s="84" t="s">
        <v>175</v>
      </c>
      <c r="C530" s="88">
        <v>1302999</v>
      </c>
      <c r="D530" s="88">
        <v>113665.23</v>
      </c>
    </row>
    <row r="531" spans="2:4" ht="15" x14ac:dyDescent="0.25">
      <c r="B531" s="81" t="s">
        <v>58</v>
      </c>
      <c r="C531" s="86">
        <v>1175371875</v>
      </c>
      <c r="D531" s="86">
        <v>150934320.40000001</v>
      </c>
    </row>
    <row r="532" spans="2:4" ht="15" x14ac:dyDescent="0.25">
      <c r="B532" s="82" t="s">
        <v>436</v>
      </c>
      <c r="C532" s="87">
        <v>1175371875</v>
      </c>
      <c r="D532" s="87">
        <v>150934320.40000004</v>
      </c>
    </row>
    <row r="533" spans="2:4" x14ac:dyDescent="0.2">
      <c r="B533" s="83" t="s">
        <v>437</v>
      </c>
      <c r="C533" s="88">
        <v>1175371875</v>
      </c>
      <c r="D533" s="88">
        <v>150934320.40000004</v>
      </c>
    </row>
    <row r="534" spans="2:4" x14ac:dyDescent="0.2">
      <c r="B534" s="84" t="s">
        <v>498</v>
      </c>
      <c r="C534" s="88">
        <v>180614027</v>
      </c>
      <c r="D534" s="88">
        <v>58743263.879999995</v>
      </c>
    </row>
    <row r="535" spans="2:4" x14ac:dyDescent="0.2">
      <c r="B535" s="84" t="s">
        <v>438</v>
      </c>
      <c r="C535" s="88">
        <v>856007848</v>
      </c>
      <c r="D535" s="88">
        <v>80601056.519999996</v>
      </c>
    </row>
    <row r="536" spans="2:4" x14ac:dyDescent="0.2">
      <c r="B536" s="84" t="s">
        <v>175</v>
      </c>
      <c r="C536" s="88">
        <v>138750000</v>
      </c>
      <c r="D536" s="88">
        <v>11590000</v>
      </c>
    </row>
    <row r="537" spans="2:4" ht="15" x14ac:dyDescent="0.25">
      <c r="B537" s="81" t="s">
        <v>59</v>
      </c>
      <c r="C537" s="86">
        <v>165328228</v>
      </c>
      <c r="D537" s="86">
        <v>12883792.319999998</v>
      </c>
    </row>
    <row r="538" spans="2:4" ht="15" x14ac:dyDescent="0.25">
      <c r="B538" s="82" t="s">
        <v>439</v>
      </c>
      <c r="C538" s="87">
        <v>165328228</v>
      </c>
      <c r="D538" s="87">
        <v>12883792.319999998</v>
      </c>
    </row>
    <row r="539" spans="2:4" x14ac:dyDescent="0.2">
      <c r="B539" s="83" t="s">
        <v>440</v>
      </c>
      <c r="C539" s="88">
        <v>165328228</v>
      </c>
      <c r="D539" s="88">
        <v>12883792.319999998</v>
      </c>
    </row>
    <row r="540" spans="2:4" x14ac:dyDescent="0.2">
      <c r="B540" s="84" t="s">
        <v>560</v>
      </c>
      <c r="C540" s="88">
        <v>165128228</v>
      </c>
      <c r="D540" s="88">
        <v>12883792.319999998</v>
      </c>
    </row>
    <row r="541" spans="2:4" x14ac:dyDescent="0.2">
      <c r="B541" s="84" t="s">
        <v>565</v>
      </c>
      <c r="C541" s="88">
        <v>200000</v>
      </c>
      <c r="D541" s="88">
        <v>0</v>
      </c>
    </row>
    <row r="542" spans="2:4" ht="15" x14ac:dyDescent="0.25">
      <c r="B542" s="81" t="s">
        <v>60</v>
      </c>
      <c r="C542" s="86">
        <v>601381669</v>
      </c>
      <c r="D542" s="86">
        <v>68099821.699999988</v>
      </c>
    </row>
    <row r="543" spans="2:4" ht="15" x14ac:dyDescent="0.25">
      <c r="B543" s="82" t="s">
        <v>441</v>
      </c>
      <c r="C543" s="87">
        <v>601381669</v>
      </c>
      <c r="D543" s="87">
        <v>68099821.699999988</v>
      </c>
    </row>
    <row r="544" spans="2:4" x14ac:dyDescent="0.2">
      <c r="B544" s="83" t="s">
        <v>442</v>
      </c>
      <c r="C544" s="88">
        <v>601381669</v>
      </c>
      <c r="D544" s="88">
        <v>68099821.700000003</v>
      </c>
    </row>
    <row r="545" spans="2:4" x14ac:dyDescent="0.2">
      <c r="B545" s="84" t="s">
        <v>443</v>
      </c>
      <c r="C545" s="88">
        <v>601281669</v>
      </c>
      <c r="D545" s="88">
        <v>68091488.370000005</v>
      </c>
    </row>
    <row r="546" spans="2:4" x14ac:dyDescent="0.2">
      <c r="B546" s="84" t="s">
        <v>175</v>
      </c>
      <c r="C546" s="88">
        <v>100000</v>
      </c>
      <c r="D546" s="88">
        <v>8333.33</v>
      </c>
    </row>
    <row r="547" spans="2:4" ht="15" x14ac:dyDescent="0.25">
      <c r="B547" s="81" t="s">
        <v>62</v>
      </c>
      <c r="C547" s="86">
        <v>157865454286</v>
      </c>
      <c r="D547" s="86">
        <v>13319320879.150002</v>
      </c>
    </row>
    <row r="548" spans="2:4" ht="15" x14ac:dyDescent="0.25">
      <c r="B548" s="82" t="s">
        <v>444</v>
      </c>
      <c r="C548" s="87">
        <v>157865454286</v>
      </c>
      <c r="D548" s="87">
        <v>13319320879.149998</v>
      </c>
    </row>
    <row r="549" spans="2:4" x14ac:dyDescent="0.2">
      <c r="B549" s="83" t="s">
        <v>445</v>
      </c>
      <c r="C549" s="88">
        <v>157865454286</v>
      </c>
      <c r="D549" s="88">
        <v>13319320879.149998</v>
      </c>
    </row>
    <row r="550" spans="2:4" x14ac:dyDescent="0.2">
      <c r="B550" s="84" t="s">
        <v>561</v>
      </c>
      <c r="C550" s="88">
        <v>157865454286</v>
      </c>
      <c r="D550" s="88">
        <v>13319320879.149998</v>
      </c>
    </row>
    <row r="551" spans="2:4" ht="15" x14ac:dyDescent="0.25">
      <c r="B551" s="81" t="s">
        <v>63</v>
      </c>
      <c r="C551" s="86">
        <v>106354122451</v>
      </c>
      <c r="D551" s="86">
        <v>14091456834.859999</v>
      </c>
    </row>
    <row r="552" spans="2:4" ht="15" x14ac:dyDescent="0.25">
      <c r="B552" s="82" t="s">
        <v>447</v>
      </c>
      <c r="C552" s="87">
        <v>106354122451</v>
      </c>
      <c r="D552" s="87">
        <v>14091456834.859999</v>
      </c>
    </row>
    <row r="553" spans="2:4" x14ac:dyDescent="0.2">
      <c r="B553" s="83" t="s">
        <v>448</v>
      </c>
      <c r="C553" s="88">
        <v>106354122451</v>
      </c>
      <c r="D553" s="88">
        <v>14091456834.859999</v>
      </c>
    </row>
    <row r="554" spans="2:4" x14ac:dyDescent="0.2">
      <c r="B554" s="84" t="s">
        <v>562</v>
      </c>
      <c r="C554" s="88">
        <v>3701709</v>
      </c>
      <c r="D554" s="88">
        <v>306243.61</v>
      </c>
    </row>
    <row r="555" spans="2:4" x14ac:dyDescent="0.2">
      <c r="B555" s="84" t="s">
        <v>446</v>
      </c>
      <c r="C555" s="88">
        <v>0</v>
      </c>
      <c r="D555" s="88"/>
    </row>
    <row r="556" spans="2:4" x14ac:dyDescent="0.2">
      <c r="B556" s="84" t="s">
        <v>449</v>
      </c>
      <c r="C556" s="88">
        <v>54131557825</v>
      </c>
      <c r="D556" s="88">
        <v>10508194359.52</v>
      </c>
    </row>
    <row r="557" spans="2:4" x14ac:dyDescent="0.2">
      <c r="B557" s="84" t="s">
        <v>563</v>
      </c>
      <c r="C557" s="88">
        <v>38593081897</v>
      </c>
      <c r="D557" s="88">
        <v>2240553186.3399997</v>
      </c>
    </row>
    <row r="558" spans="2:4" x14ac:dyDescent="0.2">
      <c r="B558" s="84" t="s">
        <v>564</v>
      </c>
      <c r="C558" s="88">
        <v>13625781020</v>
      </c>
      <c r="D558" s="88">
        <v>1342403045.3900001</v>
      </c>
    </row>
    <row r="559" spans="2:4" ht="15.75" thickBot="1" x14ac:dyDescent="0.3">
      <c r="B559" s="85" t="s">
        <v>6</v>
      </c>
      <c r="C559" s="89">
        <v>976590282188.38</v>
      </c>
      <c r="D559" s="89">
        <v>106920413595.84998</v>
      </c>
    </row>
    <row r="560" spans="2:4" ht="15" x14ac:dyDescent="0.2">
      <c r="B560" s="1" t="s">
        <v>25</v>
      </c>
      <c r="C560" s="1"/>
    </row>
    <row r="561" spans="2:3" ht="15" x14ac:dyDescent="0.2">
      <c r="B561" s="1" t="s">
        <v>26</v>
      </c>
      <c r="C561" s="1"/>
    </row>
    <row r="562" spans="2:3" ht="15" x14ac:dyDescent="0.2">
      <c r="B562" s="1" t="s">
        <v>592</v>
      </c>
      <c r="C562" s="1"/>
    </row>
    <row r="563" spans="2:3" ht="15" x14ac:dyDescent="0.2">
      <c r="B563" s="1" t="s">
        <v>27</v>
      </c>
      <c r="C563" s="1"/>
    </row>
  </sheetData>
  <mergeCells count="5">
    <mergeCell ref="B3:D3"/>
    <mergeCell ref="B4:D4"/>
    <mergeCell ref="B5:B6"/>
    <mergeCell ref="D5:D7"/>
    <mergeCell ref="C5:C7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Gráfico 1</vt:lpstr>
      <vt:lpstr>Tabla 1</vt:lpstr>
      <vt:lpstr>Tabla 2</vt:lpstr>
      <vt:lpstr>Figura 1</vt:lpstr>
      <vt:lpstr>Tabla 3</vt:lpstr>
      <vt:lpstr>Gráfico 2</vt:lpstr>
      <vt:lpstr>Anexo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Portalatin</dc:creator>
  <cp:lastModifiedBy>Juan E.  Portalatin G.</cp:lastModifiedBy>
  <dcterms:created xsi:type="dcterms:W3CDTF">2021-03-18T14:01:05Z</dcterms:created>
  <dcterms:modified xsi:type="dcterms:W3CDTF">2021-12-13T12:13:36Z</dcterms:modified>
</cp:coreProperties>
</file>