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mrodriguez_digepres_gob_do/Documents/Escritorio/C.O/"/>
    </mc:Choice>
  </mc:AlternateContent>
  <xr:revisionPtr revIDLastSave="10" documentId="8_{7B64D685-5DAB-4193-8587-96B29D4BBDD5}" xr6:coauthVersionLast="47" xr6:coauthVersionMax="47" xr10:uidLastSave="{7C2E58F7-22C7-47E3-BF95-48D16F399D94}"/>
  <bookViews>
    <workbookView xWindow="-28920" yWindow="-120" windowWidth="29040" windowHeight="15840" tabRatio="783" firstSheet="45" activeTab="45" xr2:uid="{BBFEF890-3FA0-41CB-A9A3-E0D481D5C9E7}"/>
  </bookViews>
  <sheets>
    <sheet name="Tabla 1" sheetId="10" r:id="rId1"/>
    <sheet name="Tabla 2" sheetId="11" r:id="rId2"/>
    <sheet name="Gráfico 1" sheetId="12" r:id="rId3"/>
    <sheet name="Gráfico 2" sheetId="14" r:id="rId4"/>
    <sheet name="Gráfico 3" sheetId="42" r:id="rId5"/>
    <sheet name="Gráfico 4" sheetId="15" r:id="rId6"/>
    <sheet name="Tabla 3" sheetId="16" r:id="rId7"/>
    <sheet name="Tabla 4" sheetId="17" r:id="rId8"/>
    <sheet name="Gráfico 5" sheetId="20" r:id="rId9"/>
    <sheet name="Tabla 5" sheetId="18" r:id="rId10"/>
    <sheet name="Tabla 6" sheetId="19" r:id="rId11"/>
    <sheet name="Tabla 7" sheetId="21" r:id="rId12"/>
    <sheet name="Gráfico 6" sheetId="22" r:id="rId13"/>
    <sheet name="Tabla 8" sheetId="24" r:id="rId14"/>
    <sheet name="Gráfico 7" sheetId="23" r:id="rId15"/>
    <sheet name="Tabla 9" sheetId="25" r:id="rId16"/>
    <sheet name="Ilustración 1" sheetId="43" r:id="rId17"/>
    <sheet name="Tabla 10" sheetId="1" r:id="rId18"/>
    <sheet name="Gráfico 8" sheetId="2" r:id="rId19"/>
    <sheet name="Tabla 11" sheetId="4" r:id="rId20"/>
    <sheet name="Tabla 12" sheetId="3" r:id="rId21"/>
    <sheet name="Tabla 13" sheetId="5" r:id="rId22"/>
    <sheet name="Tabla 14" sheetId="6" r:id="rId23"/>
    <sheet name="Gráfico 9" sheetId="7" r:id="rId24"/>
    <sheet name="Tabla 15" sheetId="8" r:id="rId25"/>
    <sheet name="Tabla 16" sheetId="26" r:id="rId26"/>
    <sheet name="Tabla 17" sheetId="61" r:id="rId27"/>
    <sheet name="Tabla 18" sheetId="34" r:id="rId28"/>
    <sheet name="Tabla 19" sheetId="35" r:id="rId29"/>
    <sheet name="Tabla 20" sheetId="36" r:id="rId30"/>
    <sheet name="Tablas 21-22" sheetId="37" r:id="rId31"/>
    <sheet name="Tabla 23" sheetId="38" r:id="rId32"/>
    <sheet name="Tabla 24" sheetId="39" r:id="rId33"/>
    <sheet name="Tabla 25" sheetId="40" r:id="rId34"/>
    <sheet name="Ilustración 2" sheetId="47" r:id="rId35"/>
    <sheet name="Ilustración 3" sheetId="62" r:id="rId36"/>
    <sheet name="Ilustración 4" sheetId="63" r:id="rId37"/>
    <sheet name="Tabla 26" sheetId="9" r:id="rId38"/>
    <sheet name="Tabla 27" sheetId="48" r:id="rId39"/>
    <sheet name="Ilustración 5" sheetId="64" r:id="rId40"/>
    <sheet name="Mapas" sheetId="66" r:id="rId41"/>
    <sheet name="Tabla 28" sheetId="83" r:id="rId42"/>
    <sheet name="Grafico 10" sheetId="68" r:id="rId43"/>
    <sheet name="Tabla 29" sheetId="69" r:id="rId44"/>
    <sheet name="Tabla 30" sheetId="70" r:id="rId45"/>
    <sheet name="Tabla 31" sheetId="65" r:id="rId46"/>
    <sheet name="Tabla 32" sheetId="41" r:id="rId47"/>
    <sheet name="Tabla 33" sheetId="44" r:id="rId48"/>
    <sheet name="Tabla 34" sheetId="55" r:id="rId49"/>
    <sheet name="Tabla 35" sheetId="56" r:id="rId50"/>
    <sheet name="Tabla 36" sheetId="60" r:id="rId51"/>
    <sheet name="Tabla 37" sheetId="57" r:id="rId52"/>
    <sheet name="Tabla 38" sheetId="58" r:id="rId53"/>
    <sheet name="Tabla 39" sheetId="81" r:id="rId54"/>
    <sheet name="Tabla 40" sheetId="71" r:id="rId55"/>
    <sheet name="Tablas 41-42" sheetId="72" r:id="rId56"/>
    <sheet name="Tabla 43" sheetId="73" r:id="rId57"/>
    <sheet name="Tabla 44" sheetId="74" r:id="rId58"/>
    <sheet name="Tabla 45" sheetId="75" r:id="rId59"/>
    <sheet name="Tabla 46" sheetId="76" r:id="rId60"/>
    <sheet name="Tabla 47" sheetId="77" r:id="rId61"/>
    <sheet name="Tabla 48" sheetId="78" r:id="rId62"/>
    <sheet name="Tabla 49" sheetId="82" r:id="rId63"/>
    <sheet name="Gráfico 11" sheetId="79" r:id="rId64"/>
    <sheet name="Tabla 50" sheetId="85" r:id="rId65"/>
    <sheet name="Tabla 51" sheetId="86" r:id="rId66"/>
  </sheets>
  <externalReferences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</externalReferences>
  <definedNames>
    <definedName name="\0" localSheetId="23">#REF!</definedName>
    <definedName name="\0" localSheetId="24">#REF!</definedName>
    <definedName name="\0" localSheetId="25">#REF!</definedName>
    <definedName name="\0" localSheetId="53">#REF!</definedName>
    <definedName name="\0" localSheetId="64">#REF!</definedName>
    <definedName name="\0">#REF!</definedName>
    <definedName name="\A" localSheetId="24">#REF!</definedName>
    <definedName name="\A" localSheetId="28">#REF!</definedName>
    <definedName name="\A" localSheetId="31">#REF!</definedName>
    <definedName name="\A" localSheetId="53">#REF!</definedName>
    <definedName name="\A" localSheetId="64">#REF!</definedName>
    <definedName name="\A">#REF!</definedName>
    <definedName name="\B" localSheetId="24">#REF!</definedName>
    <definedName name="\B" localSheetId="28">#REF!</definedName>
    <definedName name="\B" localSheetId="31">#REF!</definedName>
    <definedName name="\B" localSheetId="53">#REF!</definedName>
    <definedName name="\B" localSheetId="64">#REF!</definedName>
    <definedName name="\B">#REF!</definedName>
    <definedName name="\C" localSheetId="24">#REF!</definedName>
    <definedName name="\C" localSheetId="28">#REF!</definedName>
    <definedName name="\C" localSheetId="31">#REF!</definedName>
    <definedName name="\C">#REF!</definedName>
    <definedName name="\D" localSheetId="24">#REF!</definedName>
    <definedName name="\D" localSheetId="28">#REF!</definedName>
    <definedName name="\D" localSheetId="31">#REF!</definedName>
    <definedName name="\D">#REF!</definedName>
    <definedName name="\E" localSheetId="24">#REF!</definedName>
    <definedName name="\E" localSheetId="28">#REF!</definedName>
    <definedName name="\E" localSheetId="31">#REF!</definedName>
    <definedName name="\E">#REF!</definedName>
    <definedName name="\F" localSheetId="24">#REF!</definedName>
    <definedName name="\F" localSheetId="28">#REF!</definedName>
    <definedName name="\F" localSheetId="31">#REF!</definedName>
    <definedName name="\F">#REF!</definedName>
    <definedName name="\G" localSheetId="24">#REF!</definedName>
    <definedName name="\G" localSheetId="28">#REF!</definedName>
    <definedName name="\G" localSheetId="31">#REF!</definedName>
    <definedName name="\G">#REF!</definedName>
    <definedName name="\H" localSheetId="24">#REF!</definedName>
    <definedName name="\H" localSheetId="28">#REF!</definedName>
    <definedName name="\H" localSheetId="31">#REF!</definedName>
    <definedName name="\H">#REF!</definedName>
    <definedName name="\I" localSheetId="24">#REF!</definedName>
    <definedName name="\I" localSheetId="28">#REF!</definedName>
    <definedName name="\I" localSheetId="31">#REF!</definedName>
    <definedName name="\I">#REF!</definedName>
    <definedName name="\J" localSheetId="24">#REF!</definedName>
    <definedName name="\J" localSheetId="28">#REF!</definedName>
    <definedName name="\J" localSheetId="31">#REF!</definedName>
    <definedName name="\J">#REF!</definedName>
    <definedName name="\K" localSheetId="24">#REF!</definedName>
    <definedName name="\K" localSheetId="28">#REF!</definedName>
    <definedName name="\K" localSheetId="31">#REF!</definedName>
    <definedName name="\K">#REF!</definedName>
    <definedName name="\L" localSheetId="24">#REF!</definedName>
    <definedName name="\L" localSheetId="28">#REF!</definedName>
    <definedName name="\L" localSheetId="31">#REF!</definedName>
    <definedName name="\L">#REF!</definedName>
    <definedName name="\M" localSheetId="24">#REF!</definedName>
    <definedName name="\M" localSheetId="28">#REF!</definedName>
    <definedName name="\M" localSheetId="31">#REF!</definedName>
    <definedName name="\M">#REF!</definedName>
    <definedName name="\N" localSheetId="24">#REF!</definedName>
    <definedName name="\N">#REF!</definedName>
    <definedName name="\Ñ" localSheetId="28">#REF!</definedName>
    <definedName name="\Ñ" localSheetId="31">#REF!</definedName>
    <definedName name="\Ñ">#REF!</definedName>
    <definedName name="\O" localSheetId="24">#REF!</definedName>
    <definedName name="\O">#REF!</definedName>
    <definedName name="\P" localSheetId="24">#REF!</definedName>
    <definedName name="\P" localSheetId="28">#REF!</definedName>
    <definedName name="\P" localSheetId="31">#REF!</definedName>
    <definedName name="\P">#REF!</definedName>
    <definedName name="\Q" localSheetId="24">#REF!</definedName>
    <definedName name="\Q">#REF!</definedName>
    <definedName name="\R" localSheetId="24">#REF!</definedName>
    <definedName name="\R">#REF!</definedName>
    <definedName name="\S" localSheetId="24">#REF!</definedName>
    <definedName name="\S" localSheetId="28">#REF!</definedName>
    <definedName name="\S" localSheetId="31">#REF!</definedName>
    <definedName name="\S">#REF!</definedName>
    <definedName name="\T" localSheetId="24">#REF!</definedName>
    <definedName name="\T" localSheetId="28">#REF!</definedName>
    <definedName name="\T" localSheetId="31">#REF!</definedName>
    <definedName name="\T">#REF!</definedName>
    <definedName name="\T1" localSheetId="28">#REF!</definedName>
    <definedName name="\T1" localSheetId="31">#REF!</definedName>
    <definedName name="\T1">#REF!</definedName>
    <definedName name="\T2" localSheetId="28">[1]BOP!#REF!</definedName>
    <definedName name="\T2" localSheetId="31">[1]BOP!#REF!</definedName>
    <definedName name="\T2">[1]BOP!#REF!</definedName>
    <definedName name="\U" localSheetId="24">#REF!</definedName>
    <definedName name="\U" localSheetId="25">#REF!</definedName>
    <definedName name="\U" localSheetId="28">#REF!</definedName>
    <definedName name="\U" localSheetId="31">#REF!</definedName>
    <definedName name="\U" localSheetId="64">#REF!</definedName>
    <definedName name="\U">#REF!</definedName>
    <definedName name="\V" localSheetId="24">#REF!</definedName>
    <definedName name="\V" localSheetId="28">#REF!</definedName>
    <definedName name="\V" localSheetId="31">#REF!</definedName>
    <definedName name="\V" localSheetId="64">#REF!</definedName>
    <definedName name="\V">#REF!</definedName>
    <definedName name="\W" localSheetId="24">#REF!</definedName>
    <definedName name="\W" localSheetId="28">#REF!</definedName>
    <definedName name="\W" localSheetId="31">#REF!</definedName>
    <definedName name="\W" localSheetId="64">#REF!</definedName>
    <definedName name="\W">#REF!</definedName>
    <definedName name="\X" localSheetId="24">#REF!</definedName>
    <definedName name="\X" localSheetId="28">#REF!</definedName>
    <definedName name="\X" localSheetId="31">#REF!</definedName>
    <definedName name="\X">#REF!</definedName>
    <definedName name="\Y" localSheetId="24">#REF!</definedName>
    <definedName name="\Y" localSheetId="28">#REF!</definedName>
    <definedName name="\Y" localSheetId="31">#REF!</definedName>
    <definedName name="\Y">#REF!</definedName>
    <definedName name="\Z" localSheetId="24">#REF!</definedName>
    <definedName name="\Z" localSheetId="28">#REF!</definedName>
    <definedName name="\Z" localSheetId="31">#REF!</definedName>
    <definedName name="\Z">#REF!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3">#REF!</definedName>
    <definedName name="_______FAL4" localSheetId="24">#REF!</definedName>
    <definedName name="_______FAL4" localSheetId="25">#REF!</definedName>
    <definedName name="_______FAL4" localSheetId="53">#REF!</definedName>
    <definedName name="_______FAL4" localSheetId="64">#REF!</definedName>
    <definedName name="_______FAL4">#REF!</definedName>
    <definedName name="_______FAL6" localSheetId="24">#REF!</definedName>
    <definedName name="_______FAL6" localSheetId="53">#REF!</definedName>
    <definedName name="_______FAL6" localSheetId="64">#REF!</definedName>
    <definedName name="_______FAL6">#REF!</definedName>
    <definedName name="_______FAL7" localSheetId="24">#REF!</definedName>
    <definedName name="_______FAL7" localSheetId="53">#REF!</definedName>
    <definedName name="_______FAL7" localSheetId="6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3">#REF!</definedName>
    <definedName name="______AUS1" localSheetId="24">#REF!</definedName>
    <definedName name="______AUS1" localSheetId="25">#REF!</definedName>
    <definedName name="______AUS1" localSheetId="53">#REF!</definedName>
    <definedName name="______AUS1" localSheetId="64">#REF!</definedName>
    <definedName name="______AUS1">#REF!</definedName>
    <definedName name="______DEG1" localSheetId="24">#REF!</definedName>
    <definedName name="______DEG1" localSheetId="53">#REF!</definedName>
    <definedName name="______DEG1" localSheetId="64">#REF!</definedName>
    <definedName name="______DEG1">#REF!</definedName>
    <definedName name="______DKR1" localSheetId="24">#REF!</definedName>
    <definedName name="______DKR1" localSheetId="53">#REF!</definedName>
    <definedName name="______DKR1" localSheetId="64">#REF!</definedName>
    <definedName name="______DKR1">#REF!</definedName>
    <definedName name="______ECU1" localSheetId="24">#REF!</definedName>
    <definedName name="______ECU1">#REF!</definedName>
    <definedName name="______ESC1" localSheetId="24">#REF!</definedName>
    <definedName name="______ESC1">#REF!</definedName>
    <definedName name="______FAL2" localSheetId="24">#REF!</definedName>
    <definedName name="______FAL2">#REF!</definedName>
    <definedName name="______FAL3" localSheetId="24">#REF!</definedName>
    <definedName name="______FAL3">#REF!</definedName>
    <definedName name="______FAL4" localSheetId="24">#REF!</definedName>
    <definedName name="______FAL4">#REF!</definedName>
    <definedName name="______FAL5" localSheetId="24">#REF!</definedName>
    <definedName name="______FAL5">#REF!</definedName>
    <definedName name="______FAL6" localSheetId="24">#REF!</definedName>
    <definedName name="______FAL6">#REF!</definedName>
    <definedName name="______FAL7" localSheetId="24">#REF!</definedName>
    <definedName name="______FAL7">#REF!</definedName>
    <definedName name="______FMK1" localSheetId="24">#REF!</definedName>
    <definedName name="______FMK1">#REF!</definedName>
    <definedName name="______IKR1" localSheetId="24">#REF!</definedName>
    <definedName name="______IKR1">#REF!</definedName>
    <definedName name="______IRP1" localSheetId="24">#REF!</definedName>
    <definedName name="______IRP1">#REF!</definedName>
    <definedName name="______LIT1" localSheetId="24">#REF!</definedName>
    <definedName name="______LIT1">#REF!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3">#REF!</definedName>
    <definedName name="______MEX1" localSheetId="24">#REF!</definedName>
    <definedName name="______MEX1" localSheetId="25">#REF!</definedName>
    <definedName name="______MEX1" localSheetId="53">#REF!</definedName>
    <definedName name="______MEX1" localSheetId="64">#REF!</definedName>
    <definedName name="______MEX1">#REF!</definedName>
    <definedName name="______PTA1" localSheetId="24">#REF!</definedName>
    <definedName name="______PTA1" localSheetId="53">#REF!</definedName>
    <definedName name="______PTA1" localSheetId="6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3">#REF!</definedName>
    <definedName name="______SAR1" localSheetId="24">#REF!</definedName>
    <definedName name="______SAR1" localSheetId="25">#REF!</definedName>
    <definedName name="______SAR1" localSheetId="53">#REF!</definedName>
    <definedName name="______SAR1" localSheetId="64">#REF!</definedName>
    <definedName name="______SAR1">#REF!</definedName>
    <definedName name="______SRT11" localSheetId="18" hidden="1">{"Minpmon",#N/A,FALSE,"Monthinput"}</definedName>
    <definedName name="______SRT11" localSheetId="23" hidden="1">{"Minpmon",#N/A,FALSE,"Monthinput"}</definedName>
    <definedName name="______SRT11" localSheetId="24" hidden="1">{"Minpmon",#N/A,FALSE,"Monthinput"}</definedName>
    <definedName name="______SRT11" localSheetId="25" hidden="1">{"Minpmon",#N/A,FALSE,"Monthinput"}</definedName>
    <definedName name="______SRT11" localSheetId="45" hidden="1">{"Minpmon",#N/A,FALSE,"Monthinput"}</definedName>
    <definedName name="______SRT11" localSheetId="53" hidden="1">{"Minpmon",#N/A,FALSE,"Monthinput"}</definedName>
    <definedName name="______SRT11" localSheetId="64" hidden="1">{"Minpmon",#N/A,FALSE,"Monthinput"}</definedName>
    <definedName name="______SRT11" hidden="1">{"Minpmon",#N/A,FALSE,"Monthinput"}</definedName>
    <definedName name="_____AUS1" localSheetId="23">#REF!</definedName>
    <definedName name="_____AUS1" localSheetId="24">#REF!</definedName>
    <definedName name="_____AUS1" localSheetId="25">#REF!</definedName>
    <definedName name="_____AUS1" localSheetId="53">#REF!</definedName>
    <definedName name="_____AUS1" localSheetId="64">#REF!</definedName>
    <definedName name="_____AUS1">#REF!</definedName>
    <definedName name="_____DEG1" localSheetId="24">#REF!</definedName>
    <definedName name="_____DEG1" localSheetId="53">#REF!</definedName>
    <definedName name="_____DEG1" localSheetId="64">#REF!</definedName>
    <definedName name="_____DEG1">#REF!</definedName>
    <definedName name="_____DKR1" localSheetId="24">#REF!</definedName>
    <definedName name="_____DKR1" localSheetId="53">#REF!</definedName>
    <definedName name="_____DKR1" localSheetId="64">#REF!</definedName>
    <definedName name="_____DKR1">#REF!</definedName>
    <definedName name="_____ECU1" localSheetId="24">#REF!</definedName>
    <definedName name="_____ECU1">#REF!</definedName>
    <definedName name="_____ESC1" localSheetId="24">#REF!</definedName>
    <definedName name="_____ESC1">#REF!</definedName>
    <definedName name="_____FAL2" localSheetId="24">#REF!</definedName>
    <definedName name="_____FAL2">#REF!</definedName>
    <definedName name="_____FAL3" localSheetId="24">#REF!</definedName>
    <definedName name="_____FAL3">#REF!</definedName>
    <definedName name="_____FAL4" localSheetId="24">#REF!</definedName>
    <definedName name="_____FAL4">#REF!</definedName>
    <definedName name="_____FAL5" localSheetId="24">#REF!</definedName>
    <definedName name="_____FAL5">#REF!</definedName>
    <definedName name="_____FAL6" localSheetId="24">#REF!</definedName>
    <definedName name="_____FAL6">#REF!</definedName>
    <definedName name="_____FAL7" localSheetId="24">#REF!</definedName>
    <definedName name="_____FAL7">#REF!</definedName>
    <definedName name="_____FMK1" localSheetId="24">#REF!</definedName>
    <definedName name="_____FMK1">#REF!</definedName>
    <definedName name="_____IKR1" localSheetId="24">#REF!</definedName>
    <definedName name="_____IKR1">#REF!</definedName>
    <definedName name="_____IRP1" localSheetId="24">#REF!</definedName>
    <definedName name="_____IRP1">#REF!</definedName>
    <definedName name="_____LIT1" localSheetId="24">#REF!</definedName>
    <definedName name="_____LIT1">#REF!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3">#REF!</definedName>
    <definedName name="_____MEX1" localSheetId="24">#REF!</definedName>
    <definedName name="_____MEX1" localSheetId="25">#REF!</definedName>
    <definedName name="_____MEX1" localSheetId="53">#REF!</definedName>
    <definedName name="_____MEX1" localSheetId="64">#REF!</definedName>
    <definedName name="_____MEX1">#REF!</definedName>
    <definedName name="_____PTA1" localSheetId="24">#REF!</definedName>
    <definedName name="_____PTA1" localSheetId="53">#REF!</definedName>
    <definedName name="_____PTA1" localSheetId="6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3">#REF!</definedName>
    <definedName name="_____SAR1" localSheetId="24">#REF!</definedName>
    <definedName name="_____SAR1" localSheetId="25">#REF!</definedName>
    <definedName name="_____SAR1" localSheetId="53">#REF!</definedName>
    <definedName name="_____SAR1" localSheetId="64">#REF!</definedName>
    <definedName name="_____SAR1">#REF!</definedName>
    <definedName name="_____SRT11" localSheetId="18" hidden="1">{"Minpmon",#N/A,FALSE,"Monthinput"}</definedName>
    <definedName name="_____SRT11" localSheetId="23" hidden="1">{"Minpmon",#N/A,FALSE,"Monthinput"}</definedName>
    <definedName name="_____SRT11" localSheetId="24" hidden="1">{"Minpmon",#N/A,FALSE,"Monthinput"}</definedName>
    <definedName name="_____SRT11" localSheetId="25" hidden="1">{"Minpmon",#N/A,FALSE,"Monthinput"}</definedName>
    <definedName name="_____SRT11" localSheetId="45" hidden="1">{"Minpmon",#N/A,FALSE,"Monthinput"}</definedName>
    <definedName name="_____SRT11" localSheetId="53" hidden="1">{"Minpmon",#N/A,FALSE,"Monthinput"}</definedName>
    <definedName name="_____SRT11" localSheetId="64" hidden="1">{"Minpmon",#N/A,FALSE,"Monthinput"}</definedName>
    <definedName name="_____SRT11" hidden="1">{"Minpmon",#N/A,FALSE,"Monthinput"}</definedName>
    <definedName name="_____TOT58">[2]GROWTH!#REF!</definedName>
    <definedName name="____AUS1" localSheetId="23">#REF!</definedName>
    <definedName name="____AUS1" localSheetId="24">#REF!</definedName>
    <definedName name="____AUS1" localSheetId="25">#REF!</definedName>
    <definedName name="____AUS1" localSheetId="53">#REF!</definedName>
    <definedName name="____AUS1" localSheetId="64">#REF!</definedName>
    <definedName name="____AUS1">#REF!</definedName>
    <definedName name="____DEG1" localSheetId="24">#REF!</definedName>
    <definedName name="____DEG1" localSheetId="53">#REF!</definedName>
    <definedName name="____DEG1" localSheetId="64">#REF!</definedName>
    <definedName name="____DEG1">#REF!</definedName>
    <definedName name="____DKR1" localSheetId="24">#REF!</definedName>
    <definedName name="____DKR1" localSheetId="53">#REF!</definedName>
    <definedName name="____DKR1" localSheetId="64">#REF!</definedName>
    <definedName name="____DKR1">#REF!</definedName>
    <definedName name="____ECU1" localSheetId="24">#REF!</definedName>
    <definedName name="____ECU1">#REF!</definedName>
    <definedName name="____ESC1" localSheetId="24">#REF!</definedName>
    <definedName name="____ESC1">#REF!</definedName>
    <definedName name="____FAL2" localSheetId="24">#REF!</definedName>
    <definedName name="____FAL2">#REF!</definedName>
    <definedName name="____FAL3" localSheetId="24">#REF!</definedName>
    <definedName name="____FAL3">#REF!</definedName>
    <definedName name="____FAL4" localSheetId="24">#REF!</definedName>
    <definedName name="____FAL4">#REF!</definedName>
    <definedName name="____FAL5" localSheetId="24">#REF!</definedName>
    <definedName name="____FAL5">#REF!</definedName>
    <definedName name="____FAL6" localSheetId="24">#REF!</definedName>
    <definedName name="____FAL6">#REF!</definedName>
    <definedName name="____FAL7" localSheetId="24">#REF!</definedName>
    <definedName name="____FAL7">#REF!</definedName>
    <definedName name="____FMK1" localSheetId="24">#REF!</definedName>
    <definedName name="____FMK1">#REF!</definedName>
    <definedName name="____IKR1" localSheetId="24">#REF!</definedName>
    <definedName name="____IKR1">#REF!</definedName>
    <definedName name="____IRP1" localSheetId="24">#REF!</definedName>
    <definedName name="____IRP1">#REF!</definedName>
    <definedName name="____LIT1" localSheetId="24">#REF!</definedName>
    <definedName name="____LIT1">#REF!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3">#REF!</definedName>
    <definedName name="____MEX1" localSheetId="24">#REF!</definedName>
    <definedName name="____MEX1" localSheetId="25">#REF!</definedName>
    <definedName name="____MEX1" localSheetId="53">#REF!</definedName>
    <definedName name="____MEX1" localSheetId="64">#REF!</definedName>
    <definedName name="____MEX1">#REF!</definedName>
    <definedName name="____PTA1" localSheetId="24">#REF!</definedName>
    <definedName name="____PTA1" localSheetId="53">#REF!</definedName>
    <definedName name="____PTA1" localSheetId="6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3">#REF!</definedName>
    <definedName name="____SAR1" localSheetId="24">#REF!</definedName>
    <definedName name="____SAR1" localSheetId="25">#REF!</definedName>
    <definedName name="____SAR1" localSheetId="53">#REF!</definedName>
    <definedName name="____SAR1" localSheetId="64">#REF!</definedName>
    <definedName name="____SAR1">#REF!</definedName>
    <definedName name="____SRT11" localSheetId="18" hidden="1">{"Minpmon",#N/A,FALSE,"Monthinput"}</definedName>
    <definedName name="____SRT11" localSheetId="23" hidden="1">{"Minpmon",#N/A,FALSE,"Monthinput"}</definedName>
    <definedName name="____SRT11" localSheetId="24" hidden="1">{"Minpmon",#N/A,FALSE,"Monthinput"}</definedName>
    <definedName name="____SRT11" localSheetId="25" hidden="1">{"Minpmon",#N/A,FALSE,"Monthinput"}</definedName>
    <definedName name="____SRT11" localSheetId="45" hidden="1">{"Minpmon",#N/A,FALSE,"Monthinput"}</definedName>
    <definedName name="____SRT11" localSheetId="53" hidden="1">{"Minpmon",#N/A,FALSE,"Monthinput"}</definedName>
    <definedName name="____SRT11" localSheetId="64" hidden="1">{"Minpmon",#N/A,FALSE,"Monthinput"}</definedName>
    <definedName name="____SRT11" hidden="1">{"Minpmon",#N/A,FALSE,"Monthinput"}</definedName>
    <definedName name="____TOT58">[2]GROWTH!#REF!</definedName>
    <definedName name="___AUS1" localSheetId="23">#REF!</definedName>
    <definedName name="___AUS1" localSheetId="24">#REF!</definedName>
    <definedName name="___AUS1" localSheetId="25">#REF!</definedName>
    <definedName name="___AUS1" localSheetId="53">#REF!</definedName>
    <definedName name="___AUS1" localSheetId="64">#REF!</definedName>
    <definedName name="___AUS1">#REF!</definedName>
    <definedName name="___DEG1" localSheetId="24">#REF!</definedName>
    <definedName name="___DEG1" localSheetId="53">#REF!</definedName>
    <definedName name="___DEG1" localSheetId="64">#REF!</definedName>
    <definedName name="___DEG1">#REF!</definedName>
    <definedName name="___DKR1" localSheetId="24">#REF!</definedName>
    <definedName name="___DKR1" localSheetId="53">#REF!</definedName>
    <definedName name="___DKR1" localSheetId="64">#REF!</definedName>
    <definedName name="___DKR1">#REF!</definedName>
    <definedName name="___ECU1" localSheetId="24">#REF!</definedName>
    <definedName name="___ECU1">#REF!</definedName>
    <definedName name="___ESC1" localSheetId="24">#REF!</definedName>
    <definedName name="___ESC1">#REF!</definedName>
    <definedName name="___F" hidden="1">'[3]Fax a enviar'!#REF!</definedName>
    <definedName name="___FAL2" localSheetId="23">#REF!</definedName>
    <definedName name="___FAL2" localSheetId="24">#REF!</definedName>
    <definedName name="___FAL2" localSheetId="25">#REF!</definedName>
    <definedName name="___FAL2" localSheetId="53">#REF!</definedName>
    <definedName name="___FAL2" localSheetId="64">#REF!</definedName>
    <definedName name="___FAL2">#REF!</definedName>
    <definedName name="___FAL3" localSheetId="24">#REF!</definedName>
    <definedName name="___FAL3" localSheetId="53">#REF!</definedName>
    <definedName name="___FAL3" localSheetId="64">#REF!</definedName>
    <definedName name="___FAL3">#REF!</definedName>
    <definedName name="___FAL4" localSheetId="24">#REF!</definedName>
    <definedName name="___FAL4" localSheetId="53">#REF!</definedName>
    <definedName name="___FAL4" localSheetId="64">#REF!</definedName>
    <definedName name="___FAL4">#REF!</definedName>
    <definedName name="___FAL5" localSheetId="24">#REF!</definedName>
    <definedName name="___FAL5">#REF!</definedName>
    <definedName name="___FAL6" localSheetId="24">#REF!</definedName>
    <definedName name="___FAL6">#REF!</definedName>
    <definedName name="___FAL7" localSheetId="24">#REF!</definedName>
    <definedName name="___FAL7">#REF!</definedName>
    <definedName name="___FMK1" localSheetId="24">#REF!</definedName>
    <definedName name="___FMK1">#REF!</definedName>
    <definedName name="___IKR1" localSheetId="24">#REF!</definedName>
    <definedName name="___IKR1">#REF!</definedName>
    <definedName name="___IRP1" localSheetId="24">#REF!</definedName>
    <definedName name="___IRP1">#REF!</definedName>
    <definedName name="___LIT1" localSheetId="24">#REF!</definedName>
    <definedName name="___LIT1">#REF!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3">#REF!</definedName>
    <definedName name="___MEX1" localSheetId="24">#REF!</definedName>
    <definedName name="___MEX1" localSheetId="25">#REF!</definedName>
    <definedName name="___MEX1" localSheetId="53">#REF!</definedName>
    <definedName name="___MEX1" localSheetId="64">#REF!</definedName>
    <definedName name="___MEX1">#REF!</definedName>
    <definedName name="___PTA1" localSheetId="24">#REF!</definedName>
    <definedName name="___PTA1" localSheetId="53">#REF!</definedName>
    <definedName name="___PTA1" localSheetId="6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3">#REF!</definedName>
    <definedName name="___SAR1" localSheetId="24">#REF!</definedName>
    <definedName name="___SAR1" localSheetId="25">#REF!</definedName>
    <definedName name="___SAR1" localSheetId="53">#REF!</definedName>
    <definedName name="___SAR1" localSheetId="64">#REF!</definedName>
    <definedName name="___SAR1">#REF!</definedName>
    <definedName name="___SRT11" localSheetId="18" hidden="1">{"Minpmon",#N/A,FALSE,"Monthinput"}</definedName>
    <definedName name="___SRT11" localSheetId="23" hidden="1">{"Minpmon",#N/A,FALSE,"Monthinput"}</definedName>
    <definedName name="___SRT11" localSheetId="24" hidden="1">{"Minpmon",#N/A,FALSE,"Monthinput"}</definedName>
    <definedName name="___SRT11" localSheetId="25" hidden="1">{"Minpmon",#N/A,FALSE,"Monthinput"}</definedName>
    <definedName name="___SRT11" localSheetId="45" hidden="1">{"Minpmon",#N/A,FALSE,"Monthinput"}</definedName>
    <definedName name="___SRT11" localSheetId="53" hidden="1">{"Minpmon",#N/A,FALSE,"Monthinput"}</definedName>
    <definedName name="___SRT11" localSheetId="64" hidden="1">{"Minpmon",#N/A,FALSE,"Monthinput"}</definedName>
    <definedName name="___SRT11" hidden="1">{"Minpmon",#N/A,FALSE,"Monthinput"}</definedName>
    <definedName name="___TOT58">[2]GROWTH!#REF!</definedName>
    <definedName name="__10FA_L" localSheetId="28">#REF!</definedName>
    <definedName name="__10FA_L" localSheetId="31">#REF!</definedName>
    <definedName name="__10FA_L" localSheetId="64">#REF!</definedName>
    <definedName name="__10FA_L">#REF!</definedName>
    <definedName name="__11GAZ_LIABS" localSheetId="28">#REF!</definedName>
    <definedName name="__11GAZ_LIABS" localSheetId="31">#REF!</definedName>
    <definedName name="__11GAZ_LIABS" localSheetId="64">#REF!</definedName>
    <definedName name="__11GAZ_LIABS">#REF!</definedName>
    <definedName name="__123Graph_A" localSheetId="23" hidden="1">[4]C!#REF!</definedName>
    <definedName name="__123Graph_A" localSheetId="25" hidden="1">[4]C!#REF!</definedName>
    <definedName name="__123Graph_A" localSheetId="28" hidden="1">'[5]Crédito SPNF (fiscal)'!#REF!</definedName>
    <definedName name="__123Graph_A" localSheetId="31" hidden="1">'[5]Crédito SPNF (fiscal)'!#REF!</definedName>
    <definedName name="__123Graph_A" localSheetId="53" hidden="1">[6]C!#REF!</definedName>
    <definedName name="__123Graph_A" localSheetId="64" hidden="1">[6]C!#REF!</definedName>
    <definedName name="__123Graph_A" hidden="1">[4]C!#REF!</definedName>
    <definedName name="__123Graph_AChart1" localSheetId="28" hidden="1">'[7]Cable 2'!#REF!</definedName>
    <definedName name="__123Graph_AChart1" localSheetId="31" hidden="1">'[7]Cable 2'!#REF!</definedName>
    <definedName name="__123Graph_AChart1" localSheetId="64" hidden="1">[8]IN_Cable!#REF!</definedName>
    <definedName name="__123Graph_AChart1" hidden="1">[8]IN_Cable!#REF!</definedName>
    <definedName name="__123Graph_AChart2" localSheetId="28" hidden="1">'[7]Cable 2'!#REF!</definedName>
    <definedName name="__123Graph_AChart2" localSheetId="31" hidden="1">'[7]Cable 2'!#REF!</definedName>
    <definedName name="__123Graph_AChart2" hidden="1">[8]IN_Cable!#REF!</definedName>
    <definedName name="__123Graph_AChart3" localSheetId="28" hidden="1">'[7]Cable 2'!#REF!</definedName>
    <definedName name="__123Graph_AChart3" localSheetId="31" hidden="1">'[7]Cable 2'!#REF!</definedName>
    <definedName name="__123Graph_AChart3" hidden="1">[8]IN_Cable!#REF!</definedName>
    <definedName name="__123Graph_AChart4" localSheetId="28" hidden="1">'[7]Cable 2'!#REF!</definedName>
    <definedName name="__123Graph_AChart4" localSheetId="31" hidden="1">'[7]Cable 2'!#REF!</definedName>
    <definedName name="__123Graph_AChart4" hidden="1">[8]IN_Cable!#REF!</definedName>
    <definedName name="__123Graph_AChart5" localSheetId="28" hidden="1">'[7]Cable 2'!#REF!</definedName>
    <definedName name="__123Graph_AChart5" localSheetId="31" hidden="1">'[7]Cable 2'!#REF!</definedName>
    <definedName name="__123Graph_AChart5" hidden="1">[8]IN_Cable!#REF!</definedName>
    <definedName name="__123Graph_AChart6" localSheetId="28" hidden="1">'[7]Cable 2'!#REF!</definedName>
    <definedName name="__123Graph_AChart6" localSheetId="31" hidden="1">'[7]Cable 2'!#REF!</definedName>
    <definedName name="__123Graph_AChart6" hidden="1">[8]IN_Cable!#REF!</definedName>
    <definedName name="__123Graph_AChart7" localSheetId="28" hidden="1">'[7]Cable 2'!#REF!</definedName>
    <definedName name="__123Graph_AChart7" localSheetId="31" hidden="1">'[7]Cable 2'!#REF!</definedName>
    <definedName name="__123Graph_AChart7" hidden="1">[8]IN_Cable!#REF!</definedName>
    <definedName name="__123Graph_ACurrent" localSheetId="28" hidden="1">'[7]Cable 2'!#REF!</definedName>
    <definedName name="__123Graph_ACurrent" localSheetId="31" hidden="1">'[7]Cable 2'!#REF!</definedName>
    <definedName name="__123Graph_ACurrent" hidden="1">[8]IN_Cable!#REF!</definedName>
    <definedName name="__123Graph_ADEBT" localSheetId="23" hidden="1">#REF!</definedName>
    <definedName name="__123Graph_ADEBT" localSheetId="24" hidden="1">#REF!</definedName>
    <definedName name="__123Graph_ADEBT" localSheetId="25" hidden="1">#REF!</definedName>
    <definedName name="__123Graph_ADEBT" localSheetId="53" hidden="1">#REF!</definedName>
    <definedName name="__123Graph_ADEBT" localSheetId="64" hidden="1">#REF!</definedName>
    <definedName name="__123Graph_ADEBT" hidden="1">#REF!</definedName>
    <definedName name="__123Graph_ADIFFERENTIAL" localSheetId="23" hidden="1">[9]TAB25b!#REF!</definedName>
    <definedName name="__123Graph_ADIFFERENTIAL" localSheetId="25" hidden="1">[9]TAB25b!#REF!</definedName>
    <definedName name="__123Graph_ADIFFERENTIAL" hidden="1">[9]TAB25b!#REF!</definedName>
    <definedName name="__123Graph_AINTEREST" localSheetId="23" hidden="1">[9]TAB25b!#REF!</definedName>
    <definedName name="__123Graph_AINTEREST" localSheetId="25" hidden="1">[9]TAB25b!#REF!</definedName>
    <definedName name="__123Graph_AINTEREST" hidden="1">[9]TAB25b!#REF!</definedName>
    <definedName name="__123Graph_AREER" localSheetId="28" hidden="1">[10]ER!#REF!</definedName>
    <definedName name="__123Graph_AREER" localSheetId="31" hidden="1">[10]ER!#REF!</definedName>
    <definedName name="__123Graph_AREER" hidden="1">[10]ER!#REF!</definedName>
    <definedName name="__123Graph_ASPREAD" localSheetId="23" hidden="1">[9]TAB25b!#REF!</definedName>
    <definedName name="__123Graph_ASPREAD" hidden="1">[9]TAB25b!#REF!</definedName>
    <definedName name="__123Graph_B" localSheetId="23" hidden="1">[4]C!#REF!</definedName>
    <definedName name="__123Graph_B" localSheetId="25" hidden="1">[4]C!#REF!</definedName>
    <definedName name="__123Graph_B" localSheetId="53" hidden="1">[11]FLUJO!$B$7929:$C$7929</definedName>
    <definedName name="__123Graph_B" localSheetId="64" hidden="1">[11]FLUJO!$B$7929:$C$7929</definedName>
    <definedName name="__123Graph_B" hidden="1">[4]C!#REF!</definedName>
    <definedName name="__123Graph_BCurrent" localSheetId="23" hidden="1">[12]G!#REF!</definedName>
    <definedName name="__123Graph_BCurrent" localSheetId="24" hidden="1">[12]G!#REF!</definedName>
    <definedName name="__123Graph_BCurrent" localSheetId="53" hidden="1">[12]G!#REF!</definedName>
    <definedName name="__123Graph_BCurrent" localSheetId="64" hidden="1">[12]G!#REF!</definedName>
    <definedName name="__123Graph_BCurrent" hidden="1">[12]G!#REF!</definedName>
    <definedName name="__123Graph_BDEBT" localSheetId="23" hidden="1">#REF!</definedName>
    <definedName name="__123Graph_BDEBT" localSheetId="24" hidden="1">#REF!</definedName>
    <definedName name="__123Graph_BDEBT" localSheetId="25" hidden="1">#REF!</definedName>
    <definedName name="__123Graph_BDEBT" localSheetId="53" hidden="1">#REF!</definedName>
    <definedName name="__123Graph_BDEBT" localSheetId="64" hidden="1">#REF!</definedName>
    <definedName name="__123Graph_BDEBT" hidden="1">#REF!</definedName>
    <definedName name="__123Graph_BINTEREST" localSheetId="23" hidden="1">[9]TAB25b!#REF!</definedName>
    <definedName name="__123Graph_BINTEREST" localSheetId="24" hidden="1">[9]TAB25b!#REF!</definedName>
    <definedName name="__123Graph_BINTEREST" localSheetId="25" hidden="1">[9]TAB25b!#REF!</definedName>
    <definedName name="__123Graph_BINTEREST" localSheetId="53" hidden="1">[9]TAB25b!#REF!</definedName>
    <definedName name="__123Graph_BINTEREST" localSheetId="64" hidden="1">[9]TAB25b!#REF!</definedName>
    <definedName name="__123Graph_BINTEREST" hidden="1">[9]TAB25b!#REF!</definedName>
    <definedName name="__123Graph_BREER" localSheetId="25" hidden="1">[10]ER!#REF!</definedName>
    <definedName name="__123Graph_BREER" localSheetId="28" hidden="1">[10]ER!#REF!</definedName>
    <definedName name="__123Graph_BREER" localSheetId="31" hidden="1">[10]ER!#REF!</definedName>
    <definedName name="__123Graph_BREER" localSheetId="64" hidden="1">[10]ER!#REF!</definedName>
    <definedName name="__123Graph_BREER" hidden="1">[10]ER!#REF!</definedName>
    <definedName name="__123Graph_C" localSheetId="23" hidden="1">[4]C!#REF!</definedName>
    <definedName name="__123Graph_C" localSheetId="25" hidden="1">[4]C!#REF!</definedName>
    <definedName name="__123Graph_C" localSheetId="53" hidden="1">[11]FLUJO!$B$7936:$C$7936</definedName>
    <definedName name="__123Graph_C" localSheetId="64" hidden="1">[11]FLUJO!$B$7936:$C$7936</definedName>
    <definedName name="__123Graph_C" hidden="1">[4]C!#REF!</definedName>
    <definedName name="__123Graph_CCurrent" localSheetId="23" hidden="1">'[13]Base Original'!#REF!</definedName>
    <definedName name="__123Graph_CCurrent" localSheetId="24" hidden="1">'[13]Base Original'!#REF!</definedName>
    <definedName name="__123Graph_CCurrent" localSheetId="53" hidden="1">'[13]Base Original'!#REF!</definedName>
    <definedName name="__123Graph_CCurrent" localSheetId="64" hidden="1">'[13]Base Original'!#REF!</definedName>
    <definedName name="__123Graph_CCurrent" hidden="1">'[13]Base Original'!#REF!</definedName>
    <definedName name="__123Graph_CREER" localSheetId="28" hidden="1">[10]ER!#REF!</definedName>
    <definedName name="__123Graph_CREER" localSheetId="31" hidden="1">[10]ER!#REF!</definedName>
    <definedName name="__123Graph_CREER" localSheetId="64" hidden="1">[10]ER!#REF!</definedName>
    <definedName name="__123Graph_CREER" hidden="1">[10]ER!#REF!</definedName>
    <definedName name="__123Graph_D" hidden="1">[11]FLUJO!$B$7942:$C$7942</definedName>
    <definedName name="__123Graph_DCurrent" localSheetId="23" hidden="1">'[13]Base Original'!#REF!</definedName>
    <definedName name="__123Graph_DCurrent" localSheetId="25" hidden="1">'[13]Base Original'!#REF!</definedName>
    <definedName name="__123Graph_DCurrent" localSheetId="53" hidden="1">'[13]Base Original'!#REF!</definedName>
    <definedName name="__123Graph_DCurrent" localSheetId="64" hidden="1">'[13]Base Original'!#REF!</definedName>
    <definedName name="__123Graph_DCurrent" hidden="1">'[13]Base Original'!#REF!</definedName>
    <definedName name="__123Graph_E" localSheetId="23" hidden="1">[4]C!#REF!</definedName>
    <definedName name="__123Graph_E" localSheetId="24" hidden="1">[6]C!#REF!</definedName>
    <definedName name="__123Graph_E" localSheetId="25" hidden="1">[4]C!#REF!</definedName>
    <definedName name="__123Graph_E" localSheetId="28" hidden="1">[14]PFMON!#REF!</definedName>
    <definedName name="__123Graph_E" localSheetId="31" hidden="1">[14]PFMON!#REF!</definedName>
    <definedName name="__123Graph_E" localSheetId="53" hidden="1">[6]C!#REF!</definedName>
    <definedName name="__123Graph_E" localSheetId="64" hidden="1">[6]C!#REF!</definedName>
    <definedName name="__123Graph_E" hidden="1">[4]C!#REF!</definedName>
    <definedName name="__123Graph_ECurrent" localSheetId="23" hidden="1">'[13]Base Original'!#REF!</definedName>
    <definedName name="__123Graph_ECurrent" localSheetId="24" hidden="1">'[13]Base Original'!#REF!</definedName>
    <definedName name="__123Graph_ECurrent" localSheetId="53" hidden="1">'[13]Base Original'!#REF!</definedName>
    <definedName name="__123Graph_ECurrent" localSheetId="64" hidden="1">'[13]Base Original'!#REF!</definedName>
    <definedName name="__123Graph_ECurrent" hidden="1">'[13]Base Original'!#REF!</definedName>
    <definedName name="__123Graph_F" localSheetId="23" hidden="1">[4]C!#REF!</definedName>
    <definedName name="__123Graph_F" localSheetId="24" hidden="1">[6]C!#REF!</definedName>
    <definedName name="__123Graph_F" localSheetId="53" hidden="1">[6]C!#REF!</definedName>
    <definedName name="__123Graph_F" localSheetId="64" hidden="1">[6]C!#REF!</definedName>
    <definedName name="__123Graph_F" hidden="1">[4]C!#REF!</definedName>
    <definedName name="__123Graph_FCurrent" localSheetId="24" hidden="1">[15]Base!#REF!</definedName>
    <definedName name="__123Graph_FCurrent" localSheetId="53" hidden="1">[15]Base!#REF!</definedName>
    <definedName name="__123Graph_FCurrent" localSheetId="64" hidden="1">[15]Base!#REF!</definedName>
    <definedName name="__123Graph_FCurrent" hidden="1">[15]Base!#REF!</definedName>
    <definedName name="__123Graph_X" hidden="1">[11]FLUJO!$B$7906:$C$7906</definedName>
    <definedName name="__123Graph_XDIFFERENTIAL" localSheetId="23" hidden="1">[9]TAB25b!#REF!</definedName>
    <definedName name="__123Graph_XDIFFERENTIAL" localSheetId="25" hidden="1">[9]TAB25b!#REF!</definedName>
    <definedName name="__123Graph_XDIFFERENTIAL" localSheetId="53" hidden="1">[9]TAB25b!#REF!</definedName>
    <definedName name="__123Graph_XDIFFERENTIAL" localSheetId="64" hidden="1">[9]TAB25b!#REF!</definedName>
    <definedName name="__123Graph_XDIFFERENTIAL" hidden="1">[9]TAB25b!#REF!</definedName>
    <definedName name="__123Graph_XSPREAD" localSheetId="23" hidden="1">[9]TAB25b!#REF!</definedName>
    <definedName name="__123Graph_XSPREAD" localSheetId="25" hidden="1">[9]TAB25b!#REF!</definedName>
    <definedName name="__123Graph_XSPREAD" localSheetId="53" hidden="1">[9]TAB25b!#REF!</definedName>
    <definedName name="__123Graph_XSPREAD" localSheetId="64" hidden="1">[9]TAB25b!#REF!</definedName>
    <definedName name="__123Graph_XSPREAD" hidden="1">[9]TAB25b!#REF!</definedName>
    <definedName name="__12INT_RESERVES" localSheetId="25">#REF!</definedName>
    <definedName name="__12INT_RESERVES" localSheetId="28">#REF!</definedName>
    <definedName name="__12INT_RESERVES" localSheetId="31">#REF!</definedName>
    <definedName name="__12INT_RESERVES" localSheetId="64">#REF!</definedName>
    <definedName name="__12INT_RESERVES">#REF!</definedName>
    <definedName name="__1r" localSheetId="25">#REF!</definedName>
    <definedName name="__1r" localSheetId="28">#REF!</definedName>
    <definedName name="__1r" localSheetId="31">#REF!</definedName>
    <definedName name="__1r" localSheetId="64">#REF!</definedName>
    <definedName name="__1r">#REF!</definedName>
    <definedName name="__2Macros_Import_.qbop" localSheetId="4">[16]!'[Macros Import].qbop'</definedName>
    <definedName name="__2Macros_Import_.qbop" localSheetId="36">[16]!'[Macros Import].qbop'</definedName>
    <definedName name="__2Macros_Import_.qbop" localSheetId="28">[16]!'[Macros Import].qbop'</definedName>
    <definedName name="__2Macros_Import_.qbop" localSheetId="31">[16]!'[Macros Import].qbop'</definedName>
    <definedName name="__2Macros_Import_.qbop">[16]!'[Macros Import].qbop'</definedName>
    <definedName name="__3__123Graph_ACPI_ER_LOG" localSheetId="28" hidden="1">[10]ER!#REF!</definedName>
    <definedName name="__3__123Graph_ACPI_ER_LOG" localSheetId="31" hidden="1">[10]ER!#REF!</definedName>
    <definedName name="__3__123Graph_ACPI_ER_LOG" localSheetId="64" hidden="1">[10]ER!#REF!</definedName>
    <definedName name="__3__123Graph_ACPI_ER_LOG" hidden="1">[10]ER!#REF!</definedName>
    <definedName name="__4__123Graph_BCPI_ER_LOG" localSheetId="28" hidden="1">[10]ER!#REF!</definedName>
    <definedName name="__4__123Graph_BCPI_ER_LOG" localSheetId="31" hidden="1">[10]ER!#REF!</definedName>
    <definedName name="__4__123Graph_BCPI_ER_LOG" localSheetId="64" hidden="1">[10]ER!#REF!</definedName>
    <definedName name="__4__123Graph_BCPI_ER_LOG" hidden="1">[10]ER!#REF!</definedName>
    <definedName name="__5__123Graph_BIBA_IBRD" localSheetId="28" hidden="1">[10]WB!#REF!</definedName>
    <definedName name="__5__123Graph_BIBA_IBRD" localSheetId="31" hidden="1">[10]WB!#REF!</definedName>
    <definedName name="__5__123Graph_BIBA_IBRD" localSheetId="64" hidden="1">[10]WB!#REF!</definedName>
    <definedName name="__5__123Graph_BIBA_IBRD" hidden="1">[10]WB!#REF!</definedName>
    <definedName name="__6B.2_B.3" localSheetId="25">#REF!</definedName>
    <definedName name="__6B.2_B.3" localSheetId="28">#REF!</definedName>
    <definedName name="__6B.2_B.3" localSheetId="31">#REF!</definedName>
    <definedName name="__6B.2_B.3" localSheetId="64">#REF!</definedName>
    <definedName name="__6B.2_B.3">#REF!</definedName>
    <definedName name="__7B.4___5" localSheetId="25">#REF!</definedName>
    <definedName name="__7B.4___5" localSheetId="28">#REF!</definedName>
    <definedName name="__7B.4___5" localSheetId="31">#REF!</definedName>
    <definedName name="__7B.4___5" localSheetId="64">#REF!</definedName>
    <definedName name="__7B.4___5">#REF!</definedName>
    <definedName name="__8CONSOL_B2" localSheetId="25">#REF!</definedName>
    <definedName name="__8CONSOL_B2" localSheetId="28">#REF!</definedName>
    <definedName name="__8CONSOL_B2" localSheetId="31">#REF!</definedName>
    <definedName name="__8CONSOL_B2" localSheetId="64">#REF!</definedName>
    <definedName name="__8CONSOL_B2">#REF!</definedName>
    <definedName name="__9CONSOL_DEPOSITS" localSheetId="25">'[17]A 11'!#REF!</definedName>
    <definedName name="__9CONSOL_DEPOSITS" localSheetId="28">'[17]A 11'!#REF!</definedName>
    <definedName name="__9CONSOL_DEPOSITS" localSheetId="31">'[17]A 11'!#REF!</definedName>
    <definedName name="__9CONSOL_DEPOSITS" localSheetId="64">'[17]A 11'!#REF!</definedName>
    <definedName name="__9CONSOL_DEPOSITS">'[17]A 11'!#REF!</definedName>
    <definedName name="__AUS1" localSheetId="23">#REF!</definedName>
    <definedName name="__AUS1" localSheetId="24">#REF!</definedName>
    <definedName name="__AUS1" localSheetId="25">#REF!</definedName>
    <definedName name="__AUS1" localSheetId="53">#REF!</definedName>
    <definedName name="__AUS1" localSheetId="64">#REF!</definedName>
    <definedName name="__AUS1">#REF!</definedName>
    <definedName name="__BOP2" localSheetId="25">[18]BoP!#REF!</definedName>
    <definedName name="__BOP2" localSheetId="28">[18]BoP!#REF!</definedName>
    <definedName name="__BOP2" localSheetId="31">[18]BoP!#REF!</definedName>
    <definedName name="__BOP2" localSheetId="64">[18]BoP!#REF!</definedName>
    <definedName name="__BOP2">[18]BoP!#REF!</definedName>
    <definedName name="__DEG1" localSheetId="24">#REF!</definedName>
    <definedName name="__DEG1" localSheetId="25">#REF!</definedName>
    <definedName name="__DEG1" localSheetId="53">#REF!</definedName>
    <definedName name="__DEG1" localSheetId="64">#REF!</definedName>
    <definedName name="__DEG1">#REF!</definedName>
    <definedName name="__DKR1" localSheetId="24">#REF!</definedName>
    <definedName name="__DKR1" localSheetId="53">#REF!</definedName>
    <definedName name="__DKR1" localSheetId="64">#REF!</definedName>
    <definedName name="__DKR1">#REF!</definedName>
    <definedName name="__ECU1" localSheetId="24">#REF!</definedName>
    <definedName name="__ECU1" localSheetId="64">#REF!</definedName>
    <definedName name="__ECU1">#REF!</definedName>
    <definedName name="__END94" localSheetId="28">#REF!</definedName>
    <definedName name="__END94" localSheetId="31">#REF!</definedName>
    <definedName name="__END94">#REF!</definedName>
    <definedName name="__ESC1" localSheetId="24">#REF!</definedName>
    <definedName name="__ESC1">#REF!</definedName>
    <definedName name="__F" hidden="1">'[3]Fax a enviar'!#REF!</definedName>
    <definedName name="__FAL2" localSheetId="23">#REF!</definedName>
    <definedName name="__FAL2" localSheetId="24">#REF!</definedName>
    <definedName name="__FAL2" localSheetId="25">#REF!</definedName>
    <definedName name="__FAL2" localSheetId="53">#REF!</definedName>
    <definedName name="__FAL2" localSheetId="64">#REF!</definedName>
    <definedName name="__FAL2">#REF!</definedName>
    <definedName name="__FAL3" localSheetId="24">#REF!</definedName>
    <definedName name="__FAL3" localSheetId="53">#REF!</definedName>
    <definedName name="__FAL3" localSheetId="64">#REF!</definedName>
    <definedName name="__FAL3">#REF!</definedName>
    <definedName name="__FAL4" localSheetId="24">#REF!</definedName>
    <definedName name="__FAL4" localSheetId="53">#REF!</definedName>
    <definedName name="__FAL4" localSheetId="64">#REF!</definedName>
    <definedName name="__FAL4">#REF!</definedName>
    <definedName name="__FAL5" localSheetId="24">#REF!</definedName>
    <definedName name="__FAL5">#REF!</definedName>
    <definedName name="__FAL6" localSheetId="24">#REF!</definedName>
    <definedName name="__FAL6">#REF!</definedName>
    <definedName name="__FAL7" localSheetId="24">#REF!</definedName>
    <definedName name="__FAL7">#REF!</definedName>
    <definedName name="__FMK1" localSheetId="24">#REF!</definedName>
    <definedName name="__FMK1">#REF!</definedName>
    <definedName name="__IKR1" localSheetId="24">#REF!</definedName>
    <definedName name="__IKR1">#REF!</definedName>
    <definedName name="__IRP1" localSheetId="24">#REF!</definedName>
    <definedName name="__IRP1">#REF!</definedName>
    <definedName name="__LIT1" localSheetId="24">#REF!</definedName>
    <definedName name="__LIT1">#REF!</definedName>
    <definedName name="__MEX1" localSheetId="24">#REF!</definedName>
    <definedName name="__MEX1">#REF!</definedName>
    <definedName name="__PTA1" localSheetId="24">#REF!</definedName>
    <definedName name="__PTA1">#REF!</definedName>
    <definedName name="__RES2" localSheetId="28">[18]RES!#REF!</definedName>
    <definedName name="__RES2" localSheetId="31">[18]RES!#REF!</definedName>
    <definedName name="__RES2">[18]RES!#REF!</definedName>
    <definedName name="__ROS1">#N/A</definedName>
    <definedName name="__ROS2">#N/A</definedName>
    <definedName name="__ROS3">#N/A</definedName>
    <definedName name="__ROS4">#N/A</definedName>
    <definedName name="__SAR1" localSheetId="23">#REF!</definedName>
    <definedName name="__SAR1" localSheetId="24">#REF!</definedName>
    <definedName name="__SAR1" localSheetId="25">#REF!</definedName>
    <definedName name="__SAR1" localSheetId="53">#REF!</definedName>
    <definedName name="__SAR1" localSheetId="64">#REF!</definedName>
    <definedName name="__SAR1">#REF!</definedName>
    <definedName name="__SUM2" localSheetId="28">#REF!</definedName>
    <definedName name="__SUM2" localSheetId="31">#REF!</definedName>
    <definedName name="__SUM2" localSheetId="64">#REF!</definedName>
    <definedName name="__SUM2">#REF!</definedName>
    <definedName name="__TAB1" localSheetId="28">#REF!</definedName>
    <definedName name="__TAB1" localSheetId="31">#REF!</definedName>
    <definedName name="__TAB1" localSheetId="64">#REF!</definedName>
    <definedName name="__TAB1">#REF!</definedName>
    <definedName name="__Tab19" localSheetId="28">#REF!</definedName>
    <definedName name="__Tab19" localSheetId="31">#REF!</definedName>
    <definedName name="__Tab19">#REF!</definedName>
    <definedName name="__Tab20" localSheetId="28">#REF!</definedName>
    <definedName name="__Tab20" localSheetId="31">#REF!</definedName>
    <definedName name="__Tab20">#REF!</definedName>
    <definedName name="__Tab21" localSheetId="28">#REF!</definedName>
    <definedName name="__Tab21" localSheetId="31">#REF!</definedName>
    <definedName name="__Tab21">#REF!</definedName>
    <definedName name="__Tab22" localSheetId="28">#REF!</definedName>
    <definedName name="__Tab22" localSheetId="31">#REF!</definedName>
    <definedName name="__Tab22">#REF!</definedName>
    <definedName name="__Tab23" localSheetId="28">#REF!</definedName>
    <definedName name="__Tab23" localSheetId="31">#REF!</definedName>
    <definedName name="__Tab23">#REF!</definedName>
    <definedName name="__Tab24" localSheetId="28">#REF!</definedName>
    <definedName name="__Tab24" localSheetId="31">#REF!</definedName>
    <definedName name="__Tab24">#REF!</definedName>
    <definedName name="__Tab26" localSheetId="28">#REF!</definedName>
    <definedName name="__Tab26" localSheetId="31">#REF!</definedName>
    <definedName name="__Tab26">#REF!</definedName>
    <definedName name="__Tab27" localSheetId="28">#REF!</definedName>
    <definedName name="__Tab27" localSheetId="31">#REF!</definedName>
    <definedName name="__Tab27">#REF!</definedName>
    <definedName name="__Tab28" localSheetId="28">#REF!</definedName>
    <definedName name="__Tab28" localSheetId="31">#REF!</definedName>
    <definedName name="__Tab28">#REF!</definedName>
    <definedName name="__Tab29" localSheetId="28">#REF!</definedName>
    <definedName name="__Tab29" localSheetId="31">#REF!</definedName>
    <definedName name="__Tab29">#REF!</definedName>
    <definedName name="__Tab30" localSheetId="28">#REF!</definedName>
    <definedName name="__Tab30" localSheetId="31">#REF!</definedName>
    <definedName name="__Tab30">#REF!</definedName>
    <definedName name="__Tab31" localSheetId="28">#REF!</definedName>
    <definedName name="__Tab31" localSheetId="31">#REF!</definedName>
    <definedName name="__Tab31">#REF!</definedName>
    <definedName name="__Tab32" localSheetId="28">#REF!</definedName>
    <definedName name="__Tab32" localSheetId="31">#REF!</definedName>
    <definedName name="__Tab32">#REF!</definedName>
    <definedName name="__Tab33" localSheetId="28">#REF!</definedName>
    <definedName name="__Tab33" localSheetId="31">#REF!</definedName>
    <definedName name="__Tab33">#REF!</definedName>
    <definedName name="__Tab34" localSheetId="28">#REF!</definedName>
    <definedName name="__Tab34" localSheetId="31">#REF!</definedName>
    <definedName name="__Tab34">#REF!</definedName>
    <definedName name="__Tab35" localSheetId="28">#REF!</definedName>
    <definedName name="__Tab35" localSheetId="31">#REF!</definedName>
    <definedName name="__Tab35">#REF!</definedName>
    <definedName name="__TOT58" localSheetId="23">[2]GROWTH!#REF!</definedName>
    <definedName name="__TOT58">[2]GROWTH!#REF!</definedName>
    <definedName name="__WB2" localSheetId="28">#REF!</definedName>
    <definedName name="__WB2" localSheetId="31">#REF!</definedName>
    <definedName name="__WB2" localSheetId="64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28">#REF!</definedName>
    <definedName name="_10FA_L" localSheetId="31">#REF!</definedName>
    <definedName name="_10FA_L" localSheetId="64">#REF!</definedName>
    <definedName name="_10FA_L">#REF!</definedName>
    <definedName name="_11__123Graph_AFIG_D" localSheetId="23" hidden="1">#REF!</definedName>
    <definedName name="_11__123Graph_AFIG_D" localSheetId="24" hidden="1">#REF!</definedName>
    <definedName name="_11__123Graph_AFIG_D" localSheetId="53" hidden="1">#REF!</definedName>
    <definedName name="_11__123Graph_AFIG_D" localSheetId="64" hidden="1">#REF!</definedName>
    <definedName name="_11__123Graph_AFIG_D" hidden="1">#REF!</definedName>
    <definedName name="_11GAZ_LIABS" localSheetId="28">#REF!</definedName>
    <definedName name="_11GAZ_LIABS" localSheetId="31">#REF!</definedName>
    <definedName name="_11GAZ_LIABS" localSheetId="64">#REF!</definedName>
    <definedName name="_11GAZ_LIABS">#REF!</definedName>
    <definedName name="_12__123Graph_AIBA_IBRD" hidden="1">[19]WB!$Q$62:$AK$62</definedName>
    <definedName name="_12INT_RESERVES" localSheetId="25">#REF!</definedName>
    <definedName name="_12INT_RESERVES" localSheetId="28">#REF!</definedName>
    <definedName name="_12INT_RESERVES" localSheetId="31">#REF!</definedName>
    <definedName name="_12INT_RESERVES" localSheetId="64">#REF!</definedName>
    <definedName name="_12INT_RESERVES">#REF!</definedName>
    <definedName name="_15Macros_Import_.qbop" localSheetId="4">[16]!'[Macros Import].qbop'</definedName>
    <definedName name="_15Macros_Import_.qbop" localSheetId="36">[16]!'[Macros Import].qbop'</definedName>
    <definedName name="_15Macros_Import_.qbop" localSheetId="28">[16]!'[Macros Import].qbop'</definedName>
    <definedName name="_15Macros_Import_.qbop" localSheetId="31">[16]!'[Macros Import].qbop'</definedName>
    <definedName name="_15Macros_Import_.qbop">[16]!'[Macros Import].qbop'</definedName>
    <definedName name="_16__123Graph_ATERMS_OF_TRADE" localSheetId="23" hidden="1">#REF!</definedName>
    <definedName name="_16__123Graph_ATERMS_OF_TRADE" localSheetId="24" hidden="1">#REF!</definedName>
    <definedName name="_16__123Graph_ATERMS_OF_TRADE" localSheetId="25" hidden="1">#REF!</definedName>
    <definedName name="_16__123Graph_ATERMS_OF_TRADE" localSheetId="53" hidden="1">#REF!</definedName>
    <definedName name="_16__123Graph_ATERMS_OF_TRADE" localSheetId="64" hidden="1">#REF!</definedName>
    <definedName name="_16__123Graph_ATERMS_OF_TRADE" hidden="1">#REF!</definedName>
    <definedName name="_17__123Graph_AWB_ADJ_PRJ" hidden="1">[19]WB!$Q$255:$AK$255</definedName>
    <definedName name="_19__123Graph_BCPI_ER_LOG" localSheetId="23" hidden="1">[19]ER!#REF!</definedName>
    <definedName name="_19__123Graph_BCPI_ER_LOG" localSheetId="25" hidden="1">[19]ER!#REF!</definedName>
    <definedName name="_19__123Graph_BCPI_ER_LOG" localSheetId="53" hidden="1">[19]ER!#REF!</definedName>
    <definedName name="_19__123Graph_BCPI_ER_LOG" localSheetId="64" hidden="1">[19]ER!#REF!</definedName>
    <definedName name="_19__123Graph_BCPI_ER_LOG" hidden="1">[19]ER!#REF!</definedName>
    <definedName name="_1987">#N/A</definedName>
    <definedName name="_1IMPRESION" localSheetId="25">#REF!</definedName>
    <definedName name="_1IMPRESION" localSheetId="28">#REF!</definedName>
    <definedName name="_1IMPRESION" localSheetId="31">#REF!</definedName>
    <definedName name="_1IMPRESION" localSheetId="64">#REF!</definedName>
    <definedName name="_1IMPRESION">#REF!</definedName>
    <definedName name="_1r" localSheetId="28">#REF!</definedName>
    <definedName name="_1r" localSheetId="31">#REF!</definedName>
    <definedName name="_1r" localSheetId="64">#REF!</definedName>
    <definedName name="_1r">#REF!</definedName>
    <definedName name="_2">#N/A</definedName>
    <definedName name="_20__123Graph_BIBA_IBRD" localSheetId="23" hidden="1">[19]WB!#REF!</definedName>
    <definedName name="_20__123Graph_BIBA_IBRD" localSheetId="25" hidden="1">[19]WB!#REF!</definedName>
    <definedName name="_20__123Graph_BIBA_IBRD" localSheetId="53" hidden="1">[19]WB!#REF!</definedName>
    <definedName name="_20__123Graph_BIBA_IBRD" localSheetId="64" hidden="1">[19]WB!#REF!</definedName>
    <definedName name="_20__123Graph_BIBA_IBRD" hidden="1">[19]WB!#REF!</definedName>
    <definedName name="_24__123Graph_BTERMS_OF_TRADE" localSheetId="23" hidden="1">#REF!</definedName>
    <definedName name="_24__123Graph_BTERMS_OF_TRADE" localSheetId="24" hidden="1">#REF!</definedName>
    <definedName name="_24__123Graph_BTERMS_OF_TRADE" localSheetId="25" hidden="1">#REF!</definedName>
    <definedName name="_24__123Graph_BTERMS_OF_TRADE" localSheetId="53" hidden="1">#REF!</definedName>
    <definedName name="_24__123Graph_BTERMS_OF_TRADE" localSheetId="64" hidden="1">#REF!</definedName>
    <definedName name="_24__123Graph_BTERMS_OF_TRADE" hidden="1">#REF!</definedName>
    <definedName name="_24Macros_Import_.qbop" localSheetId="4">[20]!'[Macros Import].qbop'</definedName>
    <definedName name="_24Macros_Import_.qbop" localSheetId="36">[20]!'[Macros Import].qbop'</definedName>
    <definedName name="_24Macros_Import_.qbop" localSheetId="28">[20]!'[Macros Import].qbop'</definedName>
    <definedName name="_24Macros_Import_.qbop" localSheetId="31">[20]!'[Macros Import].qbop'</definedName>
    <definedName name="_24Macros_Import_.qbop">[20]!'[Macros Import].qbop'</definedName>
    <definedName name="_25__123Graph_ACPI_ER_LOG" localSheetId="28" hidden="1">[21]ER!#REF!</definedName>
    <definedName name="_25__123Graph_ACPI_ER_LOG" localSheetId="31" hidden="1">[21]ER!#REF!</definedName>
    <definedName name="_25__123Graph_ACPI_ER_LOG" localSheetId="64" hidden="1">[21]ER!#REF!</definedName>
    <definedName name="_25__123Graph_ACPI_ER_LOG" hidden="1">[21]ER!#REF!</definedName>
    <definedName name="_25__123Graph_BWB_ADJ_PRJ" hidden="1">[19]WB!$Q$257:$AK$257</definedName>
    <definedName name="_26__123Graph_BCPI_ER_LOG" localSheetId="28" hidden="1">[21]ER!#REF!</definedName>
    <definedName name="_26__123Graph_BCPI_ER_LOG" localSheetId="31" hidden="1">[21]ER!#REF!</definedName>
    <definedName name="_26__123Graph_BCPI_ER_LOG" localSheetId="64" hidden="1">[21]ER!#REF!</definedName>
    <definedName name="_26__123Graph_BCPI_ER_LOG" hidden="1">[21]ER!#REF!</definedName>
    <definedName name="_27__123Graph_ACPI_ER_LOG" localSheetId="28" hidden="1">[10]ER!#REF!</definedName>
    <definedName name="_27__123Graph_ACPI_ER_LOG" localSheetId="31" hidden="1">[10]ER!#REF!</definedName>
    <definedName name="_27__123Graph_ACPI_ER_LOG" localSheetId="64" hidden="1">[10]ER!#REF!</definedName>
    <definedName name="_27__123Graph_ACPI_ER_LOG" hidden="1">[10]ER!#REF!</definedName>
    <definedName name="_27__123Graph_BIBA_IBRD" localSheetId="28" hidden="1">[21]WB!#REF!</definedName>
    <definedName name="_27__123Graph_BIBA_IBRD" localSheetId="31" hidden="1">[21]WB!#REF!</definedName>
    <definedName name="_27__123Graph_BIBA_IBRD" localSheetId="64" hidden="1">[21]WB!#REF!</definedName>
    <definedName name="_27__123Graph_BIBA_IBRD" hidden="1">[21]WB!#REF!</definedName>
    <definedName name="_28B.2_B.3" localSheetId="25">#REF!</definedName>
    <definedName name="_28B.2_B.3" localSheetId="28">#REF!</definedName>
    <definedName name="_28B.2_B.3" localSheetId="31">#REF!</definedName>
    <definedName name="_28B.2_B.3" localSheetId="64">#REF!</definedName>
    <definedName name="_28B.2_B.3">#REF!</definedName>
    <definedName name="_29__123Graph_XFIG_D" localSheetId="23" hidden="1">#REF!</definedName>
    <definedName name="_29__123Graph_XFIG_D" localSheetId="24" hidden="1">#REF!</definedName>
    <definedName name="_29__123Graph_XFIG_D" localSheetId="53" hidden="1">#REF!</definedName>
    <definedName name="_29__123Graph_XFIG_D" localSheetId="64" hidden="1">#REF!</definedName>
    <definedName name="_29__123Graph_XFIG_D" hidden="1">#REF!</definedName>
    <definedName name="_29B.4___5" localSheetId="28">#REF!</definedName>
    <definedName name="_29B.4___5" localSheetId="31">#REF!</definedName>
    <definedName name="_29B.4___5" localSheetId="64">#REF!</definedName>
    <definedName name="_29B.4___5">#REF!</definedName>
    <definedName name="_2IMPRESION" localSheetId="28">#REF!</definedName>
    <definedName name="_2IMPRESION" localSheetId="31">#REF!</definedName>
    <definedName name="_2IMPRESION">#REF!</definedName>
    <definedName name="_2Macros_Import_.qbop" localSheetId="4">[22]!'[Macros Import].qbop'</definedName>
    <definedName name="_2Macros_Import_.qbop" localSheetId="36">[22]!'[Macros Import].qbop'</definedName>
    <definedName name="_2Macros_Import_.qbop" localSheetId="28">[22]!'[Macros Import].qbop'</definedName>
    <definedName name="_2Macros_Import_.qbop" localSheetId="31">[22]!'[Macros Import].qbop'</definedName>
    <definedName name="_2Macros_Import_.qbop">[22]!'[Macros Import].qbop'</definedName>
    <definedName name="_3">#N/A</definedName>
    <definedName name="_3.__No_club_de_París__Después_del_30_Jun_84" localSheetId="24">#REF!</definedName>
    <definedName name="_3.__No_club_de_París__Después_del_30_Jun_84" localSheetId="25">#REF!</definedName>
    <definedName name="_3.__No_club_de_París__Después_del_30_Jun_84" localSheetId="53">#REF!</definedName>
    <definedName name="_3.__No_club_de_París__Después_del_30_Jun_84" localSheetId="64">#REF!</definedName>
    <definedName name="_3.__No_club_de_París__Después_del_30_Jun_84">#REF!</definedName>
    <definedName name="_3__123Graph_ACPI_ER_LOG" localSheetId="25" hidden="1">[10]ER!#REF!</definedName>
    <definedName name="_3__123Graph_ACPI_ER_LOG" localSheetId="28" hidden="1">[10]ER!#REF!</definedName>
    <definedName name="_3__123Graph_ACPI_ER_LOG" localSheetId="31" hidden="1">[10]ER!#REF!</definedName>
    <definedName name="_3__123Graph_ACPI_ER_LOG" localSheetId="64" hidden="1">[10]ER!#REF!</definedName>
    <definedName name="_3__123Graph_ACPI_ER_LOG" hidden="1">[10]ER!#REF!</definedName>
    <definedName name="_30__123Graph_XREALEX_WAGE" localSheetId="24" hidden="1">[23]PRIVATE!#REF!</definedName>
    <definedName name="_30__123Graph_XREALEX_WAGE" localSheetId="25" hidden="1">[23]PRIVATE!#REF!</definedName>
    <definedName name="_30__123Graph_XREALEX_WAGE" localSheetId="53" hidden="1">[23]PRIVATE!#REF!</definedName>
    <definedName name="_30__123Graph_XREALEX_WAGE" localSheetId="64" hidden="1">[23]PRIVATE!#REF!</definedName>
    <definedName name="_30__123Graph_XREALEX_WAGE" hidden="1">[23]PRIVATE!#REF!</definedName>
    <definedName name="_30CONSOL_B2" localSheetId="25">#REF!</definedName>
    <definedName name="_30CONSOL_B2" localSheetId="28">#REF!</definedName>
    <definedName name="_30CONSOL_B2" localSheetId="31">#REF!</definedName>
    <definedName name="_30CONSOL_B2" localSheetId="64">#REF!</definedName>
    <definedName name="_30CONSOL_B2">#REF!</definedName>
    <definedName name="_31CONSOL_DEPOSITS" localSheetId="25">'[24]A 11'!#REF!</definedName>
    <definedName name="_31CONSOL_DEPOSITS" localSheetId="28">'[24]A 11'!#REF!</definedName>
    <definedName name="_31CONSOL_DEPOSITS" localSheetId="31">'[24]A 11'!#REF!</definedName>
    <definedName name="_31CONSOL_DEPOSITS" localSheetId="64">'[24]A 11'!#REF!</definedName>
    <definedName name="_31CONSOL_DEPOSITS">'[24]A 11'!#REF!</definedName>
    <definedName name="_32FA_L" localSheetId="25">#REF!</definedName>
    <definedName name="_32FA_L" localSheetId="28">#REF!</definedName>
    <definedName name="_32FA_L" localSheetId="31">#REF!</definedName>
    <definedName name="_32FA_L" localSheetId="64">#REF!</definedName>
    <definedName name="_32FA_L">#REF!</definedName>
    <definedName name="_33GAZ_LIABS" localSheetId="25">#REF!</definedName>
    <definedName name="_33GAZ_LIABS" localSheetId="28">#REF!</definedName>
    <definedName name="_33GAZ_LIABS" localSheetId="31">#REF!</definedName>
    <definedName name="_33GAZ_LIABS" localSheetId="64">#REF!</definedName>
    <definedName name="_33GAZ_LIABS">#REF!</definedName>
    <definedName name="_34__123Graph_XTERMS_OF_TRADE" localSheetId="23" hidden="1">#REF!</definedName>
    <definedName name="_34__123Graph_XTERMS_OF_TRADE" localSheetId="24" hidden="1">#REF!</definedName>
    <definedName name="_34__123Graph_XTERMS_OF_TRADE" localSheetId="53" hidden="1">#REF!</definedName>
    <definedName name="_34__123Graph_XTERMS_OF_TRADE" localSheetId="64" hidden="1">#REF!</definedName>
    <definedName name="_34__123Graph_XTERMS_OF_TRADE" hidden="1">#REF!</definedName>
    <definedName name="_34INT_RESERVES" localSheetId="28">#REF!</definedName>
    <definedName name="_34INT_RESERVES" localSheetId="31">#REF!</definedName>
    <definedName name="_34INT_RESERVES">#REF!</definedName>
    <definedName name="_39__123Graph_BCPI_ER_LOG" localSheetId="28" hidden="1">[10]ER!#REF!</definedName>
    <definedName name="_39__123Graph_BCPI_ER_LOG" localSheetId="31" hidden="1">[10]ER!#REF!</definedName>
    <definedName name="_39__123Graph_BCPI_ER_LOG" hidden="1">[10]ER!#REF!</definedName>
    <definedName name="_4">#N/A</definedName>
    <definedName name="_4__123Graph_BCPI_ER_LOG" localSheetId="28" hidden="1">[10]ER!#REF!</definedName>
    <definedName name="_4__123Graph_BCPI_ER_LOG" localSheetId="31" hidden="1">[10]ER!#REF!</definedName>
    <definedName name="_4__123Graph_BCPI_ER_LOG" hidden="1">[10]ER!#REF!</definedName>
    <definedName name="_5">#N/A</definedName>
    <definedName name="_5__123Graph_BIBA_IBRD" localSheetId="28" hidden="1">[10]WB!#REF!</definedName>
    <definedName name="_5__123Graph_BIBA_IBRD" localSheetId="31" hidden="1">[10]WB!#REF!</definedName>
    <definedName name="_5__123Graph_BIBA_IBRD" hidden="1">[10]WB!#REF!</definedName>
    <definedName name="_51__123Graph_BIBA_IBRD" localSheetId="28" hidden="1">[10]WB!#REF!</definedName>
    <definedName name="_51__123Graph_BIBA_IBRD" localSheetId="31" hidden="1">[10]WB!#REF!</definedName>
    <definedName name="_51__123Graph_BIBA_IBRD" hidden="1">[10]WB!#REF!</definedName>
    <definedName name="_52B.2_B.3" localSheetId="25">#REF!</definedName>
    <definedName name="_52B.2_B.3" localSheetId="28">#REF!</definedName>
    <definedName name="_52B.2_B.3" localSheetId="31">#REF!</definedName>
    <definedName name="_52B.2_B.3" localSheetId="64">#REF!</definedName>
    <definedName name="_52B.2_B.3">#REF!</definedName>
    <definedName name="_53B.4___5" localSheetId="25">#REF!</definedName>
    <definedName name="_53B.4___5" localSheetId="28">#REF!</definedName>
    <definedName name="_53B.4___5" localSheetId="31">#REF!</definedName>
    <definedName name="_53B.4___5" localSheetId="64">#REF!</definedName>
    <definedName name="_53B.4___5">#REF!</definedName>
    <definedName name="_54CONSOL_B2" localSheetId="25">#REF!</definedName>
    <definedName name="_54CONSOL_B2" localSheetId="28">#REF!</definedName>
    <definedName name="_54CONSOL_B2" localSheetId="31">#REF!</definedName>
    <definedName name="_54CONSOL_B2" localSheetId="64">#REF!</definedName>
    <definedName name="_54CONSOL_B2">#REF!</definedName>
    <definedName name="_6">#N/A</definedName>
    <definedName name="_68CONSOL_DEPOSITS" localSheetId="25">'[17]A 11'!#REF!</definedName>
    <definedName name="_68CONSOL_DEPOSITS" localSheetId="28">'[17]A 11'!#REF!</definedName>
    <definedName name="_68CONSOL_DEPOSITS" localSheetId="31">'[17]A 11'!#REF!</definedName>
    <definedName name="_68CONSOL_DEPOSITS" localSheetId="64">'[17]A 11'!#REF!</definedName>
    <definedName name="_68CONSOL_DEPOSITS">'[17]A 11'!#REF!</definedName>
    <definedName name="_69FA_L" localSheetId="25">#REF!</definedName>
    <definedName name="_69FA_L" localSheetId="28">#REF!</definedName>
    <definedName name="_69FA_L" localSheetId="31">#REF!</definedName>
    <definedName name="_69FA_L" localSheetId="64">#REF!</definedName>
    <definedName name="_69FA_L">#REF!</definedName>
    <definedName name="_6B.2_B.3" localSheetId="25">#REF!</definedName>
    <definedName name="_6B.2_B.3" localSheetId="28">#REF!</definedName>
    <definedName name="_6B.2_B.3" localSheetId="31">#REF!</definedName>
    <definedName name="_6B.2_B.3" localSheetId="64">#REF!</definedName>
    <definedName name="_6B.2_B.3">#REF!</definedName>
    <definedName name="_7">#N/A</definedName>
    <definedName name="_7__123Graph_ACPI_ER_LOG" localSheetId="23" hidden="1">[19]ER!#REF!</definedName>
    <definedName name="_7__123Graph_ACPI_ER_LOG" localSheetId="24" hidden="1">[19]ER!#REF!</definedName>
    <definedName name="_7__123Graph_ACPI_ER_LOG" localSheetId="53" hidden="1">[19]ER!#REF!</definedName>
    <definedName name="_7__123Graph_ACPI_ER_LOG" localSheetId="64" hidden="1">[19]ER!#REF!</definedName>
    <definedName name="_7__123Graph_ACPI_ER_LOG" hidden="1">[19]ER!#REF!</definedName>
    <definedName name="_70GAZ_LIABS" localSheetId="25">#REF!</definedName>
    <definedName name="_70GAZ_LIABS" localSheetId="28">#REF!</definedName>
    <definedName name="_70GAZ_LIABS" localSheetId="31">#REF!</definedName>
    <definedName name="_70GAZ_LIABS" localSheetId="64">#REF!</definedName>
    <definedName name="_70GAZ_LIABS">#REF!</definedName>
    <definedName name="_71INT_RESERVES" localSheetId="25">#REF!</definedName>
    <definedName name="_71INT_RESERVES" localSheetId="28">#REF!</definedName>
    <definedName name="_71INT_RESERVES" localSheetId="31">#REF!</definedName>
    <definedName name="_71INT_RESERVES" localSheetId="64">#REF!</definedName>
    <definedName name="_71INT_RESERVES">#REF!</definedName>
    <definedName name="_7B.4___5" localSheetId="25">#REF!</definedName>
    <definedName name="_7B.4___5" localSheetId="28">#REF!</definedName>
    <definedName name="_7B.4___5" localSheetId="31">#REF!</definedName>
    <definedName name="_7B.4___5" localSheetId="64">#REF!</definedName>
    <definedName name="_7B.4___5">#REF!</definedName>
    <definedName name="_8">#N/A</definedName>
    <definedName name="_88" localSheetId="23">#REF!</definedName>
    <definedName name="_88" localSheetId="24">#REF!</definedName>
    <definedName name="_88" localSheetId="25">#REF!</definedName>
    <definedName name="_88" localSheetId="53">#REF!</definedName>
    <definedName name="_88" localSheetId="64">#REF!</definedName>
    <definedName name="_88">#REF!</definedName>
    <definedName name="_89" localSheetId="24">#REF!</definedName>
    <definedName name="_89" localSheetId="53">#REF!</definedName>
    <definedName name="_89" localSheetId="64">#REF!</definedName>
    <definedName name="_89">#REF!</definedName>
    <definedName name="_8CONSOL_B2" localSheetId="28">#REF!</definedName>
    <definedName name="_8CONSOL_B2" localSheetId="31">#REF!</definedName>
    <definedName name="_8CONSOL_B2" localSheetId="64">#REF!</definedName>
    <definedName name="_8CONSOL_B2">#REF!</definedName>
    <definedName name="_9CONSOL_DEPOSITS" localSheetId="28">'[25]A 11'!#REF!</definedName>
    <definedName name="_9CONSOL_DEPOSITS" localSheetId="31">'[25]A 11'!#REF!</definedName>
    <definedName name="_9CONSOL_DEPOSITS" localSheetId="64">'[25]A 11'!#REF!</definedName>
    <definedName name="_9CONSOL_DEPOSITS">'[25]A 11'!#REF!</definedName>
    <definedName name="_aaV110" localSheetId="24">[26]QNEWLOR!#REF!</definedName>
    <definedName name="_aaV110" localSheetId="53">[26]QNEWLOR!#REF!</definedName>
    <definedName name="_aaV110" localSheetId="64">[26]QNEWLOR!#REF!</definedName>
    <definedName name="_aaV110">[26]QNEWLOR!#REF!</definedName>
    <definedName name="_aIV114" localSheetId="24">[26]QNEWLOR!#REF!</definedName>
    <definedName name="_aIV114" localSheetId="53">[26]QNEWLOR!#REF!</definedName>
    <definedName name="_aIV114" localSheetId="64">[26]QNEWLOR!#REF!</definedName>
    <definedName name="_aIV114">[26]QNEWLOR!#REF!</definedName>
    <definedName name="_aIV190" localSheetId="64">[26]QNEWLOR!#REF!</definedName>
    <definedName name="_aIV190">[26]QNEWLOR!#REF!</definedName>
    <definedName name="_AUS1" localSheetId="23">#REF!</definedName>
    <definedName name="_AUS1" localSheetId="24">#REF!</definedName>
    <definedName name="_AUS1" localSheetId="25">#REF!</definedName>
    <definedName name="_AUS1" localSheetId="53">#REF!</definedName>
    <definedName name="_AUS1" localSheetId="64">#REF!</definedName>
    <definedName name="_AUS1">#REF!</definedName>
    <definedName name="_bla2" localSheetId="24" hidden="1">#REF!</definedName>
    <definedName name="_bla2" localSheetId="53" hidden="1">#REF!</definedName>
    <definedName name="_bla2" localSheetId="64" hidden="1">#REF!</definedName>
    <definedName name="_bla2" hidden="1">#REF!</definedName>
    <definedName name="_bla3" localSheetId="24" hidden="1">#REF!</definedName>
    <definedName name="_bla3" localSheetId="53" hidden="1">#REF!</definedName>
    <definedName name="_bla3" localSheetId="64" hidden="1">#REF!</definedName>
    <definedName name="_bla3" hidden="1">#REF!</definedName>
    <definedName name="_bla4" localSheetId="24" hidden="1">#REF!</definedName>
    <definedName name="_bla4" hidden="1">#REF!</definedName>
    <definedName name="_BOP2" localSheetId="28">[27]BoP!#REF!</definedName>
    <definedName name="_BOP2" localSheetId="31">[27]BoP!#REF!</definedName>
    <definedName name="_BOP2">[27]BoP!#REF!</definedName>
    <definedName name="_D" localSheetId="25">#REF!</definedName>
    <definedName name="_D" localSheetId="28">#REF!</definedName>
    <definedName name="_D" localSheetId="31">#REF!</definedName>
    <definedName name="_D" localSheetId="64">#REF!</definedName>
    <definedName name="_D">#REF!</definedName>
    <definedName name="_DEG1" localSheetId="24">#REF!</definedName>
    <definedName name="_DEG1" localSheetId="25">#REF!</definedName>
    <definedName name="_DEG1" localSheetId="64">#REF!</definedName>
    <definedName name="_DEG1">#REF!</definedName>
    <definedName name="_DKR1" localSheetId="24">#REF!</definedName>
    <definedName name="_DKR1" localSheetId="64">#REF!</definedName>
    <definedName name="_DKR1">#REF!</definedName>
    <definedName name="_DLX1.EMA" localSheetId="24">#REF!</definedName>
    <definedName name="_DLX1.EMA">#REF!</definedName>
    <definedName name="_DLX1.EMG" localSheetId="24">#REF!</definedName>
    <definedName name="_DLX1.EMG">#REF!</definedName>
    <definedName name="_DLX10.EMA" localSheetId="24">#REF!</definedName>
    <definedName name="_DLX10.EMA">#REF!</definedName>
    <definedName name="_DLX11.EMA" localSheetId="24">#REF!</definedName>
    <definedName name="_DLX11.EMA">#REF!</definedName>
    <definedName name="_DLX12.EMA" localSheetId="24">#REF!</definedName>
    <definedName name="_DLX12.EMA">#REF!</definedName>
    <definedName name="_DLX13.EMA" localSheetId="24">#REF!</definedName>
    <definedName name="_DLX13.EMA">#REF!</definedName>
    <definedName name="_DLX14.EMA" localSheetId="24">#REF!</definedName>
    <definedName name="_DLX14.EMA">#REF!</definedName>
    <definedName name="_DLX16.EMA" localSheetId="24">#REF!</definedName>
    <definedName name="_DLX16.EMA">#REF!</definedName>
    <definedName name="_DLX2.EMA" localSheetId="23">#REF!,#REF!</definedName>
    <definedName name="_DLX2.EMA" localSheetId="24">#REF!,#REF!</definedName>
    <definedName name="_DLX2.EMA" localSheetId="25">#REF!,#REF!</definedName>
    <definedName name="_DLX2.EMA" localSheetId="53">#REF!,#REF!</definedName>
    <definedName name="_DLX2.EMA" localSheetId="64">#REF!,#REF!</definedName>
    <definedName name="_DLX2.EMA">#REF!,#REF!</definedName>
    <definedName name="_DLX2.EMG" localSheetId="23">#REF!</definedName>
    <definedName name="_DLX2.EMG" localSheetId="24">#REF!</definedName>
    <definedName name="_DLX2.EMG" localSheetId="25">#REF!</definedName>
    <definedName name="_DLX2.EMG" localSheetId="53">#REF!</definedName>
    <definedName name="_DLX2.EMG" localSheetId="64">#REF!</definedName>
    <definedName name="_DLX2.EMG">#REF!</definedName>
    <definedName name="_DLX4.EMA" localSheetId="24">#REF!</definedName>
    <definedName name="_DLX4.EMA" localSheetId="53">#REF!</definedName>
    <definedName name="_DLX4.EMA" localSheetId="64">#REF!</definedName>
    <definedName name="_DLX4.EMA">#REF!</definedName>
    <definedName name="_DLX4.EMG" localSheetId="24">#REF!</definedName>
    <definedName name="_DLX4.EMG" localSheetId="53">#REF!</definedName>
    <definedName name="_DLX4.EMG" localSheetId="64">#REF!</definedName>
    <definedName name="_DLX4.EMG">#REF!</definedName>
    <definedName name="_DLX5.EMA" localSheetId="24">#REF!</definedName>
    <definedName name="_DLX5.EMA">#REF!</definedName>
    <definedName name="_DLX6.EMA" localSheetId="24">#REF!</definedName>
    <definedName name="_DLX6.EMA">#REF!</definedName>
    <definedName name="_DLX7.EMA" localSheetId="24">#REF!</definedName>
    <definedName name="_DLX7.EMA">#REF!</definedName>
    <definedName name="_DLX8.EMA" localSheetId="24">#REF!</definedName>
    <definedName name="_DLX8.EMA">#REF!</definedName>
    <definedName name="_DLX9.EMA" localSheetId="24">#REF!</definedName>
    <definedName name="_DLX9.EMA">#REF!</definedName>
    <definedName name="_ECU1" localSheetId="24">#REF!</definedName>
    <definedName name="_ECU1">#REF!</definedName>
    <definedName name="_END94" localSheetId="28">#REF!</definedName>
    <definedName name="_END94" localSheetId="31">#REF!</definedName>
    <definedName name="_END94">#REF!</definedName>
    <definedName name="_ESC1" localSheetId="24">#REF!</definedName>
    <definedName name="_ESC1">#REF!</definedName>
    <definedName name="_EX9596" localSheetId="24">#REF!</definedName>
    <definedName name="_EX9596">#REF!</definedName>
    <definedName name="_F" hidden="1">'[28]Fax a enviar'!#REF!</definedName>
    <definedName name="_FAL1" localSheetId="23">#REF!</definedName>
    <definedName name="_FAL1" localSheetId="24">#REF!</definedName>
    <definedName name="_FAL1" localSheetId="25">#REF!</definedName>
    <definedName name="_FAL1" localSheetId="53">#REF!</definedName>
    <definedName name="_FAL1" localSheetId="64">#REF!</definedName>
    <definedName name="_FAL1">#REF!</definedName>
    <definedName name="_FAL2" localSheetId="24">#REF!</definedName>
    <definedName name="_FAL2" localSheetId="53">#REF!</definedName>
    <definedName name="_FAL2" localSheetId="64">#REF!</definedName>
    <definedName name="_FAL2">#REF!</definedName>
    <definedName name="_FAL3" localSheetId="24">#REF!</definedName>
    <definedName name="_FAL3" localSheetId="53">#REF!</definedName>
    <definedName name="_FAL3" localSheetId="64">#REF!</definedName>
    <definedName name="_FAL3">#REF!</definedName>
    <definedName name="_FAL4" localSheetId="24">#REF!</definedName>
    <definedName name="_FAL4">#REF!</definedName>
    <definedName name="_FAL5" localSheetId="24">#REF!</definedName>
    <definedName name="_FAL5">#REF!</definedName>
    <definedName name="_FAL6" localSheetId="24">#REF!</definedName>
    <definedName name="_FAL6">#REF!</definedName>
    <definedName name="_FAL7" localSheetId="24">#REF!</definedName>
    <definedName name="_FAL7">#REF!</definedName>
    <definedName name="_FAL89" localSheetId="24">#REF!</definedName>
    <definedName name="_FAL89">#REF!</definedName>
    <definedName name="_Fill" localSheetId="24" hidden="1">#REF!</definedName>
    <definedName name="_Fill" hidden="1">#REF!</definedName>
    <definedName name="_Fill1" localSheetId="24" hidden="1">#REF!</definedName>
    <definedName name="_Fill1" hidden="1">#REF!</definedName>
    <definedName name="_xlnm._FilterDatabase" localSheetId="6" hidden="1">'Tabla 3'!$C$9:$F$25</definedName>
    <definedName name="_xlnm._FilterDatabase" hidden="1">[29]C!$P$428:$T$428</definedName>
    <definedName name="_FMK1" localSheetId="23">#REF!</definedName>
    <definedName name="_FMK1" localSheetId="24">#REF!</definedName>
    <definedName name="_FMK1" localSheetId="25">#REF!</definedName>
    <definedName name="_FMK1" localSheetId="53">#REF!</definedName>
    <definedName name="_FMK1" localSheetId="64">#REF!</definedName>
    <definedName name="_FMK1">#REF!</definedName>
    <definedName name="_Hlk83398996" localSheetId="6">'Tabla 3'!$C$29</definedName>
    <definedName name="_IKR1" localSheetId="24">#REF!</definedName>
    <definedName name="_IKR1" localSheetId="53">#REF!</definedName>
    <definedName name="_IKR1" localSheetId="64">#REF!</definedName>
    <definedName name="_IKR1">#REF!</definedName>
    <definedName name="_IRP1" localSheetId="24">#REF!</definedName>
    <definedName name="_IRP1" localSheetId="53">#REF!</definedName>
    <definedName name="_IRP1" localSheetId="64">#REF!</definedName>
    <definedName name="_IRP1">#REF!</definedName>
    <definedName name="_Key1" localSheetId="24" hidden="1">#REF!</definedName>
    <definedName name="_Key1" hidden="1">#REF!</definedName>
    <definedName name="_Key2" localSheetId="24" hidden="1">#REF!</definedName>
    <definedName name="_Key2" hidden="1">#REF!</definedName>
    <definedName name="_LIT1" localSheetId="24">#REF!</definedName>
    <definedName name="_LIT1">#REF!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'[30]Fax a enviar'!#REF!</definedName>
    <definedName name="_MatMult_AxB" hidden="1">'[30]Fax a enviar'!#REF!</definedName>
    <definedName name="_MatMult_B" hidden="1">'[30]Fax a enviar'!#REF!</definedName>
    <definedName name="_MEX1" localSheetId="23">#REF!</definedName>
    <definedName name="_MEX1" localSheetId="24">#REF!</definedName>
    <definedName name="_MEX1" localSheetId="25">#REF!</definedName>
    <definedName name="_MEX1" localSheetId="53">#REF!</definedName>
    <definedName name="_MEX1" localSheetId="64">#REF!</definedName>
    <definedName name="_MEX1">#REF!</definedName>
    <definedName name="_Order1" localSheetId="53" hidden="1">255</definedName>
    <definedName name="_Order1" localSheetId="64" hidden="1">255</definedName>
    <definedName name="_Order1" hidden="1">0</definedName>
    <definedName name="_Order2" hidden="1">255</definedName>
    <definedName name="_P" localSheetId="28">#REF!</definedName>
    <definedName name="_P" localSheetId="31">#REF!</definedName>
    <definedName name="_P" localSheetId="64">#REF!</definedName>
    <definedName name="_P">#REF!</definedName>
    <definedName name="_Parse_Out" localSheetId="23" hidden="1">#REF!</definedName>
    <definedName name="_Parse_Out" localSheetId="24" hidden="1">#REF!</definedName>
    <definedName name="_Parse_Out" localSheetId="28" hidden="1">#REF!</definedName>
    <definedName name="_Parse_Out" localSheetId="31" hidden="1">#REF!</definedName>
    <definedName name="_Parse_Out" localSheetId="53" hidden="1">#REF!</definedName>
    <definedName name="_Parse_Out" localSheetId="64" hidden="1">#REF!</definedName>
    <definedName name="_Parse_Out" hidden="1">#REF!</definedName>
    <definedName name="_PTA1" localSheetId="24">#REF!</definedName>
    <definedName name="_PTA1" localSheetId="53">#REF!</definedName>
    <definedName name="_PTA1" localSheetId="64">#REF!</definedName>
    <definedName name="_PTA1">#REF!</definedName>
    <definedName name="_qV196" localSheetId="24">[26]QNEWLOR!#REF!</definedName>
    <definedName name="_qV196" localSheetId="53">[26]QNEWLOR!#REF!</definedName>
    <definedName name="_qV196" localSheetId="64">[26]QNEWLOR!#REF!</definedName>
    <definedName name="_qV196">[26]QNEWLOR!#REF!</definedName>
    <definedName name="_ref2" localSheetId="23">#REF!</definedName>
    <definedName name="_ref2" localSheetId="24">#REF!</definedName>
    <definedName name="_ref2" localSheetId="25">#REF!</definedName>
    <definedName name="_ref2" localSheetId="53">#REF!</definedName>
    <definedName name="_ref2" localSheetId="64">#REF!</definedName>
    <definedName name="_ref2">#REF!</definedName>
    <definedName name="_Regression_Int" hidden="1">1</definedName>
    <definedName name="_Regression_Out" localSheetId="23" hidden="1">#REF!</definedName>
    <definedName name="_Regression_Out" localSheetId="24" hidden="1">#REF!</definedName>
    <definedName name="_Regression_Out" localSheetId="25" hidden="1">#REF!</definedName>
    <definedName name="_Regression_Out" localSheetId="28" hidden="1">#REF!</definedName>
    <definedName name="_Regression_Out" localSheetId="31" hidden="1">#REF!</definedName>
    <definedName name="_Regression_Out" localSheetId="53" hidden="1">#REF!</definedName>
    <definedName name="_Regression_Out" localSheetId="64" hidden="1">#REF!</definedName>
    <definedName name="_Regression_Out" hidden="1">#REF!</definedName>
    <definedName name="_Regression_X" localSheetId="24" hidden="1">#REF!</definedName>
    <definedName name="_Regression_X" localSheetId="28" hidden="1">#REF!</definedName>
    <definedName name="_Regression_X" localSheetId="31" hidden="1">#REF!</definedName>
    <definedName name="_Regression_X" localSheetId="53" hidden="1">#REF!</definedName>
    <definedName name="_Regression_X" localSheetId="64" hidden="1">#REF!</definedName>
    <definedName name="_Regression_X" hidden="1">#REF!</definedName>
    <definedName name="_Regression_Y" localSheetId="24" hidden="1">#REF!</definedName>
    <definedName name="_Regression_Y" localSheetId="28" hidden="1">#REF!</definedName>
    <definedName name="_Regression_Y" localSheetId="31" hidden="1">#REF!</definedName>
    <definedName name="_Regression_Y" localSheetId="53" hidden="1">#REF!</definedName>
    <definedName name="_Regression_Y" localSheetId="64" hidden="1">#REF!</definedName>
    <definedName name="_Regression_Y" hidden="1">#REF!</definedName>
    <definedName name="_RES2" localSheetId="28">[27]RES!#REF!</definedName>
    <definedName name="_RES2" localSheetId="31">[27]RES!#REF!</definedName>
    <definedName name="_RES2" localSheetId="64">[27]RES!#REF!</definedName>
    <definedName name="_RES2">[27]RES!#REF!</definedName>
    <definedName name="_ROS1">#N/A</definedName>
    <definedName name="_ROS2">#N/A</definedName>
    <definedName name="_ROS3">#N/A</definedName>
    <definedName name="_ROS4">#N/A</definedName>
    <definedName name="_SAR1" localSheetId="23">#REF!</definedName>
    <definedName name="_SAR1" localSheetId="24">#REF!</definedName>
    <definedName name="_SAR1" localSheetId="25">#REF!</definedName>
    <definedName name="_SAR1" localSheetId="53">#REF!</definedName>
    <definedName name="_SAR1" localSheetId="64">#REF!</definedName>
    <definedName name="_SAR1">#REF!</definedName>
    <definedName name="_Sort" localSheetId="24" hidden="1">#REF!</definedName>
    <definedName name="_Sort" localSheetId="53" hidden="1">#REF!</definedName>
    <definedName name="_Sort" localSheetId="64" hidden="1">#REF!</definedName>
    <definedName name="_Sort" hidden="1">#REF!</definedName>
    <definedName name="_SRT11" localSheetId="18" hidden="1">{"Minpmon",#N/A,FALSE,"Monthinput"}</definedName>
    <definedName name="_SRT11" localSheetId="23" hidden="1">{"Minpmon",#N/A,FALSE,"Monthinput"}</definedName>
    <definedName name="_SRT11" localSheetId="24" hidden="1">{"Minpmon",#N/A,FALSE,"Monthinput"}</definedName>
    <definedName name="_SRT11" localSheetId="25" hidden="1">{"Minpmon",#N/A,FALSE,"Monthinput"}</definedName>
    <definedName name="_SRT11" localSheetId="45" hidden="1">{"Minpmon",#N/A,FALSE,"Monthinput"}</definedName>
    <definedName name="_SRT11" localSheetId="53" hidden="1">{"Minpmon",#N/A,FALSE,"Monthinput"}</definedName>
    <definedName name="_SRT11" localSheetId="64" hidden="1">{"Minpmon",#N/A,FALSE,"Monthinput"}</definedName>
    <definedName name="_SRT11" hidden="1">{"Minpmon",#N/A,FALSE,"Monthinput"}</definedName>
    <definedName name="_SRT111" localSheetId="18" hidden="1">{"Minpmon",#N/A,FALSE,"Monthinput"}</definedName>
    <definedName name="_SRT111" localSheetId="23" hidden="1">{"Minpmon",#N/A,FALSE,"Monthinput"}</definedName>
    <definedName name="_SRT111" localSheetId="24" hidden="1">{"Minpmon",#N/A,FALSE,"Monthinput"}</definedName>
    <definedName name="_SRT111" localSheetId="25" hidden="1">{"Minpmon",#N/A,FALSE,"Monthinput"}</definedName>
    <definedName name="_SRT111" localSheetId="45" hidden="1">{"Minpmon",#N/A,FALSE,"Monthinput"}</definedName>
    <definedName name="_SRT111" localSheetId="53" hidden="1">{"Minpmon",#N/A,FALSE,"Monthinput"}</definedName>
    <definedName name="_SRT111" localSheetId="64" hidden="1">{"Minpmon",#N/A,FALSE,"Monthinput"}</definedName>
    <definedName name="_SRT111" hidden="1">{"Minpmon",#N/A,FALSE,"Monthinput"}</definedName>
    <definedName name="_SUM2" localSheetId="28">#REF!</definedName>
    <definedName name="_SUM2" localSheetId="31">#REF!</definedName>
    <definedName name="_SUM2" localSheetId="64">#REF!</definedName>
    <definedName name="_SUM2">#REF!</definedName>
    <definedName name="_TAB1" localSheetId="28">#REF!</definedName>
    <definedName name="_TAB1" localSheetId="31">#REF!</definedName>
    <definedName name="_TAB1" localSheetId="64">#REF!</definedName>
    <definedName name="_TAB1">#REF!</definedName>
    <definedName name="_Tab19" localSheetId="28">#REF!</definedName>
    <definedName name="_Tab19" localSheetId="31">#REF!</definedName>
    <definedName name="_Tab19" localSheetId="64">#REF!</definedName>
    <definedName name="_Tab19">#REF!</definedName>
    <definedName name="_Tab20" localSheetId="28">#REF!</definedName>
    <definedName name="_Tab20" localSheetId="31">#REF!</definedName>
    <definedName name="_Tab20">#REF!</definedName>
    <definedName name="_Tab21" localSheetId="28">#REF!</definedName>
    <definedName name="_Tab21" localSheetId="31">#REF!</definedName>
    <definedName name="_Tab21">#REF!</definedName>
    <definedName name="_Tab22" localSheetId="28">#REF!</definedName>
    <definedName name="_Tab22" localSheetId="31">#REF!</definedName>
    <definedName name="_Tab22">#REF!</definedName>
    <definedName name="_Tab23" localSheetId="28">#REF!</definedName>
    <definedName name="_Tab23" localSheetId="31">#REF!</definedName>
    <definedName name="_Tab23">#REF!</definedName>
    <definedName name="_Tab24" localSheetId="28">#REF!</definedName>
    <definedName name="_Tab24" localSheetId="31">#REF!</definedName>
    <definedName name="_Tab24">#REF!</definedName>
    <definedName name="_Tab26" localSheetId="28">#REF!</definedName>
    <definedName name="_Tab26" localSheetId="31">#REF!</definedName>
    <definedName name="_Tab26">#REF!</definedName>
    <definedName name="_Tab27" localSheetId="28">#REF!</definedName>
    <definedName name="_Tab27" localSheetId="31">#REF!</definedName>
    <definedName name="_Tab27">#REF!</definedName>
    <definedName name="_Tab28" localSheetId="28">#REF!</definedName>
    <definedName name="_Tab28" localSheetId="31">#REF!</definedName>
    <definedName name="_Tab28">#REF!</definedName>
    <definedName name="_Tab29" localSheetId="28">#REF!</definedName>
    <definedName name="_Tab29" localSheetId="31">#REF!</definedName>
    <definedName name="_Tab29">#REF!</definedName>
    <definedName name="_Tab30" localSheetId="28">#REF!</definedName>
    <definedName name="_Tab30" localSheetId="31">#REF!</definedName>
    <definedName name="_Tab30">#REF!</definedName>
    <definedName name="_Tab31" localSheetId="28">#REF!</definedName>
    <definedName name="_Tab31" localSheetId="31">#REF!</definedName>
    <definedName name="_Tab31">#REF!</definedName>
    <definedName name="_Tab32" localSheetId="28">#REF!</definedName>
    <definedName name="_Tab32" localSheetId="31">#REF!</definedName>
    <definedName name="_Tab32">#REF!</definedName>
    <definedName name="_Tab33" localSheetId="28">#REF!</definedName>
    <definedName name="_Tab33" localSheetId="31">#REF!</definedName>
    <definedName name="_Tab33">#REF!</definedName>
    <definedName name="_Tab34" localSheetId="28">#REF!</definedName>
    <definedName name="_Tab34" localSheetId="31">#REF!</definedName>
    <definedName name="_Tab34">#REF!</definedName>
    <definedName name="_Tab35" localSheetId="28">#REF!</definedName>
    <definedName name="_Tab35" localSheetId="31">#REF!</definedName>
    <definedName name="_Tab35">#REF!</definedName>
    <definedName name="_tAB4">'[31]shared data'!$A$1:$G$71</definedName>
    <definedName name="_Toc191191306_3" localSheetId="25">[32]anex7!#REF!</definedName>
    <definedName name="_Toc191191306_3">[32]anex7!#REF!</definedName>
    <definedName name="_Toc83899523" localSheetId="38">'Tabla 27'!$D$3</definedName>
    <definedName name="_Toc83899528" localSheetId="50">'Tabla 36'!$C$3</definedName>
    <definedName name="_Toc83900458" localSheetId="34">'Ilustración 2'!$D$12</definedName>
    <definedName name="_Toc83900459" localSheetId="35">'Ilustración 3'!$E$3</definedName>
    <definedName name="_Toc83900460" localSheetId="36">'Ilustración 4'!$D$3</definedName>
    <definedName name="_TOT58" localSheetId="25">[2]GROWTH!#REF!</definedName>
    <definedName name="_TOT58" localSheetId="53">[2]GROWTH!#REF!</definedName>
    <definedName name="_TOT58" localSheetId="64">[2]GROWTH!#REF!</definedName>
    <definedName name="_TOT58">[2]GROWTH!#REF!</definedName>
    <definedName name="_WB2" localSheetId="25">#REF!</definedName>
    <definedName name="_WB2" localSheetId="28">#REF!</definedName>
    <definedName name="_WB2" localSheetId="31">#REF!</definedName>
    <definedName name="_WB2" localSheetId="64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28">[1]Imp!#REF!</definedName>
    <definedName name="_Z" localSheetId="31">[1]Imp!#REF!</definedName>
    <definedName name="_Z" localSheetId="64">[1]Imp!#REF!</definedName>
    <definedName name="_Z">[1]Imp!#REF!</definedName>
    <definedName name="A" localSheetId="23">#REF!</definedName>
    <definedName name="A" localSheetId="25">#REF!</definedName>
    <definedName name="A" localSheetId="28">[33]!'[Macros Import].qbop'</definedName>
    <definedName name="A" localSheetId="31">[33]!'[Macros Import].qbop'</definedName>
    <definedName name="A" localSheetId="45">#REF!</definedName>
    <definedName name="a" localSheetId="53" hidden="1">[19]WB!#REF!</definedName>
    <definedName name="a" localSheetId="64" hidden="1">[19]WB!#REF!</definedName>
    <definedName name="A">#REF!</definedName>
    <definedName name="a\V104" localSheetId="23">[26]QNEWLOR!#REF!</definedName>
    <definedName name="a\V104" localSheetId="25">[26]QNEWLOR!#REF!</definedName>
    <definedName name="a\V104" localSheetId="45">[26]QNEWLOR!#REF!</definedName>
    <definedName name="a\V104" localSheetId="53">[26]QNEWLOR!#REF!</definedName>
    <definedName name="a\V104" localSheetId="64">[26]QNEWLOR!#REF!</definedName>
    <definedName name="a\V104">[26]QNEWLOR!#REF!</definedName>
    <definedName name="A_impresión_IM">'[34]ponder a y p '!$A$1:$N$50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8" hidden="1">{"Riqfin97",#N/A,FALSE,"Tran";"Riqfinpro",#N/A,FALSE,"Tran"}</definedName>
    <definedName name="aaa" localSheetId="23" hidden="1">{"Riqfin97",#N/A,FALSE,"Tran";"Riqfinpro",#N/A,FALSE,"Tran"}</definedName>
    <definedName name="aaa" localSheetId="24" hidden="1">{"Riqfin97",#N/A,FALSE,"Tran";"Riqfinpro",#N/A,FALSE,"Tran"}</definedName>
    <definedName name="aaa" localSheetId="25" hidden="1">{"Riqfin97",#N/A,FALSE,"Tran";"Riqfinpro",#N/A,FALSE,"Tran"}</definedName>
    <definedName name="AAA" localSheetId="28">#REF!</definedName>
    <definedName name="AAA" localSheetId="31">#REF!</definedName>
    <definedName name="aaa" localSheetId="45" hidden="1">{"Riqfin97",#N/A,FALSE,"Tran";"Riqfinpro",#N/A,FALSE,"Tran"}</definedName>
    <definedName name="aaa" localSheetId="53" hidden="1">{"Riqfin97",#N/A,FALSE,"Tran";"Riqfinpro",#N/A,FALSE,"Tran"}</definedName>
    <definedName name="aaa" localSheetId="64" hidden="1">{"Riqfin97",#N/A,FALSE,"Tran";"Riqfinpro",#N/A,FALSE,"Tran"}</definedName>
    <definedName name="aaa" hidden="1">{"Riqfin97",#N/A,FALSE,"Tran";"Riqfinpro",#N/A,FALSE,"Tran"}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4">#REF!</definedName>
    <definedName name="abx" localSheetId="25">#REF!</definedName>
    <definedName name="abx" localSheetId="53">#REF!</definedName>
    <definedName name="abx" localSheetId="64">#REF!</definedName>
    <definedName name="abx">#REF!</definedName>
    <definedName name="AccessDatabase" hidden="1">"\\De2kp-42538\BOLETIN\Claga\CLAGA2000.mdb"</definedName>
    <definedName name="ACTIVATE" localSheetId="28">#REF!</definedName>
    <definedName name="ACTIVATE" localSheetId="31">#REF!</definedName>
    <definedName name="ACTIVATE" localSheetId="64">#REF!</definedName>
    <definedName name="ACTIVATE">#REF!</definedName>
    <definedName name="Actual" localSheetId="23">#REF!</definedName>
    <definedName name="Actual" localSheetId="24">#REF!</definedName>
    <definedName name="Actual" localSheetId="53">#REF!</definedName>
    <definedName name="Actual" localSheetId="64">#REF!</definedName>
    <definedName name="Actual">#REF!</definedName>
    <definedName name="ACUMULADO">#N/A</definedName>
    <definedName name="ACwvu.PLA1." localSheetId="23" hidden="1">'[35]COP FED'!#REF!</definedName>
    <definedName name="ACwvu.PLA1." localSheetId="24" hidden="1">'[35]COP FED'!#REF!</definedName>
    <definedName name="ACwvu.PLA1." localSheetId="25" hidden="1">'[35]COP FED'!#REF!</definedName>
    <definedName name="ACwvu.PLA1." localSheetId="53" hidden="1">'[35]COP FED'!#REF!</definedName>
    <definedName name="ACwvu.PLA1." localSheetId="64" hidden="1">'[35]COP FED'!#REF!</definedName>
    <definedName name="ACwvu.PLA1." hidden="1">'[35]COP FED'!#REF!</definedName>
    <definedName name="ACwvu.PLA2." hidden="1">'[35]COP FED'!$A$1:$N$49</definedName>
    <definedName name="ad" localSheetId="18" hidden="1">{"Riqfin97",#N/A,FALSE,"Tran";"Riqfinpro",#N/A,FALSE,"Tran"}</definedName>
    <definedName name="ad" localSheetId="23" hidden="1">{"Riqfin97",#N/A,FALSE,"Tran";"Riqfinpro",#N/A,FALSE,"Tran"}</definedName>
    <definedName name="ad" localSheetId="24" hidden="1">{"Riqfin97",#N/A,FALSE,"Tran";"Riqfinpro",#N/A,FALSE,"Tran"}</definedName>
    <definedName name="ad" localSheetId="25" hidden="1">{"Riqfin97",#N/A,FALSE,"Tran";"Riqfinpro",#N/A,FALSE,"Tran"}</definedName>
    <definedName name="ad" localSheetId="45" hidden="1">{"Riqfin97",#N/A,FALSE,"Tran";"Riqfinpro",#N/A,FALSE,"Tran"}</definedName>
    <definedName name="ad" localSheetId="53" hidden="1">{"Riqfin97",#N/A,FALSE,"Tran";"Riqfinpro",#N/A,FALSE,"Tran"}</definedName>
    <definedName name="ad" localSheetId="64" hidden="1">{"Riqfin97",#N/A,FALSE,"Tran";"Riqfinpro",#N/A,FALSE,"Tran"}</definedName>
    <definedName name="ad" hidden="1">{"Riqfin97",#N/A,FALSE,"Tran";"Riqfinpro",#N/A,FALSE,"Tran"}</definedName>
    <definedName name="adaD" localSheetId="23">#REF!</definedName>
    <definedName name="adaD" localSheetId="24">#REF!</definedName>
    <definedName name="adaD" localSheetId="25">#REF!</definedName>
    <definedName name="adaD" localSheetId="53">#REF!</definedName>
    <definedName name="adaD" localSheetId="64">#REF!</definedName>
    <definedName name="adaD">#REF!</definedName>
    <definedName name="adrra" localSheetId="24">#REF!</definedName>
    <definedName name="adrra" localSheetId="53">#REF!</definedName>
    <definedName name="adrra" localSheetId="64">#REF!</definedName>
    <definedName name="adrra">#REF!</definedName>
    <definedName name="adsadrr" localSheetId="24" hidden="1">#REF!</definedName>
    <definedName name="adsadrr" localSheetId="53" hidden="1">#REF!</definedName>
    <definedName name="adsadrr" localSheetId="64" hidden="1">#REF!</definedName>
    <definedName name="adsadrr" hidden="1">#REF!</definedName>
    <definedName name="af" localSheetId="18" hidden="1">{"Tab1",#N/A,FALSE,"P";"Tab2",#N/A,FALSE,"P"}</definedName>
    <definedName name="af" localSheetId="23" hidden="1">{"Tab1",#N/A,FALSE,"P";"Tab2",#N/A,FALSE,"P"}</definedName>
    <definedName name="af" localSheetId="24" hidden="1">{"Tab1",#N/A,FALSE,"P";"Tab2",#N/A,FALSE,"P"}</definedName>
    <definedName name="af" localSheetId="25" hidden="1">{"Tab1",#N/A,FALSE,"P";"Tab2",#N/A,FALSE,"P"}</definedName>
    <definedName name="af" localSheetId="45" hidden="1">{"Tab1",#N/A,FALSE,"P";"Tab2",#N/A,FALSE,"P"}</definedName>
    <definedName name="af" localSheetId="53" hidden="1">{"Tab1",#N/A,FALSE,"P";"Tab2",#N/A,FALSE,"P"}</definedName>
    <definedName name="af" localSheetId="64" hidden="1">{"Tab1",#N/A,FALSE,"P";"Tab2",#N/A,FALSE,"P"}</definedName>
    <definedName name="af" hidden="1">{"Tab1",#N/A,FALSE,"P";"Tab2",#N/A,FALSE,"P"}</definedName>
    <definedName name="aff" localSheetId="18" hidden="1">{"Tab1",#N/A,FALSE,"P";"Tab2",#N/A,FALSE,"P"}</definedName>
    <definedName name="aff" localSheetId="23" hidden="1">{"Tab1",#N/A,FALSE,"P";"Tab2",#N/A,FALSE,"P"}</definedName>
    <definedName name="aff" localSheetId="24" hidden="1">{"Tab1",#N/A,FALSE,"P";"Tab2",#N/A,FALSE,"P"}</definedName>
    <definedName name="aff" localSheetId="25" hidden="1">{"Tab1",#N/A,FALSE,"P";"Tab2",#N/A,FALSE,"P"}</definedName>
    <definedName name="aff" localSheetId="45" hidden="1">{"Tab1",#N/A,FALSE,"P";"Tab2",#N/A,FALSE,"P"}</definedName>
    <definedName name="aff" localSheetId="53" hidden="1">{"Tab1",#N/A,FALSE,"P";"Tab2",#N/A,FALSE,"P"}</definedName>
    <definedName name="aff" localSheetId="64" hidden="1">{"Tab1",#N/A,FALSE,"P";"Tab2",#N/A,FALSE,"P"}</definedName>
    <definedName name="aff" hidden="1">{"Tab1",#N/A,FALSE,"P";"Tab2",#N/A,FALSE,"P"}</definedName>
    <definedName name="ag" localSheetId="18" hidden="1">{"Tab1",#N/A,FALSE,"P";"Tab2",#N/A,FALSE,"P"}</definedName>
    <definedName name="ag" localSheetId="23" hidden="1">{"Tab1",#N/A,FALSE,"P";"Tab2",#N/A,FALSE,"P"}</definedName>
    <definedName name="ag" localSheetId="24" hidden="1">{"Tab1",#N/A,FALSE,"P";"Tab2",#N/A,FALSE,"P"}</definedName>
    <definedName name="ag" localSheetId="25" hidden="1">{"Tab1",#N/A,FALSE,"P";"Tab2",#N/A,FALSE,"P"}</definedName>
    <definedName name="ag" localSheetId="45" hidden="1">{"Tab1",#N/A,FALSE,"P";"Tab2",#N/A,FALSE,"P"}</definedName>
    <definedName name="ag" localSheetId="53" hidden="1">{"Tab1",#N/A,FALSE,"P";"Tab2",#N/A,FALSE,"P"}</definedName>
    <definedName name="ag" localSheetId="64" hidden="1">{"Tab1",#N/A,FALSE,"P";"Tab2",#N/A,FALSE,"P"}</definedName>
    <definedName name="ag" hidden="1">{"Tab1",#N/A,FALSE,"P";"Tab2",#N/A,FALSE,"P"}</definedName>
    <definedName name="ah" localSheetId="18" hidden="1">{"Riqfin97",#N/A,FALSE,"Tran";"Riqfinpro",#N/A,FALSE,"Tran"}</definedName>
    <definedName name="ah" localSheetId="23" hidden="1">{"Riqfin97",#N/A,FALSE,"Tran";"Riqfinpro",#N/A,FALSE,"Tran"}</definedName>
    <definedName name="ah" localSheetId="24" hidden="1">{"Riqfin97",#N/A,FALSE,"Tran";"Riqfinpro",#N/A,FALSE,"Tran"}</definedName>
    <definedName name="ah" localSheetId="25" hidden="1">{"Riqfin97",#N/A,FALSE,"Tran";"Riqfinpro",#N/A,FALSE,"Tran"}</definedName>
    <definedName name="ah" localSheetId="45" hidden="1">{"Riqfin97",#N/A,FALSE,"Tran";"Riqfinpro",#N/A,FALSE,"Tran"}</definedName>
    <definedName name="ah" localSheetId="53" hidden="1">{"Riqfin97",#N/A,FALSE,"Tran";"Riqfinpro",#N/A,FALSE,"Tran"}</definedName>
    <definedName name="ah" localSheetId="64" hidden="1">{"Riqfin97",#N/A,FALSE,"Tran";"Riqfinpro",#N/A,FALSE,"Tran"}</definedName>
    <definedName name="ah" hidden="1">{"Riqfin97",#N/A,FALSE,"Tran";"Riqfinpro",#N/A,FALSE,"Tran"}</definedName>
    <definedName name="aj" localSheetId="18" hidden="1">{"Riqfin97",#N/A,FALSE,"Tran";"Riqfinpro",#N/A,FALSE,"Tran"}</definedName>
    <definedName name="aj" localSheetId="23" hidden="1">{"Riqfin97",#N/A,FALSE,"Tran";"Riqfinpro",#N/A,FALSE,"Tran"}</definedName>
    <definedName name="aj" localSheetId="24" hidden="1">{"Riqfin97",#N/A,FALSE,"Tran";"Riqfinpro",#N/A,FALSE,"Tran"}</definedName>
    <definedName name="aj" localSheetId="25" hidden="1">{"Riqfin97",#N/A,FALSE,"Tran";"Riqfinpro",#N/A,FALSE,"Tran"}</definedName>
    <definedName name="aj" localSheetId="45" hidden="1">{"Riqfin97",#N/A,FALSE,"Tran";"Riqfinpro",#N/A,FALSE,"Tran"}</definedName>
    <definedName name="aj" localSheetId="53" hidden="1">{"Riqfin97",#N/A,FALSE,"Tran";"Riqfinpro",#N/A,FALSE,"Tran"}</definedName>
    <definedName name="aj" localSheetId="64" hidden="1">{"Riqfin97",#N/A,FALSE,"Tran";"Riqfinpro",#N/A,FALSE,"Tran"}</definedName>
    <definedName name="aj" hidden="1">{"Riqfin97",#N/A,FALSE,"Tran";"Riqfinpro",#N/A,FALSE,"Tran"}</definedName>
    <definedName name="al" localSheetId="18" hidden="1">{"Riqfin97",#N/A,FALSE,"Tran";"Riqfinpro",#N/A,FALSE,"Tran"}</definedName>
    <definedName name="al" localSheetId="23" hidden="1">{"Riqfin97",#N/A,FALSE,"Tran";"Riqfinpro",#N/A,FALSE,"Tran"}</definedName>
    <definedName name="al" localSheetId="24" hidden="1">{"Riqfin97",#N/A,FALSE,"Tran";"Riqfinpro",#N/A,FALSE,"Tran"}</definedName>
    <definedName name="al" localSheetId="25" hidden="1">{"Riqfin97",#N/A,FALSE,"Tran";"Riqfinpro",#N/A,FALSE,"Tran"}</definedName>
    <definedName name="al" localSheetId="45" hidden="1">{"Riqfin97",#N/A,FALSE,"Tran";"Riqfinpro",#N/A,FALSE,"Tran"}</definedName>
    <definedName name="al" localSheetId="53" hidden="1">{"Riqfin97",#N/A,FALSE,"Tran";"Riqfinpro",#N/A,FALSE,"Tran"}</definedName>
    <definedName name="al" localSheetId="64" hidden="1">{"Riqfin97",#N/A,FALSE,"Tran";"Riqfinpro",#N/A,FALSE,"Tran"}</definedName>
    <definedName name="al" hidden="1">{"Riqfin97",#N/A,FALSE,"Tran";"Riqfinpro",#N/A,FALSE,"Tran"}</definedName>
    <definedName name="alj" localSheetId="18" hidden="1">{"Riqfin97",#N/A,FALSE,"Tran";"Riqfinpro",#N/A,FALSE,"Tran"}</definedName>
    <definedName name="alj" localSheetId="23" hidden="1">{"Riqfin97",#N/A,FALSE,"Tran";"Riqfinpro",#N/A,FALSE,"Tran"}</definedName>
    <definedName name="alj" localSheetId="24" hidden="1">{"Riqfin97",#N/A,FALSE,"Tran";"Riqfinpro",#N/A,FALSE,"Tran"}</definedName>
    <definedName name="alj" localSheetId="25" hidden="1">{"Riqfin97",#N/A,FALSE,"Tran";"Riqfinpro",#N/A,FALSE,"Tran"}</definedName>
    <definedName name="alj" localSheetId="45" hidden="1">{"Riqfin97",#N/A,FALSE,"Tran";"Riqfinpro",#N/A,FALSE,"Tran"}</definedName>
    <definedName name="alj" localSheetId="53" hidden="1">{"Riqfin97",#N/A,FALSE,"Tran";"Riqfinpro",#N/A,FALSE,"Tran"}</definedName>
    <definedName name="alj" localSheetId="64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3">#REF!</definedName>
    <definedName name="ALLBIRR" localSheetId="24">#REF!</definedName>
    <definedName name="ALLBIRR" localSheetId="25">#REF!</definedName>
    <definedName name="ALLBIRR" localSheetId="53">#REF!</definedName>
    <definedName name="ALLBIRR" localSheetId="64">#REF!</definedName>
    <definedName name="ALLBIRR">#REF!</definedName>
    <definedName name="AllData" localSheetId="24">#REF!</definedName>
    <definedName name="AllData" localSheetId="53">#REF!</definedName>
    <definedName name="AllData" localSheetId="64">#REF!</definedName>
    <definedName name="AllData">#REF!</definedName>
    <definedName name="ALLSDR" localSheetId="24">#REF!</definedName>
    <definedName name="ALLSDR" localSheetId="53">#REF!</definedName>
    <definedName name="ALLSDR" localSheetId="64">#REF!</definedName>
    <definedName name="ALLSDR">#REF!</definedName>
    <definedName name="alpha">'[36]Int rate table spreads'!$C$7</definedName>
    <definedName name="AMORTI" localSheetId="23">#REF!</definedName>
    <definedName name="AMORTI" localSheetId="24">#REF!</definedName>
    <definedName name="AMORTI" localSheetId="25">#REF!</definedName>
    <definedName name="AMORTI" localSheetId="53">#REF!</definedName>
    <definedName name="AMORTI" localSheetId="64">#REF!</definedName>
    <definedName name="AMORTI">#REF!</definedName>
    <definedName name="ANEXO2" localSheetId="25">[37]BCP!#REF!</definedName>
    <definedName name="ANEXO2" localSheetId="28">[37]BCP!#REF!</definedName>
    <definedName name="ANEXO2" localSheetId="31">[37]BCP!#REF!</definedName>
    <definedName name="ANEXO2" localSheetId="64">[37]BCP!#REF!</definedName>
    <definedName name="ANEXO2">[37]BCP!#REF!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[26]QNEWLOR!$J$3:$AU$7,[26]QNEWLOR!$J$21:$AU$77,[26]QNEWLOR!$J$91:$AU$149</definedName>
    <definedName name="_xlnm.Print_Area" localSheetId="26">'Tabla 17'!$C$1:$H$44</definedName>
    <definedName name="_xlnm.Print_Area" localSheetId="27">'Tabla 18'!#REF!</definedName>
    <definedName name="_xlnm.Print_Area" localSheetId="28">'Tabla 19'!#REF!</definedName>
    <definedName name="_xlnm.Print_Area" localSheetId="31">'Tabla 23'!$D$2:$I$44</definedName>
    <definedName name="_xlnm.Print_Area" localSheetId="56">'Tabla 43'!#REF!</definedName>
    <definedName name="_xlnm.Print_Area" localSheetId="30">'Tablas 21-22'!$D$1:$G$97</definedName>
    <definedName name="_xlnm.Print_Area">[38]MONTHLY!$A$2:$U$25,[38]MONTHLY!$A$29:$U$66,[38]MONTHLY!$A$71:$U$124,[38]MONTHLY!$A$127:$U$180,[38]MONTHLY!$A$183:$U$238,[38]MONTHLY!$A$244:$U$287,[38]MONTHLY!$A$291:$U$330</definedName>
    <definedName name="AREACONSTRUCCIO" localSheetId="25">#REF!</definedName>
    <definedName name="AREACONSTRUCCIO" localSheetId="28">#REF!</definedName>
    <definedName name="AREACONSTRUCCIO" localSheetId="31">#REF!</definedName>
    <definedName name="AREACONSTRUCCIO" localSheetId="64">#REF!</definedName>
    <definedName name="AREACONSTRUCCIO">#REF!</definedName>
    <definedName name="as" localSheetId="23" hidden="1">'[39]Fax a enviar'!#REF!</definedName>
    <definedName name="as" localSheetId="25" hidden="1">'[39]Fax a enviar'!#REF!</definedName>
    <definedName name="as" localSheetId="53" hidden="1">'[39]Fax a enviar'!#REF!</definedName>
    <definedName name="as" localSheetId="64" hidden="1">'[39]Fax a enviar'!#REF!</definedName>
    <definedName name="as" hidden="1">'[39]Fax a enviar'!#REF!</definedName>
    <definedName name="ASAU" localSheetId="23">#REF!</definedName>
    <definedName name="ASAU" localSheetId="24">#REF!</definedName>
    <definedName name="ASAU" localSheetId="25">#REF!</definedName>
    <definedName name="ASAU" localSheetId="53">#REF!</definedName>
    <definedName name="ASAU" localSheetId="64">#REF!</definedName>
    <definedName name="ASAU">#REF!</definedName>
    <definedName name="ASAU1" localSheetId="24">#REF!</definedName>
    <definedName name="ASAU1" localSheetId="53">#REF!</definedName>
    <definedName name="ASAU1" localSheetId="64">#REF!</definedName>
    <definedName name="ASAU1">#REF!</definedName>
    <definedName name="asd" localSheetId="24">#REF!</definedName>
    <definedName name="asd" localSheetId="28">'[40]SPNF Acuerdo Incl. Int.'!asd</definedName>
    <definedName name="asd" localSheetId="31">'[40]SPNF Acuerdo Incl. Int.'!asd</definedName>
    <definedName name="asd" localSheetId="45">#REF!</definedName>
    <definedName name="asd" localSheetId="53">#REF!</definedName>
    <definedName name="asd" localSheetId="64">#REF!</definedName>
    <definedName name="asd">#REF!</definedName>
    <definedName name="asdrae" localSheetId="24" hidden="1">#REF!</definedName>
    <definedName name="asdrae" localSheetId="45" hidden="1">#REF!</definedName>
    <definedName name="asdrae" hidden="1">#REF!</definedName>
    <definedName name="asdrra" localSheetId="24">#REF!</definedName>
    <definedName name="asdrra">#REF!</definedName>
    <definedName name="ase" localSheetId="24">#REF!</definedName>
    <definedName name="ase">#REF!</definedName>
    <definedName name="aser" localSheetId="24">#REF!</definedName>
    <definedName name="aser">#REF!</definedName>
    <definedName name="ASO" localSheetId="28">#REF!</definedName>
    <definedName name="ASO" localSheetId="31">#REF!</definedName>
    <definedName name="ASO">#REF!</definedName>
    <definedName name="asraa" localSheetId="24">#REF!</definedName>
    <definedName name="asraa">#REF!</definedName>
    <definedName name="asrraa44" localSheetId="24">#REF!</definedName>
    <definedName name="asrraa44">#REF!</definedName>
    <definedName name="ass">#N/A</definedName>
    <definedName name="ASSUM" localSheetId="23">#REF!</definedName>
    <definedName name="ASSUM" localSheetId="24">#REF!</definedName>
    <definedName name="ASSUM" localSheetId="25">#REF!</definedName>
    <definedName name="ASSUM" localSheetId="53">#REF!</definedName>
    <definedName name="ASSUM" localSheetId="64">#REF!</definedName>
    <definedName name="ASSUM">#REF!</definedName>
    <definedName name="atlantic">[41]nonopec!$D$424:$D$433</definedName>
    <definedName name="atrade" localSheetId="4">[16]!atrade</definedName>
    <definedName name="atrade" localSheetId="36">[16]!atrade</definedName>
    <definedName name="atrade" localSheetId="28">[16]!atrade</definedName>
    <definedName name="atrade" localSheetId="31">[16]!atrade</definedName>
    <definedName name="atrade">[16]!atrade</definedName>
    <definedName name="AUS" localSheetId="23">#REF!</definedName>
    <definedName name="AUS" localSheetId="24">#REF!</definedName>
    <definedName name="AUS" localSheetId="25">#REF!</definedName>
    <definedName name="AUS" localSheetId="53">#REF!</definedName>
    <definedName name="AUS" localSheetId="64">#REF!</definedName>
    <definedName name="AUS">#REF!</definedName>
    <definedName name="Average_Daily_Depreciation">'[42]Inter-Bank'!$G$5</definedName>
    <definedName name="Average_Weekly_Depreciation">'[42]Inter-Bank'!$K$5</definedName>
    <definedName name="Average_Weekly_Inter_Bank_Exchange_Rate">'[42]Inter-Bank'!$H$5</definedName>
    <definedName name="AVISO" localSheetId="23">#REF!</definedName>
    <definedName name="AVISO" localSheetId="24">#REF!</definedName>
    <definedName name="AVISO" localSheetId="25">#REF!</definedName>
    <definedName name="AVISO" localSheetId="53">#REF!</definedName>
    <definedName name="AVISO" localSheetId="64">#REF!</definedName>
    <definedName name="AVISO">#REF!</definedName>
    <definedName name="B" localSheetId="24">#REF!</definedName>
    <definedName name="B" localSheetId="53">#REF!</definedName>
    <definedName name="B" localSheetId="64">#REF!</definedName>
    <definedName name="B">#REF!</definedName>
    <definedName name="BAL" localSheetId="28">#REF!</definedName>
    <definedName name="BAL" localSheetId="31">#REF!</definedName>
    <definedName name="BAL" localSheetId="64">#REF!</definedName>
    <definedName name="BAL">#REF!</definedName>
    <definedName name="bALANCE" localSheetId="18" hidden="1">{"Minpmon",#N/A,FALSE,"Monthinput"}</definedName>
    <definedName name="bALANCE" localSheetId="23" hidden="1">{"Minpmon",#N/A,FALSE,"Monthinput"}</definedName>
    <definedName name="bALANCE" localSheetId="24" hidden="1">{"Minpmon",#N/A,FALSE,"Monthinput"}</definedName>
    <definedName name="bALANCE" localSheetId="25" hidden="1">{"Minpmon",#N/A,FALSE,"Monthinput"}</definedName>
    <definedName name="bALANCE" localSheetId="45" hidden="1">{"Minpmon",#N/A,FALSE,"Monthinput"}</definedName>
    <definedName name="bALANCE" localSheetId="53" hidden="1">{"Minpmon",#N/A,FALSE,"Monthinput"}</definedName>
    <definedName name="bALANCE" localSheetId="64" hidden="1">{"Minpmon",#N/A,FALSE,"Monthinput"}</definedName>
    <definedName name="bALANCE" hidden="1">{"Minpmon",#N/A,FALSE,"Monthinput"}</definedName>
    <definedName name="BANCOS" localSheetId="23">#REF!</definedName>
    <definedName name="BANCOS" localSheetId="24">#REF!</definedName>
    <definedName name="BANCOS" localSheetId="25">#REF!</definedName>
    <definedName name="BANCOS" localSheetId="53">#REF!</definedName>
    <definedName name="BANCOS" localSheetId="64">#REF!</definedName>
    <definedName name="BANCOS">#REF!</definedName>
    <definedName name="_xlnm.Database" localSheetId="28">#REF!</definedName>
    <definedName name="_xlnm.Database" localSheetId="31">#REF!</definedName>
    <definedName name="_xlnm.Database" localSheetId="64">#REF!</definedName>
    <definedName name="_xlnm.Database">#REF!</definedName>
    <definedName name="Batumi_debt" localSheetId="28">#REF!</definedName>
    <definedName name="Batumi_debt" localSheetId="31">#REF!</definedName>
    <definedName name="Batumi_debt" localSheetId="64">#REF!</definedName>
    <definedName name="Batumi_debt">#REF!</definedName>
    <definedName name="bb" localSheetId="18" hidden="1">{"Riqfin97",#N/A,FALSE,"Tran";"Riqfinpro",#N/A,FALSE,"Tran"}</definedName>
    <definedName name="bb" localSheetId="23" hidden="1">{"Riqfin97",#N/A,FALSE,"Tran";"Riqfinpro",#N/A,FALSE,"Tran"}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45" hidden="1">{"Riqfin97",#N/A,FALSE,"Tran";"Riqfinpro",#N/A,FALSE,"Tran"}</definedName>
    <definedName name="bb" localSheetId="53" hidden="1">{"Riqfin97",#N/A,FALSE,"Tran";"Riqfinpro",#N/A,FALSE,"Tran"}</definedName>
    <definedName name="bb" localSheetId="64" hidden="1">{"Riqfin97",#N/A,FALSE,"Tran";"Riqfinpro",#N/A,FALSE,"Tran"}</definedName>
    <definedName name="bb" hidden="1">{"Riqfin97",#N/A,FALSE,"Tran";"Riqfinpro",#N/A,FALSE,"Tran"}</definedName>
    <definedName name="BBB" localSheetId="28">#REF!</definedName>
    <definedName name="BBB" localSheetId="31">#REF!</definedName>
    <definedName name="BBB" localSheetId="64">#REF!</definedName>
    <definedName name="BBB">#REF!</definedName>
    <definedName name="bbbb" localSheetId="18" hidden="1">{"Minpmon",#N/A,FALSE,"Monthinput"}</definedName>
    <definedName name="bbbb" localSheetId="23" hidden="1">{"Minpmon",#N/A,FALSE,"Monthinput"}</definedName>
    <definedName name="bbbb" localSheetId="24" hidden="1">{"Minpmon",#N/A,FALSE,"Monthinput"}</definedName>
    <definedName name="bbbb" localSheetId="25" hidden="1">{"Minpmon",#N/A,FALSE,"Monthinput"}</definedName>
    <definedName name="bbbb" localSheetId="45" hidden="1">{"Minpmon",#N/A,FALSE,"Monthinput"}</definedName>
    <definedName name="bbbb" localSheetId="53" hidden="1">{"Minpmon",#N/A,FALSE,"Monthinput"}</definedName>
    <definedName name="bbbb" localSheetId="64" hidden="1">{"Minpmon",#N/A,FALSE,"Monthinput"}</definedName>
    <definedName name="bbbb" hidden="1">{"Minpmon",#N/A,FALSE,"Monthinput"}</definedName>
    <definedName name="bbbbbbbbbbbbb" localSheetId="18" hidden="1">{"Tab1",#N/A,FALSE,"P";"Tab2",#N/A,FALSE,"P"}</definedName>
    <definedName name="bbbbbbbbbbbbb" localSheetId="23" hidden="1">{"Tab1",#N/A,FALSE,"P";"Tab2",#N/A,FALSE,"P"}</definedName>
    <definedName name="bbbbbbbbbbbbb" localSheetId="24" hidden="1">{"Tab1",#N/A,FALSE,"P";"Tab2",#N/A,FALSE,"P"}</definedName>
    <definedName name="bbbbbbbbbbbbb" localSheetId="25" hidden="1">{"Tab1",#N/A,FALSE,"P";"Tab2",#N/A,FALSE,"P"}</definedName>
    <definedName name="bbbbbbbbbbbbb" localSheetId="45" hidden="1">{"Tab1",#N/A,FALSE,"P";"Tab2",#N/A,FALSE,"P"}</definedName>
    <definedName name="bbbbbbbbbbbbb" localSheetId="53" hidden="1">{"Tab1",#N/A,FALSE,"P";"Tab2",#N/A,FALSE,"P"}</definedName>
    <definedName name="bbbbbbbbbbbbb" localSheetId="64" hidden="1">{"Tab1",#N/A,FALSE,"P";"Tab2",#N/A,FALSE,"P"}</definedName>
    <definedName name="bbbbbbbbbbbbb" hidden="1">{"Tab1",#N/A,FALSE,"P";"Tab2",#N/A,FALSE,"P"}</definedName>
    <definedName name="BC" localSheetId="23">#REF!</definedName>
    <definedName name="BC" localSheetId="24">#REF!</definedName>
    <definedName name="BC" localSheetId="25">#REF!</definedName>
    <definedName name="bc" localSheetId="28" hidden="1">'[5]Crédito SPNF (fiscal)'!#REF!</definedName>
    <definedName name="bc" localSheetId="31" hidden="1">'[5]Crédito SPNF (fiscal)'!#REF!</definedName>
    <definedName name="BC" localSheetId="45">#REF!</definedName>
    <definedName name="BC" localSheetId="53">#REF!</definedName>
    <definedName name="BC" localSheetId="64">#REF!</definedName>
    <definedName name="BC">#REF!</definedName>
    <definedName name="BCA">#N/A</definedName>
    <definedName name="BCA_GDP">#N/A</definedName>
    <definedName name="BCA_NGDP" localSheetId="28">#REF!</definedName>
    <definedName name="BCA_NGDP" localSheetId="31">#REF!</definedName>
    <definedName name="BCA_NGDP" localSheetId="64">#REF!</definedName>
    <definedName name="BCA_NGDP">#REF!</definedName>
    <definedName name="BCH" localSheetId="28">#REF!</definedName>
    <definedName name="BCH" localSheetId="31">#REF!</definedName>
    <definedName name="BCH" localSheetId="64">#REF!</definedName>
    <definedName name="BCH">#REF!</definedName>
    <definedName name="BCH_10G" localSheetId="28">#REF!</definedName>
    <definedName name="BCH_10G" localSheetId="31">#REF!</definedName>
    <definedName name="BCH_10G" localSheetId="64">#REF!</definedName>
    <definedName name="BCH_10G">#REF!</definedName>
    <definedName name="BCH_10R" localSheetId="28">#REF!</definedName>
    <definedName name="BCH_10R" localSheetId="31">#REF!</definedName>
    <definedName name="BCH_10R">#REF!</definedName>
    <definedName name="Bcos_Com_20G" localSheetId="28">#REF!</definedName>
    <definedName name="Bcos_Com_20G" localSheetId="31">#REF!</definedName>
    <definedName name="Bcos_Com_20G">#REF!</definedName>
    <definedName name="Bcos_Com20R" localSheetId="28">#REF!</definedName>
    <definedName name="Bcos_Com20R" localSheetId="31">#REF!</definedName>
    <definedName name="Bcos_Com20R">#REF!</definedName>
    <definedName name="BCRD15" localSheetId="28" hidden="1">'[5]Crédito SPNF (fiscal)'!#REF!</definedName>
    <definedName name="BCRD15" localSheetId="31" hidden="1">'[5]Crédito SPNF (fiscal)'!#REF!</definedName>
    <definedName name="BCRD15" hidden="1">'[5]Crédito SPNF (fiscal)'!#REF!</definedName>
    <definedName name="BE">#N/A</definedName>
    <definedName name="BEA" localSheetId="28">#REF!</definedName>
    <definedName name="BEA" localSheetId="31">#REF!</definedName>
    <definedName name="BEA" localSheetId="6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8">#REF!</definedName>
    <definedName name="BED" localSheetId="31">#REF!</definedName>
    <definedName name="BED" localSheetId="64">#REF!</definedName>
    <definedName name="BED">#REF!</definedName>
    <definedName name="BED_6" localSheetId="28">#REF!</definedName>
    <definedName name="BED_6" localSheetId="31">#REF!</definedName>
    <definedName name="BED_6" localSheetId="64">#REF!</definedName>
    <definedName name="BED_6">#REF!</definedName>
    <definedName name="BEO" localSheetId="28">#REF!</definedName>
    <definedName name="BEO" localSheetId="31">#REF!</definedName>
    <definedName name="BEO" localSheetId="64">#REF!</definedName>
    <definedName name="BEO">#REF!</definedName>
    <definedName name="BER" localSheetId="28">#REF!</definedName>
    <definedName name="BER" localSheetId="3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8">#REF!</definedName>
    <definedName name="BFD" localSheetId="31">#REF!</definedName>
    <definedName name="BFD" localSheetId="64">#REF!</definedName>
    <definedName name="BFD">#REF!</definedName>
    <definedName name="BFDA" localSheetId="28">#REF!</definedName>
    <definedName name="BFDA" localSheetId="31">#REF!</definedName>
    <definedName name="BFDA" localSheetId="64">#REF!</definedName>
    <definedName name="BFDA">#REF!</definedName>
    <definedName name="BFDI" localSheetId="28">#REF!</definedName>
    <definedName name="BFDI" localSheetId="31">#REF!</definedName>
    <definedName name="BFDI" localSheetId="64">#REF!</definedName>
    <definedName name="BFDI">#REF!</definedName>
    <definedName name="BFDIL" localSheetId="28">#REF!</definedName>
    <definedName name="BFDIL" localSheetId="31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[43]!BFLD_DF</definedName>
    <definedName name="BFLD_DF" localSheetId="36">[43]!BFLD_DF</definedName>
    <definedName name="BFLD_DF" localSheetId="28">[43]!BFLD_DF</definedName>
    <definedName name="BFLD_DF" localSheetId="31">[43]!BFLD_DF</definedName>
    <definedName name="BFLD_DF">[43]!BFLD_DF</definedName>
    <definedName name="BFLD_DF1">#N/A</definedName>
    <definedName name="BFLG">#N/A</definedName>
    <definedName name="BFLG_D">#N/A</definedName>
    <definedName name="BFLG_DF">#N/A</definedName>
    <definedName name="BFO" localSheetId="28">#REF!</definedName>
    <definedName name="BFO" localSheetId="31">#REF!</definedName>
    <definedName name="BFO" localSheetId="64">#REF!</definedName>
    <definedName name="BFO">#REF!</definedName>
    <definedName name="BFOA" localSheetId="28">#REF!</definedName>
    <definedName name="BFOA" localSheetId="31">#REF!</definedName>
    <definedName name="BFOA" localSheetId="64">#REF!</definedName>
    <definedName name="BFOA">#REF!</definedName>
    <definedName name="BFOAG" localSheetId="28">#REF!</definedName>
    <definedName name="BFOAG" localSheetId="31">#REF!</definedName>
    <definedName name="BFOAG" localSheetId="64">#REF!</definedName>
    <definedName name="BFOAG">#REF!</definedName>
    <definedName name="BFOL" localSheetId="28">#REF!</definedName>
    <definedName name="BFOL" localSheetId="31">#REF!</definedName>
    <definedName name="BFOL">#REF!</definedName>
    <definedName name="BFOL_B" localSheetId="28">#REF!</definedName>
    <definedName name="BFOL_B" localSheetId="31">#REF!</definedName>
    <definedName name="BFOL_B">#REF!</definedName>
    <definedName name="BFOL_G" localSheetId="28">#REF!</definedName>
    <definedName name="BFOL_G" localSheetId="31">#REF!</definedName>
    <definedName name="BFOL_G">#REF!</definedName>
    <definedName name="BFOL_L" localSheetId="28">#REF!</definedName>
    <definedName name="BFOL_L" localSheetId="31">#REF!</definedName>
    <definedName name="BFOL_L">#REF!</definedName>
    <definedName name="BFOL_O" localSheetId="28">#REF!</definedName>
    <definedName name="BFOL_O" localSheetId="31">#REF!</definedName>
    <definedName name="BFOL_O">#REF!</definedName>
    <definedName name="BFOL_S" localSheetId="28">#REF!</definedName>
    <definedName name="BFOL_S" localSheetId="31">#REF!</definedName>
    <definedName name="BFOL_S">#REF!</definedName>
    <definedName name="BFOLB" localSheetId="28">#REF!</definedName>
    <definedName name="BFOLB" localSheetId="31">#REF!</definedName>
    <definedName name="BFOLB">#REF!</definedName>
    <definedName name="BFOLG_L" localSheetId="28">#REF!</definedName>
    <definedName name="BFOLG_L" localSheetId="31">#REF!</definedName>
    <definedName name="BFOLG_L">#REF!</definedName>
    <definedName name="BFP" localSheetId="28">#REF!</definedName>
    <definedName name="BFP" localSheetId="31">#REF!</definedName>
    <definedName name="BFP">#REF!</definedName>
    <definedName name="BFPA" localSheetId="28">#REF!</definedName>
    <definedName name="BFPA" localSheetId="31">#REF!</definedName>
    <definedName name="BFPA">#REF!</definedName>
    <definedName name="BFPAG" localSheetId="28">#REF!</definedName>
    <definedName name="BFPAG" localSheetId="31">#REF!</definedName>
    <definedName name="BFPAG">#REF!</definedName>
    <definedName name="BFPL" localSheetId="28">#REF!</definedName>
    <definedName name="BFPL" localSheetId="31">#REF!</definedName>
    <definedName name="BFPL">#REF!</definedName>
    <definedName name="BFPLBN" localSheetId="28">#REF!</definedName>
    <definedName name="BFPLBN" localSheetId="31">#REF!</definedName>
    <definedName name="BFPLBN">#REF!</definedName>
    <definedName name="BFPLD" localSheetId="28">#REF!</definedName>
    <definedName name="BFPLD" localSheetId="31">#REF!</definedName>
    <definedName name="BFPLD">#REF!</definedName>
    <definedName name="BFPLD_G" localSheetId="28">#REF!</definedName>
    <definedName name="BFPLD_G" localSheetId="31">#REF!</definedName>
    <definedName name="BFPLD_G">#REF!</definedName>
    <definedName name="BFPLE" localSheetId="28">#REF!</definedName>
    <definedName name="BFPLE" localSheetId="31">#REF!</definedName>
    <definedName name="BFPLE">#REF!</definedName>
    <definedName name="BFPLE_G" localSheetId="28">#REF!</definedName>
    <definedName name="BFPLE_G" localSheetId="31">#REF!</definedName>
    <definedName name="BFPLE_G">#REF!</definedName>
    <definedName name="BFPLMM" localSheetId="28">#REF!</definedName>
    <definedName name="BFPLMM" localSheetId="31">#REF!</definedName>
    <definedName name="BFPLMM">#REF!</definedName>
    <definedName name="BFRA">#N/A</definedName>
    <definedName name="BFUND" localSheetId="28">#REF!</definedName>
    <definedName name="BFUND" localSheetId="31">#REF!</definedName>
    <definedName name="BFUND" localSheetId="64">#REF!</definedName>
    <definedName name="BFUND">#REF!</definedName>
    <definedName name="BGS" localSheetId="28">#REF!</definedName>
    <definedName name="BGS" localSheetId="31">#REF!</definedName>
    <definedName name="BGS" localSheetId="64">#REF!</definedName>
    <definedName name="BGS">#REF!</definedName>
    <definedName name="BI">#N/A</definedName>
    <definedName name="BIP" localSheetId="28">#REF!</definedName>
    <definedName name="BIP" localSheetId="31">#REF!</definedName>
    <definedName name="BIP" localSheetId="64">#REF!</definedName>
    <definedName name="BIP">#REF!</definedName>
    <definedName name="BK">#N/A</definedName>
    <definedName name="BKF">#N/A</definedName>
    <definedName name="BKFA" localSheetId="28">#REF!</definedName>
    <definedName name="BKFA" localSheetId="31">#REF!</definedName>
    <definedName name="BKFA" localSheetId="64">#REF!</definedName>
    <definedName name="BKFA">#REF!</definedName>
    <definedName name="BKO" localSheetId="28">#REF!</definedName>
    <definedName name="BKO" localSheetId="31">#REF!</definedName>
    <definedName name="BKO" localSheetId="64">#REF!</definedName>
    <definedName name="BKO">#REF!</definedName>
    <definedName name="bla" localSheetId="24" hidden="1">#REF!</definedName>
    <definedName name="bla" localSheetId="53" hidden="1">#REF!</definedName>
    <definedName name="bla" localSheetId="64" hidden="1">#REF!</definedName>
    <definedName name="bla" hidden="1">#REF!</definedName>
    <definedName name="BLPH1" hidden="1">'[44]Ex rate bloom'!$A$4</definedName>
    <definedName name="BLPH2" hidden="1">'[44]Ex rate bloom'!$D$4</definedName>
    <definedName name="BLPH3" hidden="1">'[44]Ex rate bloom'!$G$4</definedName>
    <definedName name="BLPH4" hidden="1">'[44]Ex rate bloom'!$J$4</definedName>
    <definedName name="BLPH5" hidden="1">'[44]Ex rate bloom'!$M$4</definedName>
    <definedName name="BLPH6" hidden="1">'[44]Ex rate bloom'!$P$4</definedName>
    <definedName name="BLPH7" hidden="1">'[44]Ex rate bloom'!$S$4</definedName>
    <definedName name="BLPH8" hidden="1">'[44]Ex rate bloom'!$V$4</definedName>
    <definedName name="BM" localSheetId="25">#REF!</definedName>
    <definedName name="BM" localSheetId="28">#REF!</definedName>
    <definedName name="BM" localSheetId="31">#REF!</definedName>
    <definedName name="BM" localSheetId="64">#REF!</definedName>
    <definedName name="BM">#REF!</definedName>
    <definedName name="BMG">[45]Q6!$E$28:$AH$28</definedName>
    <definedName name="BMII">#N/A</definedName>
    <definedName name="BMII_7" localSheetId="28">#REF!</definedName>
    <definedName name="BMII_7" localSheetId="31">#REF!</definedName>
    <definedName name="BMII_7" localSheetId="64">#REF!</definedName>
    <definedName name="BMII_7">#REF!</definedName>
    <definedName name="BMIIB">#N/A</definedName>
    <definedName name="BMIIG">#N/A</definedName>
    <definedName name="BMS" localSheetId="28">#REF!</definedName>
    <definedName name="BMS" localSheetId="31">#REF!</definedName>
    <definedName name="BMS" localSheetId="64">#REF!</definedName>
    <definedName name="BMS">#REF!</definedName>
    <definedName name="BOG" localSheetId="23">#REF!</definedName>
    <definedName name="BOG" localSheetId="24">#REF!</definedName>
    <definedName name="BOG" localSheetId="53">#REF!</definedName>
    <definedName name="BOG" localSheetId="64">#REF!</definedName>
    <definedName name="BOG">#REF!</definedName>
    <definedName name="BOLETIN" localSheetId="28">[37]BCP!#REF!</definedName>
    <definedName name="BOLETIN" localSheetId="31">[37]BCP!#REF!</definedName>
    <definedName name="BOLETIN" localSheetId="64">[37]BCP!#REF!</definedName>
    <definedName name="BOLETIN">[37]BCP!#REF!</definedName>
    <definedName name="BOP">#N/A</definedName>
    <definedName name="BOPUSD" localSheetId="28">#REF!</definedName>
    <definedName name="BOPUSD" localSheetId="31">#REF!</definedName>
    <definedName name="BOPUSD" localSheetId="64">#REF!</definedName>
    <definedName name="BOPUSD">#REF!</definedName>
    <definedName name="BRASS" localSheetId="28">#REF!</definedName>
    <definedName name="BRASS" localSheetId="31">#REF!</definedName>
    <definedName name="BRASS" localSheetId="64">#REF!</definedName>
    <definedName name="BRASS">#REF!</definedName>
    <definedName name="BRASS_1" localSheetId="28">#REF!</definedName>
    <definedName name="BRASS_1" localSheetId="31">#REF!</definedName>
    <definedName name="BRASS_1" localSheetId="64">#REF!</definedName>
    <definedName name="BRASS_1">#REF!</definedName>
    <definedName name="BRASS_6" localSheetId="28">#REF!</definedName>
    <definedName name="BRASS_6" localSheetId="31">#REF!</definedName>
    <definedName name="BRASS_6">#REF!</definedName>
    <definedName name="BS" localSheetId="24">#REF!</definedName>
    <definedName name="BS" localSheetId="53">#REF!</definedName>
    <definedName name="BS">#REF!</definedName>
    <definedName name="BS1A" localSheetId="24">#REF!</definedName>
    <definedName name="BS1A" localSheetId="53">#REF!</definedName>
    <definedName name="BS1A">#REF!</definedName>
    <definedName name="BTR" localSheetId="28">#REF!</definedName>
    <definedName name="BTR" localSheetId="31">#REF!</definedName>
    <definedName name="BTR">#REF!</definedName>
    <definedName name="BTRG" localSheetId="28">#REF!</definedName>
    <definedName name="BTRG" localSheetId="31">#REF!</definedName>
    <definedName name="BTRG">#REF!</definedName>
    <definedName name="Budget" localSheetId="24">#REF!</definedName>
    <definedName name="Budget">#REF!</definedName>
    <definedName name="Button_13">"CLAGA2000_Consolidado_2001_List"</definedName>
    <definedName name="BX" localSheetId="28">#REF!</definedName>
    <definedName name="BX" localSheetId="31">#REF!</definedName>
    <definedName name="BX" localSheetId="64">#REF!</definedName>
    <definedName name="BX">#REF!</definedName>
    <definedName name="BXG">[45]Q6!$E$26:$AH$26</definedName>
    <definedName name="BXS" localSheetId="25">#REF!</definedName>
    <definedName name="BXS" localSheetId="28">#REF!</definedName>
    <definedName name="BXS" localSheetId="31">#REF!</definedName>
    <definedName name="BXS" localSheetId="64">#REF!</definedName>
    <definedName name="BXS">#REF!</definedName>
    <definedName name="C.2" localSheetId="25">#REF!</definedName>
    <definedName name="C.2" localSheetId="28">#REF!</definedName>
    <definedName name="C.2" localSheetId="31">#REF!</definedName>
    <definedName name="C.2" localSheetId="64">#REF!</definedName>
    <definedName name="C.2">#REF!</definedName>
    <definedName name="C_" localSheetId="23">#REF!</definedName>
    <definedName name="C_" localSheetId="24">#REF!</definedName>
    <definedName name="C_" localSheetId="53">#REF!</definedName>
    <definedName name="C_" localSheetId="64">#REF!</definedName>
    <definedName name="C_">#REF!</definedName>
    <definedName name="C_1" localSheetId="24">OFFSET(#REF!,0,0,COUNT(#REF!),1)</definedName>
    <definedName name="C_1" localSheetId="64">OFFSET(#REF!,0,0,COUNT(#REF!),1)</definedName>
    <definedName name="C_1">OFFSET(#REF!,0,0,COUNT(#REF!),1)</definedName>
    <definedName name="C_2" localSheetId="24">OFFSET(#REF!,0,0,COUNT(#REF!),1)</definedName>
    <definedName name="C_2">OFFSET(#REF!,0,0,COUNT(#REF!),1)</definedName>
    <definedName name="CAD" localSheetId="23">#REF!</definedName>
    <definedName name="CAD" localSheetId="24">#REF!</definedName>
    <definedName name="CAD" localSheetId="25">#REF!</definedName>
    <definedName name="CAD" localSheetId="53">#REF!</definedName>
    <definedName name="CAD" localSheetId="64">#REF!</definedName>
    <definedName name="CAD">#REF!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28">#REF!</definedName>
    <definedName name="CAMARON" localSheetId="31">#REF!</definedName>
    <definedName name="CAMARON" localSheetId="64">#REF!</definedName>
    <definedName name="CAMARON">#REF!</definedName>
    <definedName name="Cavg" localSheetId="24">OFFSET(#REF!,0,0,COUNT(#REF!),1)</definedName>
    <definedName name="Cavg" localSheetId="64">OFFSET(#REF!,0,0,COUNT(#REF!),1)</definedName>
    <definedName name="Cavg">OFFSET(#REF!,0,0,COUNT(#REF!),1)</definedName>
    <definedName name="cc" localSheetId="18" hidden="1">{"Riqfin97",#N/A,FALSE,"Tran";"Riqfinpro",#N/A,FALSE,"Tran"}</definedName>
    <definedName name="cc" localSheetId="23" hidden="1">{"Riqfin97",#N/A,FALSE,"Tran";"Riqfinpro",#N/A,FALSE,"Tran"}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45" hidden="1">{"Riqfin97",#N/A,FALSE,"Tran";"Riqfinpro",#N/A,FALSE,"Tran"}</definedName>
    <definedName name="cc" localSheetId="53" hidden="1">{"Riqfin97",#N/A,FALSE,"Tran";"Riqfinpro",#N/A,FALSE,"Tran"}</definedName>
    <definedName name="cc" localSheetId="64" hidden="1">{"Riqfin97",#N/A,FALSE,"Tran";"Riqfinpro",#N/A,FALSE,"Tran"}</definedName>
    <definedName name="cc" hidden="1">{"Riqfin97",#N/A,FALSE,"Tran";"Riqfinpro",#N/A,FALSE,"Tran"}</definedName>
    <definedName name="CCC" localSheetId="28">#REF!</definedName>
    <definedName name="CCC" localSheetId="31">#REF!</definedName>
    <definedName name="ccc">#N/A</definedName>
    <definedName name="ccccc" localSheetId="18" hidden="1">{"Minpmon",#N/A,FALSE,"Monthinput"}</definedName>
    <definedName name="ccccc" localSheetId="23" hidden="1">{"Minpmon",#N/A,FALSE,"Monthinput"}</definedName>
    <definedName name="ccccc" localSheetId="24" hidden="1">{"Minpmon",#N/A,FALSE,"Monthinput"}</definedName>
    <definedName name="ccccc" localSheetId="25" hidden="1">{"Minpmon",#N/A,FALSE,"Monthinput"}</definedName>
    <definedName name="ccccc" localSheetId="45" hidden="1">{"Minpmon",#N/A,FALSE,"Monthinput"}</definedName>
    <definedName name="ccccc" localSheetId="53" hidden="1">{"Minpmon",#N/A,FALSE,"Monthinput"}</definedName>
    <definedName name="ccccc" localSheetId="64" hidden="1">{"Minpmon",#N/A,FALSE,"Monthinput"}</definedName>
    <definedName name="ccccc" hidden="1">{"Minpmon",#N/A,FALSE,"Monthinput"}</definedName>
    <definedName name="cccccccccccccc" localSheetId="18" hidden="1">{"Tab1",#N/A,FALSE,"P";"Tab2",#N/A,FALSE,"P"}</definedName>
    <definedName name="cccccccccccccc" localSheetId="23" hidden="1">{"Tab1",#N/A,FALSE,"P";"Tab2",#N/A,FALSE,"P"}</definedName>
    <definedName name="cccccccccccccc" localSheetId="24" hidden="1">{"Tab1",#N/A,FALSE,"P";"Tab2",#N/A,FALSE,"P"}</definedName>
    <definedName name="cccccccccccccc" localSheetId="25" hidden="1">{"Tab1",#N/A,FALSE,"P";"Tab2",#N/A,FALSE,"P"}</definedName>
    <definedName name="cccccccccccccc" localSheetId="45" hidden="1">{"Tab1",#N/A,FALSE,"P";"Tab2",#N/A,FALSE,"P"}</definedName>
    <definedName name="cccccccccccccc" localSheetId="53" hidden="1">{"Tab1",#N/A,FALSE,"P";"Tab2",#N/A,FALSE,"P"}</definedName>
    <definedName name="cccccccccccccc" localSheetId="64" hidden="1">{"Tab1",#N/A,FALSE,"P";"Tab2",#N/A,FALSE,"P"}</definedName>
    <definedName name="cccccccccccccc" hidden="1">{"Tab1",#N/A,FALSE,"P";"Tab2",#N/A,FALSE,"P"}</definedName>
    <definedName name="cccm" localSheetId="18" hidden="1">{"Riqfin97",#N/A,FALSE,"Tran";"Riqfinpro",#N/A,FALSE,"Tran"}</definedName>
    <definedName name="cccm" localSheetId="23" hidden="1">{"Riqfin97",#N/A,FALSE,"Tran";"Riqfinpro",#N/A,FALSE,"Tran"}</definedName>
    <definedName name="cccm" localSheetId="24" hidden="1">{"Riqfin97",#N/A,FALSE,"Tran";"Riqfinpro",#N/A,FALSE,"Tran"}</definedName>
    <definedName name="cccm" localSheetId="25" hidden="1">{"Riqfin97",#N/A,FALSE,"Tran";"Riqfinpro",#N/A,FALSE,"Tran"}</definedName>
    <definedName name="cccm" localSheetId="45" hidden="1">{"Riqfin97",#N/A,FALSE,"Tran";"Riqfinpro",#N/A,FALSE,"Tran"}</definedName>
    <definedName name="cccm" localSheetId="53" hidden="1">{"Riqfin97",#N/A,FALSE,"Tran";"Riqfinpro",#N/A,FALSE,"Tran"}</definedName>
    <definedName name="cccm" localSheetId="64" hidden="1">{"Riqfin97",#N/A,FALSE,"Tran";"Riqfinpro",#N/A,FALSE,"Tran"}</definedName>
    <definedName name="cccm" hidden="1">{"Riqfin97",#N/A,FALSE,"Tran";"Riqfinpro",#N/A,FALSE,"Tran"}</definedName>
    <definedName name="CD" localSheetId="23">#REF!</definedName>
    <definedName name="CD" localSheetId="24">#REF!</definedName>
    <definedName name="CD" localSheetId="25">#REF!</definedName>
    <definedName name="CD" localSheetId="53">#REF!</definedName>
    <definedName name="CD" localSheetId="64">#REF!</definedName>
    <definedName name="CD">#REF!</definedName>
    <definedName name="CD1A" localSheetId="24">#REF!</definedName>
    <definedName name="CD1A" localSheetId="53">#REF!</definedName>
    <definedName name="CD1A" localSheetId="64">#REF!</definedName>
    <definedName name="CD1A">#REF!</definedName>
    <definedName name="CEMENTO" localSheetId="28">#REF!</definedName>
    <definedName name="CEMENTO" localSheetId="31">#REF!</definedName>
    <definedName name="CEMENTO" localSheetId="64">#REF!</definedName>
    <definedName name="CEMENTO">#REF!</definedName>
    <definedName name="cfdfdf" localSheetId="24" hidden="1">#REF!</definedName>
    <definedName name="cfdfdf" localSheetId="53" hidden="1">#REF!</definedName>
    <definedName name="cfdfdf" hidden="1">#REF!</definedName>
    <definedName name="chart" localSheetId="24">#REF!</definedName>
    <definedName name="chart">#REF!</definedName>
    <definedName name="CHF" localSheetId="24">#REF!</definedName>
    <definedName name="CHF">#REF!</definedName>
    <definedName name="CHK5.1" localSheetId="28">#REF!</definedName>
    <definedName name="CHK5.1" localSheetId="31">#REF!</definedName>
    <definedName name="CHK5.1">#REF!</definedName>
    <definedName name="cirr" localSheetId="28">#REF!</definedName>
    <definedName name="cirr" localSheetId="31">#REF!</definedName>
    <definedName name="cirr">#REF!</definedName>
    <definedName name="CLUB91" localSheetId="24">#REF!</definedName>
    <definedName name="CLUB91">#REF!</definedName>
    <definedName name="CMD" localSheetId="28">[37]BCP!#REF!</definedName>
    <definedName name="CMD" localSheetId="31">[37]BCP!#REF!</definedName>
    <definedName name="CMD">[37]BCP!#REF!</definedName>
    <definedName name="cmethapp" localSheetId="23">#REF!,#REF!,#REF!</definedName>
    <definedName name="cmethapp" localSheetId="24">#REF!,#REF!,#REF!</definedName>
    <definedName name="cmethapp" localSheetId="25">#REF!,#REF!,#REF!</definedName>
    <definedName name="cmethapp" localSheetId="53">#REF!,#REF!,#REF!</definedName>
    <definedName name="cmethapp" localSheetId="64">#REF!,#REF!,#REF!</definedName>
    <definedName name="cmethapp">#REF!,#REF!,#REF!</definedName>
    <definedName name="cmethmain" localSheetId="23">#REF!</definedName>
    <definedName name="cmethmain" localSheetId="24">#REF!</definedName>
    <definedName name="cmethmain" localSheetId="25">#REF!</definedName>
    <definedName name="cmethmain" localSheetId="53">#REF!</definedName>
    <definedName name="cmethmain" localSheetId="64">#REF!</definedName>
    <definedName name="cmethmain">#REF!</definedName>
    <definedName name="Cmin" localSheetId="24">OFFSET(#REF!,0,0,COUNT(#REF!),1)</definedName>
    <definedName name="Cmin" localSheetId="64">OFFSET(#REF!,0,0,COUNT(#REF!),1)</definedName>
    <definedName name="Cmin">OFFSET(#REF!,0,0,COUNT(#REF!),1)</definedName>
    <definedName name="CN" localSheetId="23">#REF!</definedName>
    <definedName name="CN" localSheetId="24">#REF!</definedName>
    <definedName name="CN" localSheetId="25">#REF!</definedName>
    <definedName name="CN" localSheetId="53">#REF!</definedName>
    <definedName name="CN" localSheetId="64">#REF!</definedName>
    <definedName name="CN">#REF!</definedName>
    <definedName name="CN1A" localSheetId="24">#REF!</definedName>
    <definedName name="CN1A" localSheetId="53">#REF!</definedName>
    <definedName name="CN1A" localSheetId="64">#REF!</definedName>
    <definedName name="CN1A">#REF!</definedName>
    <definedName name="COM" localSheetId="28">#REF!</definedName>
    <definedName name="COM" localSheetId="31">#REF!</definedName>
    <definedName name="COM" localSheetId="64">#REF!</definedName>
    <definedName name="COM">#REF!</definedName>
    <definedName name="CONS1">[46]MONTHLY!$BP$4:$CA$4</definedName>
    <definedName name="CONS2">[46]MONTHLY!$CB$4:$CM$4</definedName>
    <definedName name="CONSOL" localSheetId="25">#REF!</definedName>
    <definedName name="CONSOL" localSheetId="28">#REF!</definedName>
    <definedName name="CONSOL" localSheetId="31">#REF!</definedName>
    <definedName name="CONSOL" localSheetId="64">#REF!</definedName>
    <definedName name="CONSOL">#REF!</definedName>
    <definedName name="CONSOLC2" localSheetId="25">#REF!</definedName>
    <definedName name="CONSOLC2" localSheetId="28">#REF!</definedName>
    <definedName name="CONSOLC2" localSheetId="31">#REF!</definedName>
    <definedName name="CONSOLC2" localSheetId="64">#REF!</definedName>
    <definedName name="CONSOLC2">#REF!</definedName>
    <definedName name="copystart" localSheetId="25">#REF!</definedName>
    <definedName name="copystart" localSheetId="28">#REF!</definedName>
    <definedName name="copystart" localSheetId="31">#REF!</definedName>
    <definedName name="copystart" localSheetId="64">#REF!</definedName>
    <definedName name="copystart">#REF!</definedName>
    <definedName name="Copytodebt" localSheetId="25">'[1]in-out'!#REF!</definedName>
    <definedName name="Copytodebt" localSheetId="28">'[1]in-out'!#REF!</definedName>
    <definedName name="Copytodebt" localSheetId="31">'[1]in-out'!#REF!</definedName>
    <definedName name="Copytodebt" localSheetId="64">'[1]in-out'!#REF!</definedName>
    <definedName name="Copytodebt">'[1]in-out'!#REF!</definedName>
    <definedName name="COUNT" localSheetId="25">#REF!</definedName>
    <definedName name="COUNT" localSheetId="28">#REF!</definedName>
    <definedName name="COUNT" localSheetId="31">#REF!</definedName>
    <definedName name="COUNT" localSheetId="64">#REF!</definedName>
    <definedName name="COUNT">#REF!</definedName>
    <definedName name="COUNTER" localSheetId="25">#REF!</definedName>
    <definedName name="COUNTER" localSheetId="28">#REF!</definedName>
    <definedName name="COUNTER" localSheetId="31">#REF!</definedName>
    <definedName name="COUNTER" localSheetId="64">#REF!</definedName>
    <definedName name="COUNTER">#REF!</definedName>
    <definedName name="cp" localSheetId="23" hidden="1">'[47]C Summary'!#REF!</definedName>
    <definedName name="cp" localSheetId="25" hidden="1">'[47]C Summary'!#REF!</definedName>
    <definedName name="cp" localSheetId="53" hidden="1">'[47]C Summary'!#REF!</definedName>
    <definedName name="cp" localSheetId="64" hidden="1">'[47]C Summary'!#REF!</definedName>
    <definedName name="cp" hidden="1">'[47]C Summary'!#REF!</definedName>
    <definedName name="CPF" localSheetId="25">#REF!</definedName>
    <definedName name="CPF" localSheetId="28">#REF!</definedName>
    <definedName name="CPF" localSheetId="31">#REF!</definedName>
    <definedName name="CPF" localSheetId="64">#REF!</definedName>
    <definedName name="CPF">#REF!</definedName>
    <definedName name="CPI_Core" localSheetId="25">#REF!</definedName>
    <definedName name="CPI_Core" localSheetId="28">#REF!</definedName>
    <definedName name="CPI_Core" localSheetId="31">#REF!</definedName>
    <definedName name="CPI_Core" localSheetId="64">#REF!</definedName>
    <definedName name="CPI_Core">#REF!</definedName>
    <definedName name="CPI_NAT_monthly" localSheetId="25">#REF!</definedName>
    <definedName name="CPI_NAT_monthly" localSheetId="28">#REF!</definedName>
    <definedName name="CPI_NAT_monthly" localSheetId="31">#REF!</definedName>
    <definedName name="CPI_NAT_monthly" localSheetId="64">#REF!</definedName>
    <definedName name="CPI_NAT_monthly">#REF!</definedName>
    <definedName name="CREDITOBCH" localSheetId="28">#REF!</definedName>
    <definedName name="CREDITOBCH" localSheetId="31">#REF!</definedName>
    <definedName name="CREDITOBCH">#REF!</definedName>
    <definedName name="CREDITORSB" localSheetId="28">#REF!</definedName>
    <definedName name="CREDITORSB" localSheetId="31">#REF!</definedName>
    <definedName name="CREDITORSB">#REF!</definedName>
    <definedName name="Crng" localSheetId="24">OFFSET(#REF!,0,0,COUNT(#REF!),1)</definedName>
    <definedName name="Crng" localSheetId="64">OFFSET(#REF!,0,0,COUNT(#REF!),1)</definedName>
    <definedName name="Crng">OFFSET(#REF!,0,0,COUNT(#REF!),1)</definedName>
    <definedName name="Crt" localSheetId="23">#REF!</definedName>
    <definedName name="Crt" localSheetId="24">#REF!</definedName>
    <definedName name="Crt" localSheetId="25">#REF!</definedName>
    <definedName name="Crt" localSheetId="53">#REF!</definedName>
    <definedName name="Crt" localSheetId="64">#REF!</definedName>
    <definedName name="Crt">#REF!</definedName>
    <definedName name="CRUDE1">[46]MONTHLY!$B$437:$Z$444</definedName>
    <definedName name="CRUDE2">[46]MONTHLY!$B$451:$Z$458</definedName>
    <definedName name="CRUDE3">[46]MONTHLY!$B$465:$Z$472</definedName>
    <definedName name="CRUZ" localSheetId="23">#REF!</definedName>
    <definedName name="CRUZ" localSheetId="24">#REF!</definedName>
    <definedName name="CRUZ" localSheetId="25">#REF!</definedName>
    <definedName name="CRUZ" localSheetId="53">#REF!</definedName>
    <definedName name="CRUZ" localSheetId="64">#REF!</definedName>
    <definedName name="CRUZ">#REF!</definedName>
    <definedName name="CRUZ1" localSheetId="24">#REF!</definedName>
    <definedName name="CRUZ1" localSheetId="53">#REF!</definedName>
    <definedName name="CRUZ1" localSheetId="64">#REF!</definedName>
    <definedName name="CRUZ1">#REF!</definedName>
    <definedName name="CS" localSheetId="24">#REF!</definedName>
    <definedName name="CS" localSheetId="53">#REF!</definedName>
    <definedName name="CS" localSheetId="64">#REF!</definedName>
    <definedName name="CS">#REF!</definedName>
    <definedName name="CS1A" localSheetId="24">#REF!</definedName>
    <definedName name="CS1A">#REF!</definedName>
    <definedName name="CUENTASMON" localSheetId="28">[37]BCP!#REF!</definedName>
    <definedName name="CUENTASMON" localSheetId="31">[37]BCP!#REF!</definedName>
    <definedName name="CUENTASMON">[37]BCP!#REF!</definedName>
    <definedName name="CurMonth" localSheetId="24">#REF!</definedName>
    <definedName name="CurMonth" localSheetId="25">#REF!</definedName>
    <definedName name="CurMonth" localSheetId="53">#REF!</definedName>
    <definedName name="CurMonth" localSheetId="64">#REF!</definedName>
    <definedName name="CurMonth">#REF!</definedName>
    <definedName name="Currency" localSheetId="24">#REF!</definedName>
    <definedName name="Currency" localSheetId="64">#REF!</definedName>
    <definedName name="Currency">#REF!</definedName>
    <definedName name="cutoff">'[48]LIC cutoff'!$A$2:$B$15</definedName>
    <definedName name="CYEAR2021">[49]Coal!$B$583:$J$583</definedName>
    <definedName name="CYEAR2022">[49]Coal!$K$583:$V$583</definedName>
    <definedName name="CYEAR2023">[49]Coal!$W$583:$AH$583</definedName>
    <definedName name="CYEAR2024">[49]Coal!$AI$583:$AT$583</definedName>
    <definedName name="CYEAR2025">[49]Coal!$AU$583:$AX$583</definedName>
    <definedName name="d" localSheetId="23" hidden="1">'[50]Fax a enviar'!#REF!</definedName>
    <definedName name="d" localSheetId="25" hidden="1">'[50]Fax a enviar'!#REF!</definedName>
    <definedName name="d" localSheetId="28">#REF!</definedName>
    <definedName name="d" localSheetId="31">#REF!</definedName>
    <definedName name="d" localSheetId="45" hidden="1">'[50]Fax a enviar'!#REF!</definedName>
    <definedName name="d" localSheetId="53" hidden="1">'[50]Fax a enviar'!#REF!</definedName>
    <definedName name="d" localSheetId="64" hidden="1">'[50]Fax a enviar'!#REF!</definedName>
    <definedName name="d" hidden="1">'[50]Fax a enviar'!#REF!</definedName>
    <definedName name="D_B" localSheetId="25">#REF!</definedName>
    <definedName name="D_B" localSheetId="28">#REF!</definedName>
    <definedName name="D_B" localSheetId="31">#REF!</definedName>
    <definedName name="D_B" localSheetId="64">#REF!</definedName>
    <definedName name="D_B">#REF!</definedName>
    <definedName name="D_G" localSheetId="25">#REF!</definedName>
    <definedName name="D_G" localSheetId="28">#REF!</definedName>
    <definedName name="D_G" localSheetId="31">#REF!</definedName>
    <definedName name="D_G" localSheetId="64">#REF!</definedName>
    <definedName name="D_G">#REF!</definedName>
    <definedName name="D_Ind" localSheetId="25">#REF!</definedName>
    <definedName name="D_Ind" localSheetId="28">#REF!</definedName>
    <definedName name="D_Ind" localSheetId="31">#REF!</definedName>
    <definedName name="D_Ind" localSheetId="64">#REF!</definedName>
    <definedName name="D_Ind">#REF!</definedName>
    <definedName name="D_L" localSheetId="28">#REF!</definedName>
    <definedName name="D_L" localSheetId="31">#REF!</definedName>
    <definedName name="D_L">#REF!</definedName>
    <definedName name="D_O" localSheetId="28">#REF!</definedName>
    <definedName name="D_O" localSheetId="31">#REF!</definedName>
    <definedName name="D_O">#REF!</definedName>
    <definedName name="D_S" localSheetId="28">#REF!</definedName>
    <definedName name="D_S" localSheetId="31">#REF!</definedName>
    <definedName name="D_S">#REF!</definedName>
    <definedName name="D_SRM" localSheetId="28">#REF!</definedName>
    <definedName name="D_SRM" localSheetId="31">#REF!</definedName>
    <definedName name="D_SRM">#REF!</definedName>
    <definedName name="D_SY" localSheetId="28">#REF!</definedName>
    <definedName name="D_SY" localSheetId="31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8">#REF!</definedName>
    <definedName name="da" localSheetId="31">#REF!</definedName>
    <definedName name="da">#REF!</definedName>
    <definedName name="DABproj">#N/A</definedName>
    <definedName name="DAGproj">#N/A</definedName>
    <definedName name="Daily_Depreciation">'[42]Inter-Bank'!$E$5</definedName>
    <definedName name="DAproj">#N/A</definedName>
    <definedName name="DASD">#N/A</definedName>
    <definedName name="DASDB">#N/A</definedName>
    <definedName name="DASDG">#N/A</definedName>
    <definedName name="data" localSheetId="23">#REF!</definedName>
    <definedName name="data" localSheetId="24">#REF!</definedName>
    <definedName name="data" localSheetId="25">#REF!</definedName>
    <definedName name="data" localSheetId="53">#REF!</definedName>
    <definedName name="data" localSheetId="64">#REF!</definedName>
    <definedName name="data">#REF!</definedName>
    <definedName name="data1" localSheetId="24">#REF!</definedName>
    <definedName name="data1" localSheetId="53">#REF!</definedName>
    <definedName name="data1" localSheetId="64">#REF!</definedName>
    <definedName name="data1">#REF!</definedName>
    <definedName name="Data2" localSheetId="24">#REF!</definedName>
    <definedName name="Data2" localSheetId="53">#REF!</definedName>
    <definedName name="Data2" localSheetId="64">#REF!</definedName>
    <definedName name="Data2">#REF!</definedName>
    <definedName name="Dataset" localSheetId="24">#REF!</definedName>
    <definedName name="Dataset">#REF!</definedName>
    <definedName name="date" localSheetId="23">[51]Tablas!$IV$1:$IV$2</definedName>
    <definedName name="date" localSheetId="28">#REF!</definedName>
    <definedName name="date" localSheetId="31">#REF!</definedName>
    <definedName name="date" localSheetId="53">[52]Tablas!$IV$1:$IV$2</definedName>
    <definedName name="date" localSheetId="64">[52]Tablas!$IV$1:$IV$2</definedName>
    <definedName name="date">[51]Tablas!$IV$1:$IV$2</definedName>
    <definedName name="dates">'[31]shared data'!$S$8:$S$155</definedName>
    <definedName name="DATES_A">'[31]shared data'!$D$2:$AC$2</definedName>
    <definedName name="Dates1" localSheetId="25">#REF!</definedName>
    <definedName name="Dates1" localSheetId="28">#REF!</definedName>
    <definedName name="Dates1" localSheetId="31">#REF!</definedName>
    <definedName name="Dates1" localSheetId="64">#REF!</definedName>
    <definedName name="Dates1">#REF!</definedName>
    <definedName name="DB" localSheetId="25">#REF!</definedName>
    <definedName name="DB" localSheetId="28">#REF!</definedName>
    <definedName name="DB" localSheetId="31">#REF!</definedName>
    <definedName name="DB" localSheetId="64">#REF!</definedName>
    <definedName name="DB">#REF!</definedName>
    <definedName name="dbo" localSheetId="23">#REF!</definedName>
    <definedName name="dbo" localSheetId="24">#REF!</definedName>
    <definedName name="dbo" localSheetId="53">#REF!</definedName>
    <definedName name="dbo" localSheetId="64">#REF!</definedName>
    <definedName name="dbo">#REF!</definedName>
    <definedName name="DBproj">#N/A</definedName>
    <definedName name="dd" localSheetId="18" hidden="1">{"Riqfin97",#N/A,FALSE,"Tran";"Riqfinpro",#N/A,FALSE,"Tran"}</definedName>
    <definedName name="dd" localSheetId="23" hidden="1">{"Riqfin97",#N/A,FALSE,"Tran";"Riqfinpro",#N/A,FALSE,"Tran"}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45" hidden="1">{"Riqfin97",#N/A,FALSE,"Tran";"Riqfinpro",#N/A,FALSE,"Tran"}</definedName>
    <definedName name="dd" localSheetId="53" hidden="1">{"Riqfin97",#N/A,FALSE,"Tran";"Riqfinpro",#N/A,FALSE,"Tran"}</definedName>
    <definedName name="dd" localSheetId="64" hidden="1">{"Riqfin97",#N/A,FALSE,"Tran";"Riqfinpro",#N/A,FALSE,"Tran"}</definedName>
    <definedName name="dd" hidden="1">{"Riqfin97",#N/A,FALSE,"Tran";"Riqfinpro",#N/A,FALSE,"Tran"}</definedName>
    <definedName name="DDD" localSheetId="23">#REF!</definedName>
    <definedName name="DDD" localSheetId="24">#REF!</definedName>
    <definedName name="DDD" localSheetId="25">#REF!</definedName>
    <definedName name="DDD" localSheetId="53">#REF!</definedName>
    <definedName name="DDD" localSheetId="64">#REF!</definedName>
    <definedName name="DDD">#REF!</definedName>
    <definedName name="dddd" localSheetId="18" hidden="1">{"Minpmon",#N/A,FALSE,"Monthinput"}</definedName>
    <definedName name="dddd" localSheetId="23" hidden="1">{"Minpmon",#N/A,FALSE,"Monthinput"}</definedName>
    <definedName name="dddd" localSheetId="24" hidden="1">{"Minpmon",#N/A,FALSE,"Monthinput"}</definedName>
    <definedName name="dddd" localSheetId="25" hidden="1">{"Minpmon",#N/A,FALSE,"Monthinput"}</definedName>
    <definedName name="dddd" localSheetId="45" hidden="1">{"Minpmon",#N/A,FALSE,"Monthinput"}</definedName>
    <definedName name="dddd" localSheetId="53" hidden="1">{"Minpmon",#N/A,FALSE,"Monthinput"}</definedName>
    <definedName name="dddd" localSheetId="64" hidden="1">{"Minpmon",#N/A,FALSE,"Monthinput"}</definedName>
    <definedName name="dddd" hidden="1">{"Minpmon",#N/A,FALSE,"Monthinput"}</definedName>
    <definedName name="dddddd" localSheetId="18" hidden="1">{"Tab1",#N/A,FALSE,"P";"Tab2",#N/A,FALSE,"P"}</definedName>
    <definedName name="dddddd" localSheetId="23" hidden="1">{"Tab1",#N/A,FALSE,"P";"Tab2",#N/A,FALSE,"P"}</definedName>
    <definedName name="dddddd" localSheetId="24" hidden="1">{"Tab1",#N/A,FALSE,"P";"Tab2",#N/A,FALSE,"P"}</definedName>
    <definedName name="dddddd" localSheetId="25" hidden="1">{"Tab1",#N/A,FALSE,"P";"Tab2",#N/A,FALSE,"P"}</definedName>
    <definedName name="dddddd" localSheetId="45" hidden="1">{"Tab1",#N/A,FALSE,"P";"Tab2",#N/A,FALSE,"P"}</definedName>
    <definedName name="dddddd" localSheetId="53" hidden="1">{"Tab1",#N/A,FALSE,"P";"Tab2",#N/A,FALSE,"P"}</definedName>
    <definedName name="dddddd" localSheetId="64" hidden="1">{"Tab1",#N/A,FALSE,"P";"Tab2",#N/A,FALSE,"P"}</definedName>
    <definedName name="dddddd" hidden="1">{"Tab1",#N/A,FALSE,"P";"Tab2",#N/A,FALSE,"P"}</definedName>
    <definedName name="ddgdg" localSheetId="23" hidden="1">#REF!</definedName>
    <definedName name="ddgdg" localSheetId="24" hidden="1">#REF!</definedName>
    <definedName name="ddgdg" localSheetId="25" hidden="1">#REF!</definedName>
    <definedName name="ddgdg" localSheetId="53" hidden="1">#REF!</definedName>
    <definedName name="ddgdg" localSheetId="64" hidden="1">#REF!</definedName>
    <definedName name="ddgdg" hidden="1">#REF!</definedName>
    <definedName name="Deal_Date">'[42]Inter-Bank'!$B$5</definedName>
    <definedName name="DEBRIEF" localSheetId="25">#REF!</definedName>
    <definedName name="DEBRIEF" localSheetId="28">#REF!</definedName>
    <definedName name="DEBRIEF" localSheetId="31">#REF!</definedName>
    <definedName name="DEBRIEF" localSheetId="64">#REF!</definedName>
    <definedName name="DEBRIEF">#REF!</definedName>
    <definedName name="DEBT" localSheetId="23">#REF!</definedName>
    <definedName name="DEBT" localSheetId="24">#REF!</definedName>
    <definedName name="DEBT" localSheetId="28">#REF!</definedName>
    <definedName name="DEBT" localSheetId="31">#REF!</definedName>
    <definedName name="DEBT" localSheetId="53">#REF!</definedName>
    <definedName name="DEBT" localSheetId="64">#REF!</definedName>
    <definedName name="DEBT">#REF!</definedName>
    <definedName name="DEFL" localSheetId="28">#REF!</definedName>
    <definedName name="DEFL" localSheetId="31">#REF!</definedName>
    <definedName name="DEFL" localSheetId="64">#REF!</definedName>
    <definedName name="DEFL">#REF!</definedName>
    <definedName name="DEG" localSheetId="24">#REF!</definedName>
    <definedName name="DEG" localSheetId="53">#REF!</definedName>
    <definedName name="DEG">#REF!</definedName>
    <definedName name="DEMEURO" localSheetId="24">#REF!</definedName>
    <definedName name="DEMEURO" localSheetId="53">#REF!</definedName>
    <definedName name="DEMEURO">#REF!</definedName>
    <definedName name="der" localSheetId="18" hidden="1">{"Tab1",#N/A,FALSE,"P";"Tab2",#N/A,FALSE,"P"}</definedName>
    <definedName name="der" localSheetId="23" hidden="1">{"Tab1",#N/A,FALSE,"P";"Tab2",#N/A,FALSE,"P"}</definedName>
    <definedName name="der" localSheetId="24" hidden="1">{"Tab1",#N/A,FALSE,"P";"Tab2",#N/A,FALSE,"P"}</definedName>
    <definedName name="der" localSheetId="25" hidden="1">{"Tab1",#N/A,FALSE,"P";"Tab2",#N/A,FALSE,"P"}</definedName>
    <definedName name="der" localSheetId="45" hidden="1">{"Tab1",#N/A,FALSE,"P";"Tab2",#N/A,FALSE,"P"}</definedName>
    <definedName name="der" localSheetId="53" hidden="1">{"Tab1",#N/A,FALSE,"P";"Tab2",#N/A,FALSE,"P"}</definedName>
    <definedName name="der" localSheetId="64" hidden="1">{"Tab1",#N/A,FALSE,"P";"Tab2",#N/A,FALSE,"P"}</definedName>
    <definedName name="der" hidden="1">{"Tab1",#N/A,FALSE,"P";"Tab2",#N/A,FALSE,"P"}</definedName>
    <definedName name="DES" localSheetId="28">#REF!</definedName>
    <definedName name="DES" localSheetId="31">#REF!</definedName>
    <definedName name="DES" localSheetId="64">#REF!</definedName>
    <definedName name="DES">#REF!</definedName>
    <definedName name="dfdf" localSheetId="25" hidden="1">'[50]Fax a enviar'!#REF!</definedName>
    <definedName name="dfdf" localSheetId="53" hidden="1">'[50]Fax a enviar'!#REF!</definedName>
    <definedName name="dfdf" localSheetId="64" hidden="1">'[50]Fax a enviar'!#REF!</definedName>
    <definedName name="dfdf" hidden="1">'[50]Fax a enviar'!#REF!</definedName>
    <definedName name="dfdfsd" localSheetId="25" hidden="1">'[53]Fax a enviar'!#REF!</definedName>
    <definedName name="dfdfsd" localSheetId="53" hidden="1">'[53]Fax a enviar'!#REF!</definedName>
    <definedName name="dfdfsd" localSheetId="64" hidden="1">'[53]Fax a enviar'!#REF!</definedName>
    <definedName name="dfdfsd" hidden="1">'[53]Fax a enviar'!#REF!</definedName>
    <definedName name="dfdgfdfd" hidden="1">'[54]Fax a enviar'!#REF!</definedName>
    <definedName name="dfdgfdsfsd" localSheetId="23" hidden="1">#REF!</definedName>
    <definedName name="dfdgfdsfsd" localSheetId="24" hidden="1">#REF!</definedName>
    <definedName name="dfdgfdsfsd" localSheetId="25" hidden="1">#REF!</definedName>
    <definedName name="dfdgfdsfsd" localSheetId="53" hidden="1">#REF!</definedName>
    <definedName name="dfdgfdsfsd" localSheetId="64" hidden="1">#REF!</definedName>
    <definedName name="dfdgfdsfsd" hidden="1">#REF!</definedName>
    <definedName name="dfgd" localSheetId="24">#REF!</definedName>
    <definedName name="dfgd" localSheetId="53">#REF!</definedName>
    <definedName name="dfgd" localSheetId="64">#REF!</definedName>
    <definedName name="dfgd">#REF!</definedName>
    <definedName name="DG" localSheetId="28">#REF!</definedName>
    <definedName name="DG" localSheetId="31">#REF!</definedName>
    <definedName name="DG" localSheetId="64">#REF!</definedName>
    <definedName name="DG">#REF!</definedName>
    <definedName name="DG_S" localSheetId="28">#REF!</definedName>
    <definedName name="DG_S" localSheetId="31">#REF!</definedName>
    <definedName name="DG_S">#REF!</definedName>
    <definedName name="dgdgd" localSheetId="24" hidden="1">#REF!</definedName>
    <definedName name="dgdgd" localSheetId="53" hidden="1">#REF!</definedName>
    <definedName name="dgdgd" hidden="1">#REF!</definedName>
    <definedName name="DGproj">#N/A</definedName>
    <definedName name="Discount_IDA">[55]NPV!$B$28</definedName>
    <definedName name="Discount_NC" localSheetId="28">[55]NPV!#REF!</definedName>
    <definedName name="Discount_NC" localSheetId="31">[55]NPV!#REF!</definedName>
    <definedName name="Discount_NC" localSheetId="64">[55]NPV!#REF!</definedName>
    <definedName name="Discount_NC">[55]NPV!#REF!</definedName>
    <definedName name="DiscountRate" localSheetId="25">#REF!</definedName>
    <definedName name="DiscountRate" localSheetId="28">#REF!</definedName>
    <definedName name="DiscountRate" localSheetId="31">#REF!</definedName>
    <definedName name="DiscountRate" localSheetId="64">#REF!</definedName>
    <definedName name="DiscountRate">#REF!</definedName>
    <definedName name="DIVISOR" localSheetId="24">#REF!</definedName>
    <definedName name="DIVISOR" localSheetId="25">#REF!</definedName>
    <definedName name="DIVISOR" localSheetId="64">#REF!</definedName>
    <definedName name="DIVISOR">#REF!</definedName>
    <definedName name="DIVISOR1" localSheetId="24">#REF!</definedName>
    <definedName name="DIVISOR1" localSheetId="64">#REF!</definedName>
    <definedName name="DIVISOR1">#REF!</definedName>
    <definedName name="DKK" localSheetId="24">#REF!</definedName>
    <definedName name="DKK">#REF!</definedName>
    <definedName name="DKR" localSheetId="24">#REF!</definedName>
    <definedName name="DKR">#REF!</definedName>
    <definedName name="DM" localSheetId="24">#REF!</definedName>
    <definedName name="DM">#REF!</definedName>
    <definedName name="DM1A" localSheetId="24">#REF!</definedName>
    <definedName name="DM1A">#REF!</definedName>
    <definedName name="DO" localSheetId="28">#REF!</definedName>
    <definedName name="DO" localSheetId="31">#REF!</definedName>
    <definedName name="DO">#REF!</definedName>
    <definedName name="Dproj">#N/A</definedName>
    <definedName name="DR" localSheetId="24">#REF!</definedName>
    <definedName name="DR" localSheetId="25">#REF!</definedName>
    <definedName name="DR" localSheetId="53">#REF!</definedName>
    <definedName name="DR" localSheetId="64">#REF!</definedName>
    <definedName name="DR">#REF!</definedName>
    <definedName name="DR1A" localSheetId="24">#REF!</definedName>
    <definedName name="DR1A" localSheetId="64">#REF!</definedName>
    <definedName name="DR1A">#REF!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localSheetId="28">#REF!</definedName>
    <definedName name="DS" localSheetId="31">#REF!</definedName>
    <definedName name="ds" localSheetId="53" hidden="1">'[50]Fax a enviar'!#REF!</definedName>
    <definedName name="ds" localSheetId="64" hidden="1">'[50]Fax a enviar'!#REF!</definedName>
    <definedName name="ds" hidden="1">'[50]Fax a enviar'!#REF!</definedName>
    <definedName name="DSA_Assumptions" localSheetId="25">#REF!</definedName>
    <definedName name="DSA_Assumptions" localSheetId="28">#REF!</definedName>
    <definedName name="DSA_Assumptions" localSheetId="31">#REF!</definedName>
    <definedName name="DSA_Assumptions" localSheetId="6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hidden="1">'[50]Fax a enviar'!#REF!</definedName>
    <definedName name="DSI" localSheetId="25">#REF!</definedName>
    <definedName name="DSI" localSheetId="28">#REF!</definedName>
    <definedName name="DSI" localSheetId="31">#REF!</definedName>
    <definedName name="DSI" localSheetId="6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5">#REF!</definedName>
    <definedName name="DSP" localSheetId="28">#REF!</definedName>
    <definedName name="DSP" localSheetId="31">#REF!</definedName>
    <definedName name="DSP" localSheetId="64">#REF!</definedName>
    <definedName name="DSP">#REF!</definedName>
    <definedName name="DSPBproj">#N/A</definedName>
    <definedName name="DSPG" localSheetId="25">#REF!</definedName>
    <definedName name="DSPG" localSheetId="28">#REF!</definedName>
    <definedName name="DSPG" localSheetId="31">#REF!</definedName>
    <definedName name="DSPG" localSheetId="6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3">#REF!</definedName>
    <definedName name="DY" localSheetId="24">#REF!</definedName>
    <definedName name="DY" localSheetId="25">#REF!</definedName>
    <definedName name="DY" localSheetId="53">#REF!</definedName>
    <definedName name="DY" localSheetId="64">#REF!</definedName>
    <definedName name="DY">#REF!</definedName>
    <definedName name="DY1A" localSheetId="24">#REF!</definedName>
    <definedName name="DY1A" localSheetId="53">#REF!</definedName>
    <definedName name="DY1A" localSheetId="64">#REF!</definedName>
    <definedName name="DY1A">#REF!</definedName>
    <definedName name="E" localSheetId="24">#REF!</definedName>
    <definedName name="E" localSheetId="53">#REF!</definedName>
    <definedName name="E" localSheetId="64">#REF!</definedName>
    <definedName name="E">#REF!</definedName>
    <definedName name="EBRD" localSheetId="28">#REF!</definedName>
    <definedName name="EBRD" localSheetId="31">#REF!</definedName>
    <definedName name="EBRD">#REF!</definedName>
    <definedName name="ECU" localSheetId="24">#REF!</definedName>
    <definedName name="ECU">#REF!</definedName>
    <definedName name="EDNA">#N/A</definedName>
    <definedName name="edr" localSheetId="18" hidden="1">{"Riqfin97",#N/A,FALSE,"Tran";"Riqfinpro",#N/A,FALSE,"Tran"}</definedName>
    <definedName name="edr" localSheetId="23" hidden="1">{"Riqfin97",#N/A,FALSE,"Tran";"Riqfinpro",#N/A,FALSE,"Tran"}</definedName>
    <definedName name="edr" localSheetId="24" hidden="1">{"Riqfin97",#N/A,FALSE,"Tran";"Riqfinpro",#N/A,FALSE,"Tran"}</definedName>
    <definedName name="edr" localSheetId="25" hidden="1">{"Riqfin97",#N/A,FALSE,"Tran";"Riqfinpro",#N/A,FALSE,"Tran"}</definedName>
    <definedName name="edr" localSheetId="45" hidden="1">{"Riqfin97",#N/A,FALSE,"Tran";"Riqfinpro",#N/A,FALSE,"Tran"}</definedName>
    <definedName name="edr" localSheetId="53" hidden="1">{"Riqfin97",#N/A,FALSE,"Tran";"Riqfinpro",#N/A,FALSE,"Tran"}</definedName>
    <definedName name="edr" localSheetId="64" hidden="1">{"Riqfin97",#N/A,FALSE,"Tran";"Riqfinpro",#N/A,FALSE,"Tran"}</definedName>
    <definedName name="edr" hidden="1">{"Riqfin97",#N/A,FALSE,"Tran";"Riqfinpro",#N/A,FALSE,"Tran"}</definedName>
    <definedName name="ee" localSheetId="18" hidden="1">{"Tab1",#N/A,FALSE,"P";"Tab2",#N/A,FALSE,"P"}</definedName>
    <definedName name="ee" localSheetId="23" hidden="1">{"Tab1",#N/A,FALSE,"P";"Tab2",#N/A,FALSE,"P"}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45" hidden="1">{"Tab1",#N/A,FALSE,"P";"Tab2",#N/A,FALSE,"P"}</definedName>
    <definedName name="ee" localSheetId="53" hidden="1">{"Tab1",#N/A,FALSE,"P";"Tab2",#N/A,FALSE,"P"}</definedName>
    <definedName name="ee" localSheetId="64" hidden="1">{"Tab1",#N/A,FALSE,"P";"Tab2",#N/A,FALSE,"P"}</definedName>
    <definedName name="ee" hidden="1">{"Tab1",#N/A,FALSE,"P";"Tab2",#N/A,FALSE,"P"}</definedName>
    <definedName name="eee" localSheetId="18" hidden="1">{"Tab1",#N/A,FALSE,"P";"Tab2",#N/A,FALSE,"P"}</definedName>
    <definedName name="eee" localSheetId="23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45" hidden="1">{"Tab1",#N/A,FALSE,"P";"Tab2",#N/A,FALSE,"P"}</definedName>
    <definedName name="eee" localSheetId="53" hidden="1">{"Tab1",#N/A,FALSE,"P";"Tab2",#N/A,FALSE,"P"}</definedName>
    <definedName name="eee" localSheetId="64" hidden="1">{"Tab1",#N/A,FALSE,"P";"Tab2",#N/A,FALSE,"P"}</definedName>
    <definedName name="eee" hidden="1">{"Tab1",#N/A,FALSE,"P";"Tab2",#N/A,FALSE,"P"}</definedName>
    <definedName name="eeee" localSheetId="18" hidden="1">{"Riqfin97",#N/A,FALSE,"Tran";"Riqfinpro",#N/A,FALSE,"Tran"}</definedName>
    <definedName name="eeee" localSheetId="23" hidden="1">{"Riqfin97",#N/A,FALSE,"Tran";"Riqfinpro",#N/A,FALSE,"Tran"}</definedName>
    <definedName name="eeee" localSheetId="24" hidden="1">{"Riqfin97",#N/A,FALSE,"Tran";"Riqfinpro",#N/A,FALSE,"Tran"}</definedName>
    <definedName name="eeee" localSheetId="25" hidden="1">{"Riqfin97",#N/A,FALSE,"Tran";"Riqfinpro",#N/A,FALSE,"Tran"}</definedName>
    <definedName name="eeee" localSheetId="45" hidden="1">{"Riqfin97",#N/A,FALSE,"Tran";"Riqfinpro",#N/A,FALSE,"Tran"}</definedName>
    <definedName name="eeee" localSheetId="53" hidden="1">{"Riqfin97",#N/A,FALSE,"Tran";"Riqfinpro",#N/A,FALSE,"Tran"}</definedName>
    <definedName name="eeee" localSheetId="64" hidden="1">{"Riqfin97",#N/A,FALSE,"Tran";"Riqfinpro",#N/A,FALSE,"Tran"}</definedName>
    <definedName name="eeee" hidden="1">{"Riqfin97",#N/A,FALSE,"Tran";"Riqfinpro",#N/A,FALSE,"Tran"}</definedName>
    <definedName name="eeeee" localSheetId="18" hidden="1">{"Riqfin97",#N/A,FALSE,"Tran";"Riqfinpro",#N/A,FALSE,"Tran"}</definedName>
    <definedName name="eeeee" localSheetId="23" hidden="1">{"Riqfin97",#N/A,FALSE,"Tran";"Riqfinpro",#N/A,FALSE,"Tran"}</definedName>
    <definedName name="eeeee" localSheetId="24" hidden="1">{"Riqfin97",#N/A,FALSE,"Tran";"Riqfinpro",#N/A,FALSE,"Tran"}</definedName>
    <definedName name="eeeee" localSheetId="25" hidden="1">{"Riqfin97",#N/A,FALSE,"Tran";"Riqfinpro",#N/A,FALSE,"Tran"}</definedName>
    <definedName name="eeeee" localSheetId="45" hidden="1">{"Riqfin97",#N/A,FALSE,"Tran";"Riqfinpro",#N/A,FALSE,"Tran"}</definedName>
    <definedName name="eeeee" localSheetId="53" hidden="1">{"Riqfin97",#N/A,FALSE,"Tran";"Riqfinpro",#N/A,FALSE,"Tran"}</definedName>
    <definedName name="eeeee" localSheetId="64" hidden="1">{"Riqfin97",#N/A,FALSE,"Tran";"Riqfinpro",#N/A,FALSE,"Tran"}</definedName>
    <definedName name="eeeee" hidden="1">{"Riqfin97",#N/A,FALSE,"Tran";"Riqfinpro",#N/A,FALSE,"Tran"}</definedName>
    <definedName name="eeeeeee" localSheetId="18" hidden="1">{"Riqfin97",#N/A,FALSE,"Tran";"Riqfinpro",#N/A,FALSE,"Tran"}</definedName>
    <definedName name="eeeeeee" localSheetId="23" hidden="1">{"Riqfin97",#N/A,FALSE,"Tran";"Riqfinpro",#N/A,FALSE,"Tran"}</definedName>
    <definedName name="eeeeeee" localSheetId="24" hidden="1">{"Riqfin97",#N/A,FALSE,"Tran";"Riqfinpro",#N/A,FALSE,"Tran"}</definedName>
    <definedName name="eeeeeee" localSheetId="25" hidden="1">{"Riqfin97",#N/A,FALSE,"Tran";"Riqfinpro",#N/A,FALSE,"Tran"}</definedName>
    <definedName name="eeeeeee" localSheetId="45" hidden="1">{"Riqfin97",#N/A,FALSE,"Tran";"Riqfinpro",#N/A,FALSE,"Tran"}</definedName>
    <definedName name="eeeeeee" localSheetId="53" hidden="1">{"Riqfin97",#N/A,FALSE,"Tran";"Riqfinpro",#N/A,FALSE,"Tran"}</definedName>
    <definedName name="eeeeeee" localSheetId="64" hidden="1">{"Riqfin97",#N/A,FALSE,"Tran";"Riqfinpro",#N/A,FALSE,"Tran"}</definedName>
    <definedName name="eeeeeee" hidden="1">{"Riqfin97",#N/A,FALSE,"Tran";"Riqfinpro",#N/A,FALSE,"Tran"}</definedName>
    <definedName name="eeeeeeeeee" localSheetId="23" hidden="1">#REF!</definedName>
    <definedName name="eeeeeeeeee" localSheetId="24" hidden="1">#REF!</definedName>
    <definedName name="eeeeeeeeee" localSheetId="25" hidden="1">#REF!</definedName>
    <definedName name="eeeeeeeeee" localSheetId="53" hidden="1">#REF!</definedName>
    <definedName name="eeeeeeeeee" localSheetId="64" hidden="1">#REF!</definedName>
    <definedName name="eeeeeeeeee" hidden="1">#REF!</definedName>
    <definedName name="efdgd" localSheetId="23" hidden="1">'[56]Fax a enviar'!#REF!</definedName>
    <definedName name="efdgd" localSheetId="24" hidden="1">'[56]Fax a enviar'!#REF!</definedName>
    <definedName name="efdgd" localSheetId="25" hidden="1">'[56]Fax a enviar'!#REF!</definedName>
    <definedName name="efdgd" localSheetId="53" hidden="1">'[56]Fax a enviar'!#REF!</definedName>
    <definedName name="efdgd" localSheetId="64" hidden="1">'[56]Fax a enviar'!#REF!</definedName>
    <definedName name="efdgd" hidden="1">'[56]Fax a enviar'!#REF!</definedName>
    <definedName name="efefte" localSheetId="23" hidden="1">'[56]Fax a enviar'!#REF!</definedName>
    <definedName name="efefte" localSheetId="24" hidden="1">'[56]Fax a enviar'!#REF!</definedName>
    <definedName name="efefte" localSheetId="53" hidden="1">'[56]Fax a enviar'!#REF!</definedName>
    <definedName name="efefte" localSheetId="64" hidden="1">'[56]Fax a enviar'!#REF!</definedName>
    <definedName name="efefte" hidden="1">'[56]Fax a enviar'!#REF!</definedName>
    <definedName name="efsdfsd" localSheetId="23" hidden="1">#REF!</definedName>
    <definedName name="efsdfsd" localSheetId="24" hidden="1">#REF!</definedName>
    <definedName name="efsdfsd" localSheetId="25" hidden="1">#REF!</definedName>
    <definedName name="efsdfsd" localSheetId="53" hidden="1">#REF!</definedName>
    <definedName name="efsdfsd" localSheetId="64" hidden="1">#REF!</definedName>
    <definedName name="efsdfsd" hidden="1">#REF!</definedName>
    <definedName name="eka" localSheetId="24">#REF!</definedName>
    <definedName name="eka" localSheetId="53">#REF!</definedName>
    <definedName name="eka" localSheetId="64">#REF!</definedName>
    <definedName name="eka">#REF!</definedName>
    <definedName name="EMISION" localSheetId="28">[37]BCP!#REF!</definedName>
    <definedName name="EMISION" localSheetId="31">[37]BCP!#REF!</definedName>
    <definedName name="EMISION" localSheetId="64">[37]BCP!#REF!</definedName>
    <definedName name="EMISION">[37]BCP!#REF!</definedName>
    <definedName name="empty" localSheetId="25">#REF!</definedName>
    <definedName name="empty" localSheetId="28">#REF!</definedName>
    <definedName name="empty" localSheetId="31">#REF!</definedName>
    <definedName name="empty" localSheetId="64">#REF!</definedName>
    <definedName name="empty">#REF!</definedName>
    <definedName name="ENDA">#N/A</definedName>
    <definedName name="enri" localSheetId="25">#REF!</definedName>
    <definedName name="enri">#REF!</definedName>
    <definedName name="erererer" localSheetId="25" hidden="1">'[50]Fax a enviar'!#REF!</definedName>
    <definedName name="erererer" localSheetId="53" hidden="1">'[50]Fax a enviar'!#REF!</definedName>
    <definedName name="erererer" localSheetId="64" hidden="1">'[50]Fax a enviar'!#REF!</definedName>
    <definedName name="erererer" hidden="1">'[50]Fax a enviar'!#REF!</definedName>
    <definedName name="ererwrw" localSheetId="25" hidden="1">'[54]Fax a enviar'!#REF!</definedName>
    <definedName name="ererwrw" localSheetId="53" hidden="1">'[54]Fax a enviar'!#REF!</definedName>
    <definedName name="ererwrw" localSheetId="64" hidden="1">'[54]Fax a enviar'!#REF!</definedName>
    <definedName name="ererwrw" hidden="1">'[54]Fax a enviar'!#REF!</definedName>
    <definedName name="ergferger" localSheetId="18" hidden="1">{"Main Economic Indicators",#N/A,FALSE,"C"}</definedName>
    <definedName name="ergferger" localSheetId="23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45" hidden="1">{"Main Economic Indicators",#N/A,FALSE,"C"}</definedName>
    <definedName name="ergferger" localSheetId="53" hidden="1">{"Main Economic Indicators",#N/A,FALSE,"C"}</definedName>
    <definedName name="ergferger" localSheetId="64" hidden="1">{"Main Economic Indicators",#N/A,FALSE,"C"}</definedName>
    <definedName name="ergferger" hidden="1">{"Main Economic Indicators",#N/A,FALSE,"C"}</definedName>
    <definedName name="ergferger1" localSheetId="18" hidden="1">{"Main Economic Indicators",#N/A,FALSE,"C"}</definedName>
    <definedName name="ergferger1" localSheetId="23" hidden="1">{"Main Economic Indicators",#N/A,FALSE,"C"}</definedName>
    <definedName name="ergferger1" localSheetId="24" hidden="1">{"Main Economic Indicators",#N/A,FALSE,"C"}</definedName>
    <definedName name="ergferger1" localSheetId="25" hidden="1">{"Main Economic Indicators",#N/A,FALSE,"C"}</definedName>
    <definedName name="ergferger1" localSheetId="45" hidden="1">{"Main Economic Indicators",#N/A,FALSE,"C"}</definedName>
    <definedName name="ergferger1" localSheetId="53" hidden="1">{"Main Economic Indicators",#N/A,FALSE,"C"}</definedName>
    <definedName name="ergferger1" localSheetId="64" hidden="1">{"Main Economic Indicators",#N/A,FALSE,"C"}</definedName>
    <definedName name="ergferger1" hidden="1">{"Main Economic Indicators",#N/A,FALSE,"C"}</definedName>
    <definedName name="ert" localSheetId="18" hidden="1">{"Minpmon",#N/A,FALSE,"Monthinput"}</definedName>
    <definedName name="ert" localSheetId="23" hidden="1">{"Minpmon",#N/A,FALSE,"Monthinput"}</definedName>
    <definedName name="ert" localSheetId="24" hidden="1">{"Minpmon",#N/A,FALSE,"Monthinput"}</definedName>
    <definedName name="ert" localSheetId="25" hidden="1">{"Minpmon",#N/A,FALSE,"Monthinput"}</definedName>
    <definedName name="ert" localSheetId="45" hidden="1">{"Minpmon",#N/A,FALSE,"Monthinput"}</definedName>
    <definedName name="ert" localSheetId="53" hidden="1">{"Minpmon",#N/A,FALSE,"Monthinput"}</definedName>
    <definedName name="ert" localSheetId="64" hidden="1">{"Minpmon",#N/A,FALSE,"Monthinput"}</definedName>
    <definedName name="ert" hidden="1">{"Minpmon",#N/A,FALSE,"Monthinput"}</definedName>
    <definedName name="ESAF_QUAR_GDP" localSheetId="28">#REF!</definedName>
    <definedName name="ESAF_QUAR_GDP" localSheetId="31">#REF!</definedName>
    <definedName name="ESAF_QUAR_GDP" localSheetId="64">#REF!</definedName>
    <definedName name="ESAF_QUAR_GDP">#REF!</definedName>
    <definedName name="esafr" localSheetId="28">#REF!</definedName>
    <definedName name="esafr" localSheetId="31">#REF!</definedName>
    <definedName name="esafr" localSheetId="64">#REF!</definedName>
    <definedName name="esafr">#REF!</definedName>
    <definedName name="ESC" localSheetId="23">#REF!</definedName>
    <definedName name="ESC" localSheetId="24">#REF!</definedName>
    <definedName name="ESC" localSheetId="53">#REF!</definedName>
    <definedName name="ESC" localSheetId="64">#REF!</definedName>
    <definedName name="ESC">#REF!</definedName>
    <definedName name="ESTRUCTURA" localSheetId="23" hidden="1">[6]C!#REF!</definedName>
    <definedName name="ESTRUCTURA" localSheetId="64" hidden="1">[6]C!#REF!</definedName>
    <definedName name="ESTRUCTURA" hidden="1">[6]C!#REF!</definedName>
    <definedName name="etewte" localSheetId="23" hidden="1">#REF!</definedName>
    <definedName name="etewte" localSheetId="24" hidden="1">#REF!</definedName>
    <definedName name="etewte" localSheetId="25" hidden="1">#REF!</definedName>
    <definedName name="etewte" localSheetId="53" hidden="1">#REF!</definedName>
    <definedName name="etewte" localSheetId="64" hidden="1">#REF!</definedName>
    <definedName name="etewte" hidden="1">#REF!</definedName>
    <definedName name="etwt" localSheetId="24" hidden="1">#REF!</definedName>
    <definedName name="etwt" localSheetId="53" hidden="1">#REF!</definedName>
    <definedName name="etwt" localSheetId="64" hidden="1">#REF!</definedName>
    <definedName name="etwt" hidden="1">#REF!</definedName>
    <definedName name="EURCRUDE87" localSheetId="24">#REF!</definedName>
    <definedName name="EURCRUDE87" localSheetId="53">#REF!</definedName>
    <definedName name="EURCRUDE87" localSheetId="64">#REF!</definedName>
    <definedName name="EURCRUDE87">#REF!</definedName>
    <definedName name="EURCRUDE88" localSheetId="24">#REF!</definedName>
    <definedName name="EURCRUDE88">#REF!</definedName>
    <definedName name="EURO" localSheetId="24">#REF!</definedName>
    <definedName name="EURO">#REF!</definedName>
    <definedName name="EURO1" localSheetId="24">#REF!</definedName>
    <definedName name="EURO1">#REF!</definedName>
    <definedName name="EURPROD87" localSheetId="24">#REF!</definedName>
    <definedName name="EURPROD87">#REF!</definedName>
    <definedName name="EURPROD88" localSheetId="24">#REF!</definedName>
    <definedName name="EURPROD88">#REF!</definedName>
    <definedName name="EURTOT87" localSheetId="24">#REF!</definedName>
    <definedName name="EURTOT87">#REF!</definedName>
    <definedName name="EURTOT88" localSheetId="24">#REF!</definedName>
    <definedName name="EURTOT88">#REF!</definedName>
    <definedName name="eustocks">#N/A</definedName>
    <definedName name="ex">[57]Sheet1!$N$2:$Q$26</definedName>
    <definedName name="ExitWRS">[58]Main!$AB$25</definedName>
    <definedName name="FAL" localSheetId="23">#REF!</definedName>
    <definedName name="FAL" localSheetId="24">#REF!</definedName>
    <definedName name="FAL" localSheetId="25">#REF!</definedName>
    <definedName name="FAL" localSheetId="53">#REF!</definedName>
    <definedName name="FAL" localSheetId="64">#REF!</definedName>
    <definedName name="FAL">#REF!</definedName>
    <definedName name="FB" localSheetId="24">#REF!</definedName>
    <definedName name="FB" localSheetId="53">#REF!</definedName>
    <definedName name="FB" localSheetId="64">#REF!</definedName>
    <definedName name="FB">#REF!</definedName>
    <definedName name="FB1A" localSheetId="24">#REF!</definedName>
    <definedName name="FB1A" localSheetId="53">#REF!</definedName>
    <definedName name="FB1A" localSheetId="64">#REF!</definedName>
    <definedName name="FB1A">#REF!</definedName>
    <definedName name="fdfd" localSheetId="53" hidden="1">'[28]Fax a enviar'!#REF!</definedName>
    <definedName name="fdfd" localSheetId="64" hidden="1">'[28]Fax a enviar'!#REF!</definedName>
    <definedName name="fdfd" hidden="1">'[28]Fax a enviar'!#REF!</definedName>
    <definedName name="fdfdd" localSheetId="23" hidden="1">#REF!</definedName>
    <definedName name="fdfdd" localSheetId="24" hidden="1">#REF!</definedName>
    <definedName name="fdfdd" localSheetId="25" hidden="1">#REF!</definedName>
    <definedName name="fdfdd" localSheetId="53" hidden="1">#REF!</definedName>
    <definedName name="fdfdd" localSheetId="64" hidden="1">#REF!</definedName>
    <definedName name="fdfdd" hidden="1">#REF!</definedName>
    <definedName name="fdfddf" localSheetId="24" hidden="1">#REF!</definedName>
    <definedName name="fdfddf" localSheetId="53" hidden="1">#REF!</definedName>
    <definedName name="fdfddf" localSheetId="64" hidden="1">#REF!</definedName>
    <definedName name="fdfddf" hidden="1">#REF!</definedName>
    <definedName name="fdfdf" localSheetId="53" hidden="1">'[28]Fax a enviar'!#REF!</definedName>
    <definedName name="fdfdf" localSheetId="64" hidden="1">'[28]Fax a enviar'!#REF!</definedName>
    <definedName name="fdfdf" hidden="1">'[28]Fax a enviar'!#REF!</definedName>
    <definedName name="fdfds" localSheetId="23" hidden="1">#REF!</definedName>
    <definedName name="fdfds" localSheetId="24" hidden="1">#REF!</definedName>
    <definedName name="fdfds" localSheetId="25" hidden="1">#REF!</definedName>
    <definedName name="fdfds" localSheetId="53" hidden="1">#REF!</definedName>
    <definedName name="fdfds" localSheetId="64" hidden="1">#REF!</definedName>
    <definedName name="fdfds" hidden="1">#REF!</definedName>
    <definedName name="fdfdsafsdf" localSheetId="23" hidden="1">'[53]Fax a enviar'!#REF!</definedName>
    <definedName name="fdfdsafsdf" localSheetId="25" hidden="1">'[53]Fax a enviar'!#REF!</definedName>
    <definedName name="fdfdsafsdf" localSheetId="53" hidden="1">'[53]Fax a enviar'!#REF!</definedName>
    <definedName name="fdfdsafsdf" localSheetId="64" hidden="1">'[53]Fax a enviar'!#REF!</definedName>
    <definedName name="fdfdsafsdf" hidden="1">'[53]Fax a enviar'!#REF!</definedName>
    <definedName name="fdfdsf" localSheetId="23" hidden="1">#REF!</definedName>
    <definedName name="fdfdsf" localSheetId="24" hidden="1">#REF!</definedName>
    <definedName name="fdfdsf" localSheetId="25" hidden="1">#REF!</definedName>
    <definedName name="fdfdsf" localSheetId="53" hidden="1">#REF!</definedName>
    <definedName name="fdfdsf" localSheetId="64" hidden="1">#REF!</definedName>
    <definedName name="fdfdsf" hidden="1">#REF!</definedName>
    <definedName name="fdfsd" localSheetId="23" hidden="1">'[39]Fax a enviar'!#REF!</definedName>
    <definedName name="fdfsd" localSheetId="25" hidden="1">'[39]Fax a enviar'!#REF!</definedName>
    <definedName name="fdfsd" localSheetId="53" hidden="1">'[39]Fax a enviar'!#REF!</definedName>
    <definedName name="fdfsd" localSheetId="64" hidden="1">'[39]Fax a enviar'!#REF!</definedName>
    <definedName name="fdfsd" hidden="1">'[39]Fax a enviar'!#REF!</definedName>
    <definedName name="fed" localSheetId="18" hidden="1">{"Riqfin97",#N/A,FALSE,"Tran";"Riqfinpro",#N/A,FALSE,"Tran"}</definedName>
    <definedName name="fed" localSheetId="23" hidden="1">{"Riqfin97",#N/A,FALSE,"Tran";"Riqfinpro",#N/A,FALSE,"Tran"}</definedName>
    <definedName name="fed" localSheetId="24" hidden="1">{"Riqfin97",#N/A,FALSE,"Tran";"Riqfinpro",#N/A,FALSE,"Tran"}</definedName>
    <definedName name="fed" localSheetId="25" hidden="1">{"Riqfin97",#N/A,FALSE,"Tran";"Riqfinpro",#N/A,FALSE,"Tran"}</definedName>
    <definedName name="fed" localSheetId="45" hidden="1">{"Riqfin97",#N/A,FALSE,"Tran";"Riqfinpro",#N/A,FALSE,"Tran"}</definedName>
    <definedName name="fed" localSheetId="53" hidden="1">{"Riqfin97",#N/A,FALSE,"Tran";"Riqfinpro",#N/A,FALSE,"Tran"}</definedName>
    <definedName name="fed" localSheetId="64" hidden="1">{"Riqfin97",#N/A,FALSE,"Tran";"Riqfinpro",#N/A,FALSE,"Tran"}</definedName>
    <definedName name="fed" hidden="1">{"Riqfin97",#N/A,FALSE,"Tran";"Riqfinpro",#N/A,FALSE,"Tran"}</definedName>
    <definedName name="feere" hidden="1">'[50]Fax a enviar'!#REF!</definedName>
    <definedName name="fef" hidden="1">'[50]Fax a enviar'!#REF!</definedName>
    <definedName name="fer" localSheetId="18" hidden="1">{"Riqfin97",#N/A,FALSE,"Tran";"Riqfinpro",#N/A,FALSE,"Tran"}</definedName>
    <definedName name="fer" localSheetId="23" hidden="1">{"Riqfin97",#N/A,FALSE,"Tran";"Riqfinpro",#N/A,FALSE,"Tran"}</definedName>
    <definedName name="fer" localSheetId="24" hidden="1">{"Riqfin97",#N/A,FALSE,"Tran";"Riqfinpro",#N/A,FALSE,"Tran"}</definedName>
    <definedName name="fer" localSheetId="25" hidden="1">{"Riqfin97",#N/A,FALSE,"Tran";"Riqfinpro",#N/A,FALSE,"Tran"}</definedName>
    <definedName name="fer" localSheetId="45" hidden="1">{"Riqfin97",#N/A,FALSE,"Tran";"Riqfinpro",#N/A,FALSE,"Tran"}</definedName>
    <definedName name="fer" localSheetId="53" hidden="1">{"Riqfin97",#N/A,FALSE,"Tran";"Riqfinpro",#N/A,FALSE,"Tran"}</definedName>
    <definedName name="fer" localSheetId="64" hidden="1">{"Riqfin97",#N/A,FALSE,"Tran";"Riqfinpro",#N/A,FALSE,"Tran"}</definedName>
    <definedName name="fer" hidden="1">{"Riqfin97",#N/A,FALSE,"Tran";"Riqfinpro",#N/A,FALSE,"Tran"}</definedName>
    <definedName name="FF" localSheetId="23">#REF!</definedName>
    <definedName name="FF" localSheetId="24">#REF!</definedName>
    <definedName name="FF" localSheetId="25">#REF!</definedName>
    <definedName name="FF" localSheetId="53">#REF!</definedName>
    <definedName name="FF" localSheetId="64">#REF!</definedName>
    <definedName name="FF">#REF!</definedName>
    <definedName name="FF1A" localSheetId="24">#REF!</definedName>
    <definedName name="FF1A" localSheetId="53">#REF!</definedName>
    <definedName name="FF1A" localSheetId="64">#REF!</definedName>
    <definedName name="FF1A">#REF!</definedName>
    <definedName name="fff" localSheetId="24" hidden="1">#REF!</definedName>
    <definedName name="fff" localSheetId="53" hidden="1">#REF!</definedName>
    <definedName name="fff" localSheetId="64" hidden="1">#REF!</definedName>
    <definedName name="fff" hidden="1">#REF!</definedName>
    <definedName name="ffff" localSheetId="18" hidden="1">{"Riqfin97",#N/A,FALSE,"Tran";"Riqfinpro",#N/A,FALSE,"Tran"}</definedName>
    <definedName name="ffff" localSheetId="23" hidden="1">{"Riqfin97",#N/A,FALSE,"Tran";"Riqfinpro",#N/A,FALSE,"Tran"}</definedName>
    <definedName name="ffff" localSheetId="24" hidden="1">{"Riqfin97",#N/A,FALSE,"Tran";"Riqfinpro",#N/A,FALSE,"Tran"}</definedName>
    <definedName name="ffff" localSheetId="25" hidden="1">{"Riqfin97",#N/A,FALSE,"Tran";"Riqfinpro",#N/A,FALSE,"Tran"}</definedName>
    <definedName name="ffff" localSheetId="45" hidden="1">{"Riqfin97",#N/A,FALSE,"Tran";"Riqfinpro",#N/A,FALSE,"Tran"}</definedName>
    <definedName name="ffff" localSheetId="53" hidden="1">{"Riqfin97",#N/A,FALSE,"Tran";"Riqfinpro",#N/A,FALSE,"Tran"}</definedName>
    <definedName name="ffff" localSheetId="64" hidden="1">{"Riqfin97",#N/A,FALSE,"Tran";"Riqfinpro",#N/A,FALSE,"Tran"}</definedName>
    <definedName name="ffff" hidden="1">{"Riqfin97",#N/A,FALSE,"Tran";"Riqfinpro",#N/A,FALSE,"Tran"}</definedName>
    <definedName name="fffff" localSheetId="23">#REF!</definedName>
    <definedName name="fffff" localSheetId="24">#REF!</definedName>
    <definedName name="fffff" localSheetId="25">#REF!</definedName>
    <definedName name="fffff" localSheetId="53">#REF!</definedName>
    <definedName name="fffff" localSheetId="64">#REF!</definedName>
    <definedName name="fffff">#REF!</definedName>
    <definedName name="ffffff" localSheetId="24" hidden="1">#REF!</definedName>
    <definedName name="ffffff" localSheetId="53" hidden="1">#REF!</definedName>
    <definedName name="ffffff" localSheetId="64" hidden="1">#REF!</definedName>
    <definedName name="ffffff" hidden="1">#REF!</definedName>
    <definedName name="fffffff" localSheetId="18" hidden="1">{"Minpmon",#N/A,FALSE,"Monthinput"}</definedName>
    <definedName name="fffffff" localSheetId="23" hidden="1">{"Minpmon",#N/A,FALSE,"Monthinput"}</definedName>
    <definedName name="fffffff" localSheetId="24" hidden="1">{"Minpmon",#N/A,FALSE,"Monthinput"}</definedName>
    <definedName name="fffffff" localSheetId="25" hidden="1">{"Minpmon",#N/A,FALSE,"Monthinput"}</definedName>
    <definedName name="fffffff" localSheetId="45" hidden="1">{"Minpmon",#N/A,FALSE,"Monthinput"}</definedName>
    <definedName name="fffffff" localSheetId="53" hidden="1">{"Minpmon",#N/A,FALSE,"Monthinput"}</definedName>
    <definedName name="fffffff" localSheetId="64" hidden="1">{"Minpmon",#N/A,FALSE,"Monthinput"}</definedName>
    <definedName name="fffffff" hidden="1">{"Minpmon",#N/A,FALSE,"Monthinput"}</definedName>
    <definedName name="fffffffff" hidden="1">'[50]Fax a enviar'!#REF!</definedName>
    <definedName name="ffffffffffffff" localSheetId="18" hidden="1">{"Riqfin97",#N/A,FALSE,"Tran";"Riqfinpro",#N/A,FALSE,"Tran"}</definedName>
    <definedName name="ffffffffffffff" localSheetId="23" hidden="1">{"Riqfin97",#N/A,FALSE,"Tran";"Riqfinpro",#N/A,FALSE,"Tran"}</definedName>
    <definedName name="ffffffffffffff" localSheetId="24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45" hidden="1">{"Riqfin97",#N/A,FALSE,"Tran";"Riqfinpro",#N/A,FALSE,"Tran"}</definedName>
    <definedName name="ffffffffffffff" localSheetId="53" hidden="1">{"Riqfin97",#N/A,FALSE,"Tran";"Riqfinpro",#N/A,FALSE,"Tran"}</definedName>
    <definedName name="ffffffffffffff" localSheetId="64" hidden="1">{"Riqfin97",#N/A,FALSE,"Tran";"Riqfinpro",#N/A,FALSE,"Tran"}</definedName>
    <definedName name="ffffffffffffff" hidden="1">{"Riqfin97",#N/A,FALSE,"Tran";"Riqfinpro",#N/A,FALSE,"Tran"}</definedName>
    <definedName name="FFNN" localSheetId="28">#REF!</definedName>
    <definedName name="FFNN" localSheetId="31">#REF!</definedName>
    <definedName name="FFNN" localSheetId="64">#REF!</definedName>
    <definedName name="FFNN">#REF!</definedName>
    <definedName name="fgf" localSheetId="18" hidden="1">{"Riqfin97",#N/A,FALSE,"Tran";"Riqfinpro",#N/A,FALSE,"Tran"}</definedName>
    <definedName name="fgf" localSheetId="23" hidden="1">{"Riqfin97",#N/A,FALSE,"Tran";"Riqfinpro",#N/A,FALSE,"Tran"}</definedName>
    <definedName name="fgf" localSheetId="24" hidden="1">{"Riqfin97",#N/A,FALSE,"Tran";"Riqfinpro",#N/A,FALSE,"Tran"}</definedName>
    <definedName name="fgf" localSheetId="25" hidden="1">{"Riqfin97",#N/A,FALSE,"Tran";"Riqfinpro",#N/A,FALSE,"Tran"}</definedName>
    <definedName name="fgf" localSheetId="45" hidden="1">{"Riqfin97",#N/A,FALSE,"Tran";"Riqfinpro",#N/A,FALSE,"Tran"}</definedName>
    <definedName name="fgf" localSheetId="53" hidden="1">{"Riqfin97",#N/A,FALSE,"Tran";"Riqfinpro",#N/A,FALSE,"Tran"}</definedName>
    <definedName name="fgf" localSheetId="64" hidden="1">{"Riqfin97",#N/A,FALSE,"Tran";"Riqfinpro",#N/A,FALSE,"Tran"}</definedName>
    <definedName name="fgf" hidden="1">{"Riqfin97",#N/A,FALSE,"Tran";"Riqfinpro",#N/A,FALSE,"Tran"}</definedName>
    <definedName name="fgfg" hidden="1">'[54]Fax a enviar'!#REF!</definedName>
    <definedName name="fghfghf" hidden="1">'[59]Fax a enviar'!#REF!</definedName>
    <definedName name="fhnfdj" hidden="1">'[50]Fax a enviar'!#REF!</definedName>
    <definedName name="Fig.1" localSheetId="23">#REF!</definedName>
    <definedName name="Fig.1" localSheetId="24">#REF!</definedName>
    <definedName name="Fig.1" localSheetId="25">#REF!</definedName>
    <definedName name="Fig.1" localSheetId="53">#REF!</definedName>
    <definedName name="Fig.1" localSheetId="64">#REF!</definedName>
    <definedName name="Fig.1">#REF!</definedName>
    <definedName name="FigTitle" localSheetId="24">#REF!</definedName>
    <definedName name="FigTitle" localSheetId="53">#REF!</definedName>
    <definedName name="FigTitle" localSheetId="64">#REF!</definedName>
    <definedName name="FigTitle">#REF!</definedName>
    <definedName name="Figure.3" localSheetId="24">#REF!</definedName>
    <definedName name="Figure.3" localSheetId="53">#REF!</definedName>
    <definedName name="Figure.3" localSheetId="64">#REF!</definedName>
    <definedName name="Figure.3">#REF!</definedName>
    <definedName name="Financing" localSheetId="18" hidden="1">{"Tab1",#N/A,FALSE,"P";"Tab2",#N/A,FALSE,"P"}</definedName>
    <definedName name="Financing" localSheetId="23" hidden="1">{"Tab1",#N/A,FALSE,"P";"Tab2",#N/A,FALSE,"P"}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45" hidden="1">{"Tab1",#N/A,FALSE,"P";"Tab2",#N/A,FALSE,"P"}</definedName>
    <definedName name="Financing" localSheetId="53" hidden="1">{"Tab1",#N/A,FALSE,"P";"Tab2",#N/A,FALSE,"P"}</definedName>
    <definedName name="Financing" localSheetId="64" hidden="1">{"Tab1",#N/A,FALSE,"P";"Tab2",#N/A,FALSE,"P"}</definedName>
    <definedName name="Financing" hidden="1">{"Tab1",#N/A,FALSE,"P";"Tab2",#N/A,FALSE,"P"}</definedName>
    <definedName name="Fisc" localSheetId="28">#REF!</definedName>
    <definedName name="Fisc" localSheetId="31">#REF!</definedName>
    <definedName name="Fisc" localSheetId="64">#REF!</definedName>
    <definedName name="Fisc">#REF!</definedName>
    <definedName name="Fisca" localSheetId="23">#REF!</definedName>
    <definedName name="Fisca" localSheetId="24">#REF!</definedName>
    <definedName name="Fisca" localSheetId="53">#REF!</definedName>
    <definedName name="Fisca" localSheetId="64">#REF!</definedName>
    <definedName name="Fisca">#REF!</definedName>
    <definedName name="FMI" localSheetId="28">[37]BCP!#REF!</definedName>
    <definedName name="FMI" localSheetId="31">[37]BCP!#REF!</definedName>
    <definedName name="FMI" localSheetId="64">[37]BCP!#REF!</definedName>
    <definedName name="FMI">[37]BCP!#REF!</definedName>
    <definedName name="FMK" localSheetId="24">#REF!</definedName>
    <definedName name="FMK" localSheetId="25">#REF!</definedName>
    <definedName name="FMK" localSheetId="53">#REF!</definedName>
    <definedName name="FMK" localSheetId="64">#REF!</definedName>
    <definedName name="FMK">#REF!</definedName>
    <definedName name="FORMATO">#N/A</definedName>
    <definedName name="FRAMENO" localSheetId="25">#REF!</definedName>
    <definedName name="FRAMENO" localSheetId="28">#REF!</definedName>
    <definedName name="FRAMENO" localSheetId="31">#REF!</definedName>
    <definedName name="FRAMENO" localSheetId="64">#REF!</definedName>
    <definedName name="FRAMENO">#REF!</definedName>
    <definedName name="framework_macro" localSheetId="28">#REF!</definedName>
    <definedName name="framework_macro" localSheetId="31">#REF!</definedName>
    <definedName name="framework_macro" localSheetId="64">#REF!</definedName>
    <definedName name="framework_macro">#REF!</definedName>
    <definedName name="framework_macro_new" localSheetId="28">#REF!</definedName>
    <definedName name="framework_macro_new" localSheetId="31">#REF!</definedName>
    <definedName name="framework_macro_new" localSheetId="64">#REF!</definedName>
    <definedName name="framework_macro_new">#REF!</definedName>
    <definedName name="framework_monetary" localSheetId="28">#REF!</definedName>
    <definedName name="framework_monetary" localSheetId="31">#REF!</definedName>
    <definedName name="framework_monetary">#REF!</definedName>
    <definedName name="FRAMEYES" localSheetId="28">#REF!</definedName>
    <definedName name="FRAMEYES" localSheetId="31">#REF!</definedName>
    <definedName name="FRAMEYES">#REF!</definedName>
    <definedName name="fre" localSheetId="18" hidden="1">{"Tab1",#N/A,FALSE,"P";"Tab2",#N/A,FALSE,"P"}</definedName>
    <definedName name="fre" localSheetId="23" hidden="1">{"Tab1",#N/A,FALSE,"P";"Tab2",#N/A,FALSE,"P"}</definedName>
    <definedName name="fre" localSheetId="24" hidden="1">{"Tab1",#N/A,FALSE,"P";"Tab2",#N/A,FALSE,"P"}</definedName>
    <definedName name="fre" localSheetId="25" hidden="1">{"Tab1",#N/A,FALSE,"P";"Tab2",#N/A,FALSE,"P"}</definedName>
    <definedName name="fre" localSheetId="45" hidden="1">{"Tab1",#N/A,FALSE,"P";"Tab2",#N/A,FALSE,"P"}</definedName>
    <definedName name="fre" localSheetId="53" hidden="1">{"Tab1",#N/A,FALSE,"P";"Tab2",#N/A,FALSE,"P"}</definedName>
    <definedName name="fre" localSheetId="64" hidden="1">{"Tab1",#N/A,FALSE,"P";"Tab2",#N/A,FALSE,"P"}</definedName>
    <definedName name="fre" hidden="1">{"Tab1",#N/A,FALSE,"P";"Tab2",#N/A,FALSE,"P"}</definedName>
    <definedName name="FRFEURO" localSheetId="23">#REF!</definedName>
    <definedName name="FRFEURO" localSheetId="24">#REF!</definedName>
    <definedName name="FRFEURO" localSheetId="25">#REF!</definedName>
    <definedName name="FRFEURO" localSheetId="53">#REF!</definedName>
    <definedName name="FRFEURO" localSheetId="64">#REF!</definedName>
    <definedName name="FRFEURO">#REF!</definedName>
    <definedName name="FS" localSheetId="24">#REF!</definedName>
    <definedName name="FS" localSheetId="53">#REF!</definedName>
    <definedName name="FS" localSheetId="64">#REF!</definedName>
    <definedName name="FS">#REF!</definedName>
    <definedName name="FS1A" localSheetId="24">#REF!</definedName>
    <definedName name="FS1A" localSheetId="53">#REF!</definedName>
    <definedName name="FS1A" localSheetId="64">#REF!</definedName>
    <definedName name="FS1A">#REF!</definedName>
    <definedName name="fsdfsd" localSheetId="24" hidden="1">[60]C!#REF!</definedName>
    <definedName name="fsdfsd" localSheetId="53" hidden="1">[60]C!#REF!</definedName>
    <definedName name="fsdfsd" localSheetId="64" hidden="1">[60]C!#REF!</definedName>
    <definedName name="fsdfsd" hidden="1">[60]C!#REF!</definedName>
    <definedName name="fsdsdfa" localSheetId="24" hidden="1">'[53]Fax a enviar'!#REF!</definedName>
    <definedName name="fsdsdfa" localSheetId="53" hidden="1">'[53]Fax a enviar'!#REF!</definedName>
    <definedName name="fsdsdfa" localSheetId="64" hidden="1">'[53]Fax a enviar'!#REF!</definedName>
    <definedName name="fsdsdfa" hidden="1">'[53]Fax a enviar'!#REF!</definedName>
    <definedName name="FT" localSheetId="23">#REF!</definedName>
    <definedName name="FT" localSheetId="24">#REF!</definedName>
    <definedName name="FT" localSheetId="25">#REF!</definedName>
    <definedName name="FT" localSheetId="53">#REF!</definedName>
    <definedName name="FT" localSheetId="64">#REF!</definedName>
    <definedName name="FT">#REF!</definedName>
    <definedName name="FT1A" localSheetId="24">#REF!</definedName>
    <definedName name="FT1A" localSheetId="53">#REF!</definedName>
    <definedName name="FT1A" localSheetId="64">#REF!</definedName>
    <definedName name="FT1A">#REF!</definedName>
    <definedName name="ftr" localSheetId="18" hidden="1">{"Riqfin97",#N/A,FALSE,"Tran";"Riqfinpro",#N/A,FALSE,"Tran"}</definedName>
    <definedName name="ftr" localSheetId="23" hidden="1">{"Riqfin97",#N/A,FALSE,"Tran";"Riqfinpro",#N/A,FALSE,"Tran"}</definedName>
    <definedName name="ftr" localSheetId="24" hidden="1">{"Riqfin97",#N/A,FALSE,"Tran";"Riqfinpro",#N/A,FALSE,"Tran"}</definedName>
    <definedName name="ftr" localSheetId="25" hidden="1">{"Riqfin97",#N/A,FALSE,"Tran";"Riqfinpro",#N/A,FALSE,"Tran"}</definedName>
    <definedName name="ftr" localSheetId="45" hidden="1">{"Riqfin97",#N/A,FALSE,"Tran";"Riqfinpro",#N/A,FALSE,"Tran"}</definedName>
    <definedName name="ftr" localSheetId="53" hidden="1">{"Riqfin97",#N/A,FALSE,"Tran";"Riqfinpro",#N/A,FALSE,"Tran"}</definedName>
    <definedName name="ftr" localSheetId="64" hidden="1">{"Riqfin97",#N/A,FALSE,"Tran";"Riqfinpro",#N/A,FALSE,"Tran"}</definedName>
    <definedName name="ftr" hidden="1">{"Riqfin97",#N/A,FALSE,"Tran";"Riqfinpro",#N/A,FALSE,"Tran"}</definedName>
    <definedName name="fty" localSheetId="18" hidden="1">{"Riqfin97",#N/A,FALSE,"Tran";"Riqfinpro",#N/A,FALSE,"Tran"}</definedName>
    <definedName name="fty" localSheetId="23" hidden="1">{"Riqfin97",#N/A,FALSE,"Tran";"Riqfinpro",#N/A,FALSE,"Tran"}</definedName>
    <definedName name="fty" localSheetId="24" hidden="1">{"Riqfin97",#N/A,FALSE,"Tran";"Riqfinpro",#N/A,FALSE,"Tran"}</definedName>
    <definedName name="fty" localSheetId="25" hidden="1">{"Riqfin97",#N/A,FALSE,"Tran";"Riqfinpro",#N/A,FALSE,"Tran"}</definedName>
    <definedName name="fty" localSheetId="45" hidden="1">{"Riqfin97",#N/A,FALSE,"Tran";"Riqfinpro",#N/A,FALSE,"Tran"}</definedName>
    <definedName name="fty" localSheetId="53" hidden="1">{"Riqfin97",#N/A,FALSE,"Tran";"Riqfinpro",#N/A,FALSE,"Tran"}</definedName>
    <definedName name="fty" localSheetId="64" hidden="1">{"Riqfin97",#N/A,FALSE,"Tran";"Riqfinpro",#N/A,FALSE,"Tran"}</definedName>
    <definedName name="fty" hidden="1">{"Riqfin97",#N/A,FALSE,"Tran";"Riqfinpro",#N/A,FALSE,"Tran"}</definedName>
    <definedName name="FUENTE" localSheetId="23">#REF!</definedName>
    <definedName name="FUENTE" localSheetId="24">#REF!</definedName>
    <definedName name="FUENTE" localSheetId="25">#REF!</definedName>
    <definedName name="FUENTE" localSheetId="27">#REF!</definedName>
    <definedName name="FUENTE" localSheetId="28">#REF!</definedName>
    <definedName name="FUENTE" localSheetId="31">#REF!</definedName>
    <definedName name="FUENTE" localSheetId="53">#REF!</definedName>
    <definedName name="FUENTE" localSheetId="64">#REF!</definedName>
    <definedName name="FUENTE" localSheetId="30">#REF!</definedName>
    <definedName name="FUENTE">#REF!</definedName>
    <definedName name="fuente1" localSheetId="24">#REF!</definedName>
    <definedName name="fuente1" localSheetId="27">#REF!</definedName>
    <definedName name="fuente1" localSheetId="28">#REF!</definedName>
    <definedName name="fuente1" localSheetId="31">#REF!</definedName>
    <definedName name="fuente1" localSheetId="53">#REF!</definedName>
    <definedName name="fuente1" localSheetId="64">#REF!</definedName>
    <definedName name="fuente1">#REF!</definedName>
    <definedName name="FUENTE2" localSheetId="64">#REF!</definedName>
    <definedName name="FUENTE2">#REF!</definedName>
    <definedName name="Fuentes" localSheetId="28">#REF!</definedName>
    <definedName name="Fuentes" localSheetId="31">#REF!</definedName>
    <definedName name="Fuentes">#REF!</definedName>
    <definedName name="fx" localSheetId="24">#REF!</definedName>
    <definedName name="fx" localSheetId="53">#REF!</definedName>
    <definedName name="fx">#REF!</definedName>
    <definedName name="G" localSheetId="18" hidden="1">{"Main Economic Indicators",#N/A,FALSE,"C"}</definedName>
    <definedName name="G" localSheetId="23" hidden="1">{"Main Economic Indicators",#N/A,FALSE,"C"}</definedName>
    <definedName name="G" localSheetId="24" hidden="1">{"Main Economic Indicators",#N/A,FALSE,"C"}</definedName>
    <definedName name="G" localSheetId="25" hidden="1">{"Main Economic Indicators",#N/A,FALSE,"C"}</definedName>
    <definedName name="G" localSheetId="45" hidden="1">{"Main Economic Indicators",#N/A,FALSE,"C"}</definedName>
    <definedName name="G" localSheetId="53" hidden="1">{"Main Economic Indicators",#N/A,FALSE,"C"}</definedName>
    <definedName name="G" localSheetId="64" hidden="1">{"Main Economic Indicators",#N/A,FALSE,"C"}</definedName>
    <definedName name="G" hidden="1">{"Main Economic Indicators",#N/A,FALSE,"C"}</definedName>
    <definedName name="GAP" localSheetId="28">#REF!</definedName>
    <definedName name="GAP" localSheetId="31">#REF!</definedName>
    <definedName name="GAP" localSheetId="64">#REF!</definedName>
    <definedName name="GAP">#REF!</definedName>
    <definedName name="GAPFGFROM" localSheetId="28">#REF!</definedName>
    <definedName name="GAPFGFROM" localSheetId="31">#REF!</definedName>
    <definedName name="GAPFGFROM" localSheetId="64">#REF!</definedName>
    <definedName name="GAPFGFROM">#REF!</definedName>
    <definedName name="GAPFGTO" localSheetId="28">#REF!</definedName>
    <definedName name="GAPFGTO" localSheetId="31">#REF!</definedName>
    <definedName name="GAPFGTO" localSheetId="64">#REF!</definedName>
    <definedName name="GAPFGTO">#REF!</definedName>
    <definedName name="GAPSTFROM" localSheetId="28">#REF!</definedName>
    <definedName name="GAPSTFROM" localSheetId="31">#REF!</definedName>
    <definedName name="GAPSTFROM">#REF!</definedName>
    <definedName name="GAPSTTO" localSheetId="28">#REF!</definedName>
    <definedName name="GAPSTTO" localSheetId="31">#REF!</definedName>
    <definedName name="GAPSTTO">#REF!</definedName>
    <definedName name="GAPTEST" localSheetId="28">#REF!</definedName>
    <definedName name="GAPTEST" localSheetId="31">#REF!</definedName>
    <definedName name="GAPTEST">#REF!</definedName>
    <definedName name="GAPTESTFG" localSheetId="28">#REF!</definedName>
    <definedName name="GAPTESTFG" localSheetId="31">#REF!</definedName>
    <definedName name="GAPTESTFG">#REF!</definedName>
    <definedName name="GAZZETTE" localSheetId="28">#REF!</definedName>
    <definedName name="GAZZETTE" localSheetId="31">#REF!</definedName>
    <definedName name="GAZZETTE">#REF!</definedName>
    <definedName name="GBP" localSheetId="23">#REF!</definedName>
    <definedName name="GBP" localSheetId="24">#REF!</definedName>
    <definedName name="GBP" localSheetId="53">#REF!</definedName>
    <definedName name="GBP">#REF!</definedName>
    <definedName name="GCB_NGDP">#N/A</definedName>
    <definedName name="gdg" localSheetId="23" hidden="1">'[50]Fax a enviar'!#REF!</definedName>
    <definedName name="gdg" hidden="1">'[50]Fax a enviar'!#REF!</definedName>
    <definedName name="gdgd" localSheetId="23" hidden="1">'[56]Fax a enviar'!#REF!</definedName>
    <definedName name="gdgd" hidden="1">'[56]Fax a enviar'!#REF!</definedName>
    <definedName name="GDP" localSheetId="28">'[61]Empresas Publicas detalle'!#REF!</definedName>
    <definedName name="GDP" localSheetId="31">'[61]Empresas Publicas detalle'!#REF!</definedName>
    <definedName name="gdp">[62]GDP_WEO!$A$3:$AB$188</definedName>
    <definedName name="gdpall">[62]GDP!$B$2:$AD$134</definedName>
    <definedName name="gdppc">[62]GDPpc_WEO!$A$3:$AC$188</definedName>
    <definedName name="GGB_NGDP">#N/A</definedName>
    <definedName name="ggfrfff" localSheetId="23" hidden="1">#REF!</definedName>
    <definedName name="ggfrfff" localSheetId="24" hidden="1">#REF!</definedName>
    <definedName name="ggfrfff" localSheetId="25" hidden="1">#REF!</definedName>
    <definedName name="ggfrfff" localSheetId="53" hidden="1">#REF!</definedName>
    <definedName name="ggfrfff" localSheetId="64" hidden="1">#REF!</definedName>
    <definedName name="ggfrfff" hidden="1">#REF!</definedName>
    <definedName name="ggg" localSheetId="18" hidden="1">{"Riqfin97",#N/A,FALSE,"Tran";"Riqfinpro",#N/A,FALSE,"Tran"}</definedName>
    <definedName name="ggg" localSheetId="23" hidden="1">{"Riqfin97",#N/A,FALSE,"Tran";"Riqfinpro",#N/A,FALSE,"Tran"}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45" hidden="1">{"Riqfin97",#N/A,FALSE,"Tran";"Riqfinpro",#N/A,FALSE,"Tran"}</definedName>
    <definedName name="ggg" localSheetId="53" hidden="1">{"Riqfin97",#N/A,FALSE,"Tran";"Riqfinpro",#N/A,FALSE,"Tran"}</definedName>
    <definedName name="ggg" localSheetId="64" hidden="1">{"Riqfin97",#N/A,FALSE,"Tran";"Riqfinpro",#N/A,FALSE,"Tran"}</definedName>
    <definedName name="ggg" hidden="1">{"Riqfin97",#N/A,FALSE,"Tran";"Riqfinpro",#N/A,FALSE,"Tran"}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'[63]J(Priv.Cap)'!#REF!</definedName>
    <definedName name="ggggggggggggggg" localSheetId="23" hidden="1">#REF!</definedName>
    <definedName name="ggggggggggggggg" localSheetId="24" hidden="1">#REF!</definedName>
    <definedName name="ggggggggggggggg" localSheetId="25" hidden="1">#REF!</definedName>
    <definedName name="ggggggggggggggg" localSheetId="53" hidden="1">#REF!</definedName>
    <definedName name="ggggggggggggggg" localSheetId="64" hidden="1">#REF!</definedName>
    <definedName name="ggggggggggggggg" hidden="1">#REF!</definedName>
    <definedName name="ght" localSheetId="18" hidden="1">{"Tab1",#N/A,FALSE,"P";"Tab2",#N/A,FALSE,"P"}</definedName>
    <definedName name="ght" localSheetId="23" hidden="1">{"Tab1",#N/A,FALSE,"P";"Tab2",#N/A,FALSE,"P"}</definedName>
    <definedName name="ght" localSheetId="24" hidden="1">{"Tab1",#N/A,FALSE,"P";"Tab2",#N/A,FALSE,"P"}</definedName>
    <definedName name="ght" localSheetId="25" hidden="1">{"Tab1",#N/A,FALSE,"P";"Tab2",#N/A,FALSE,"P"}</definedName>
    <definedName name="ght" localSheetId="45" hidden="1">{"Tab1",#N/A,FALSE,"P";"Tab2",#N/A,FALSE,"P"}</definedName>
    <definedName name="ght" localSheetId="53" hidden="1">{"Tab1",#N/A,FALSE,"P";"Tab2",#N/A,FALSE,"P"}</definedName>
    <definedName name="ght" localSheetId="64" hidden="1">{"Tab1",#N/A,FALSE,"P";"Tab2",#N/A,FALSE,"P"}</definedName>
    <definedName name="ght" hidden="1">{"Tab1",#N/A,FALSE,"P";"Tab2",#N/A,FALSE,"P"}</definedName>
    <definedName name="GL_Z" localSheetId="28">#REF!</definedName>
    <definedName name="GL_Z" localSheetId="31">#REF!</definedName>
    <definedName name="GL_Z" localSheetId="64">#REF!</definedName>
    <definedName name="GL_Z">#REF!</definedName>
    <definedName name="gni">[48]GNIpc!$A$1:$R$235</definedName>
    <definedName name="goafrica" localSheetId="4">[64]!goafrica</definedName>
    <definedName name="goafrica" localSheetId="36">[64]!goafrica</definedName>
    <definedName name="goafrica" localSheetId="48">[64]!goafrica</definedName>
    <definedName name="goafrica" localSheetId="53">[64]!goafrica</definedName>
    <definedName name="goafrica">[64]!goafrica</definedName>
    <definedName name="goasia" localSheetId="4">[64]!goasia</definedName>
    <definedName name="goasia" localSheetId="36">[64]!goasia</definedName>
    <definedName name="goasia" localSheetId="48">[64]!goasia</definedName>
    <definedName name="goasia" localSheetId="53">[64]!goasia</definedName>
    <definedName name="goasia">[64]!goasia</definedName>
    <definedName name="GOB" localSheetId="23">#REF!</definedName>
    <definedName name="GOB" localSheetId="24">#REF!</definedName>
    <definedName name="GOB" localSheetId="25">#REF!</definedName>
    <definedName name="GOB" localSheetId="53">#REF!</definedName>
    <definedName name="GOB" localSheetId="64">#REF!</definedName>
    <definedName name="GOB">#REF!</definedName>
    <definedName name="goeeup" localSheetId="4">[64]!goeeup</definedName>
    <definedName name="goeeup" localSheetId="36">[64]!goeeup</definedName>
    <definedName name="goeeup" localSheetId="48">[64]!goeeup</definedName>
    <definedName name="goeeup" localSheetId="53">[64]!goeeup</definedName>
    <definedName name="goeeup">[64]!goeeup</definedName>
    <definedName name="goeurope" localSheetId="4">[64]!goeurope</definedName>
    <definedName name="goeurope" localSheetId="36">[64]!goeurope</definedName>
    <definedName name="goeurope" localSheetId="48">[64]!goeurope</definedName>
    <definedName name="goeurope" localSheetId="53">[64]!goeurope</definedName>
    <definedName name="goeurope">[64]!goeurope</definedName>
    <definedName name="golamerica" localSheetId="4">[64]!golamerica</definedName>
    <definedName name="golamerica" localSheetId="36">[64]!golamerica</definedName>
    <definedName name="golamerica" localSheetId="48">[64]!golamerica</definedName>
    <definedName name="golamerica" localSheetId="53">[64]!golamerica</definedName>
    <definedName name="golamerica">[64]!golamerica</definedName>
    <definedName name="gomeast" localSheetId="4">[64]!gomeast</definedName>
    <definedName name="gomeast" localSheetId="36">[64]!gomeast</definedName>
    <definedName name="gomeast" localSheetId="48">[64]!gomeast</definedName>
    <definedName name="gomeast" localSheetId="53">[64]!gomeast</definedName>
    <definedName name="gomeast">[64]!gomeast</definedName>
    <definedName name="gooecd" localSheetId="4">[64]!gooecd</definedName>
    <definedName name="gooecd" localSheetId="36">[64]!gooecd</definedName>
    <definedName name="gooecd" localSheetId="48">[64]!gooecd</definedName>
    <definedName name="gooecd" localSheetId="53">[64]!gooecd</definedName>
    <definedName name="gooecd">[64]!gooecd</definedName>
    <definedName name="goopec" localSheetId="4">[64]!goopec</definedName>
    <definedName name="goopec" localSheetId="36">[64]!goopec</definedName>
    <definedName name="goopec" localSheetId="48">[64]!goopec</definedName>
    <definedName name="goopec" localSheetId="53">[64]!goopec</definedName>
    <definedName name="goopec">[64]!goopec</definedName>
    <definedName name="gosummary" localSheetId="4">[64]!gosummary</definedName>
    <definedName name="gosummary" localSheetId="36">[64]!gosummary</definedName>
    <definedName name="gosummary" localSheetId="48">[64]!gosummary</definedName>
    <definedName name="gosummary" localSheetId="53">[64]!gosummary</definedName>
    <definedName name="gosummary">[64]!gosummary</definedName>
    <definedName name="Grace_IDA">[55]NPV!$B$25</definedName>
    <definedName name="Grace_NC" localSheetId="28">[55]NPV!#REF!</definedName>
    <definedName name="Grace_NC" localSheetId="31">[55]NPV!#REF!</definedName>
    <definedName name="Grace_NC" localSheetId="64">[55]NPV!#REF!</definedName>
    <definedName name="Grace_NC">[55]NPV!#REF!</definedName>
    <definedName name="gre" localSheetId="18" hidden="1">{"Riqfin97",#N/A,FALSE,"Tran";"Riqfinpro",#N/A,FALSE,"Tran"}</definedName>
    <definedName name="gre" localSheetId="23" hidden="1">{"Riqfin97",#N/A,FALSE,"Tran";"Riqfinpro",#N/A,FALSE,"Tran"}</definedName>
    <definedName name="gre" localSheetId="24" hidden="1">{"Riqfin97",#N/A,FALSE,"Tran";"Riqfinpro",#N/A,FALSE,"Tran"}</definedName>
    <definedName name="gre" localSheetId="25" hidden="1">{"Riqfin97",#N/A,FALSE,"Tran";"Riqfinpro",#N/A,FALSE,"Tran"}</definedName>
    <definedName name="gre" localSheetId="45" hidden="1">{"Riqfin97",#N/A,FALSE,"Tran";"Riqfinpro",#N/A,FALSE,"Tran"}</definedName>
    <definedName name="gre" localSheetId="53" hidden="1">{"Riqfin97",#N/A,FALSE,"Tran";"Riqfinpro",#N/A,FALSE,"Tran"}</definedName>
    <definedName name="gre" localSheetId="64" hidden="1">{"Riqfin97",#N/A,FALSE,"Tran";"Riqfinpro",#N/A,FALSE,"Tran"}</definedName>
    <definedName name="gre" hidden="1">{"Riqfin97",#N/A,FALSE,"Tran";"Riqfinpro",#N/A,FALSE,"Tran"}</definedName>
    <definedName name="grtrt" hidden="1">'[54]Fax a enviar'!#REF!</definedName>
    <definedName name="gtryrtyr" localSheetId="23" hidden="1">#REF!</definedName>
    <definedName name="gtryrtyr" localSheetId="24" hidden="1">#REF!</definedName>
    <definedName name="gtryrtyr" localSheetId="25" hidden="1">#REF!</definedName>
    <definedName name="gtryrtyr" localSheetId="53" hidden="1">#REF!</definedName>
    <definedName name="gtryrtyr" localSheetId="64" hidden="1">#REF!</definedName>
    <definedName name="gtryrtyr" hidden="1">#REF!</definedName>
    <definedName name="GUIL" localSheetId="24">#REF!</definedName>
    <definedName name="GUIL" localSheetId="53">#REF!</definedName>
    <definedName name="GUIL" localSheetId="64">#REF!</definedName>
    <definedName name="GUIL">#REF!</definedName>
    <definedName name="GUIL1" localSheetId="24">#REF!</definedName>
    <definedName name="GUIL1" localSheetId="53">#REF!</definedName>
    <definedName name="GUIL1" localSheetId="64">#REF!</definedName>
    <definedName name="GUIL1">#REF!</definedName>
    <definedName name="GYEAR2021">[49]Gold!$B$583:$J$583</definedName>
    <definedName name="GYEAR2022">[49]Gold!$K$583:$U$583</definedName>
    <definedName name="gyu" localSheetId="18" hidden="1">{"Tab1",#N/A,FALSE,"P";"Tab2",#N/A,FALSE,"P"}</definedName>
    <definedName name="gyu" localSheetId="23" hidden="1">{"Tab1",#N/A,FALSE,"P";"Tab2",#N/A,FALSE,"P"}</definedName>
    <definedName name="gyu" localSheetId="24" hidden="1">{"Tab1",#N/A,FALSE,"P";"Tab2",#N/A,FALSE,"P"}</definedName>
    <definedName name="gyu" localSheetId="25" hidden="1">{"Tab1",#N/A,FALSE,"P";"Tab2",#N/A,FALSE,"P"}</definedName>
    <definedName name="gyu" localSheetId="45" hidden="1">{"Tab1",#N/A,FALSE,"P";"Tab2",#N/A,FALSE,"P"}</definedName>
    <definedName name="gyu" localSheetId="53" hidden="1">{"Tab1",#N/A,FALSE,"P";"Tab2",#N/A,FALSE,"P"}</definedName>
    <definedName name="gyu" localSheetId="64" hidden="1">{"Tab1",#N/A,FALSE,"P";"Tab2",#N/A,FALSE,"P"}</definedName>
    <definedName name="gyu" hidden="1">{"Tab1",#N/A,FALSE,"P";"Tab2",#N/A,FALSE,"P"}</definedName>
    <definedName name="h" localSheetId="23" hidden="1">#REF!</definedName>
    <definedName name="h" localSheetId="24" hidden="1">#REF!</definedName>
    <definedName name="h" localSheetId="25" hidden="1">#REF!</definedName>
    <definedName name="h" localSheetId="53" hidden="1">#REF!</definedName>
    <definedName name="h" localSheetId="64" hidden="1">#REF!</definedName>
    <definedName name="h" hidden="1">#REF!</definedName>
    <definedName name="HEADING" localSheetId="28">#REF!</definedName>
    <definedName name="HEADING" localSheetId="31">#REF!</definedName>
    <definedName name="HEADING" localSheetId="64">#REF!</definedName>
    <definedName name="HEADING">#REF!</definedName>
    <definedName name="Heading39">'[31]shared data'!$A$1:$G$5</definedName>
    <definedName name="hfhf" localSheetId="23">#REF!</definedName>
    <definedName name="hfhf" localSheetId="25">#REF!</definedName>
    <definedName name="hfhf" localSheetId="53">#REF!</definedName>
    <definedName name="hfhf">#REF!</definedName>
    <definedName name="hfhfhf" localSheetId="23" hidden="1">'[50]Fax a enviar'!#REF!</definedName>
    <definedName name="hfhfhf" localSheetId="24" hidden="1">'[50]Fax a enviar'!#REF!</definedName>
    <definedName name="hfhfhf" localSheetId="53" hidden="1">'[50]Fax a enviar'!#REF!</definedName>
    <definedName name="hfhfhf" localSheetId="64" hidden="1">'[50]Fax a enviar'!#REF!</definedName>
    <definedName name="hfhfhf" hidden="1">'[50]Fax a enviar'!#REF!</definedName>
    <definedName name="hhh" localSheetId="23" hidden="1">'[65]J(Priv.Cap)'!#REF!</definedName>
    <definedName name="hhh" localSheetId="24" hidden="1">'[65]J(Priv.Cap)'!#REF!</definedName>
    <definedName name="hhh" localSheetId="53" hidden="1">'[65]J(Priv.Cap)'!#REF!</definedName>
    <definedName name="hhh" localSheetId="64" hidden="1">'[65]J(Priv.Cap)'!#REF!</definedName>
    <definedName name="hhh" hidden="1">'[65]J(Priv.Cap)'!#REF!</definedName>
    <definedName name="HHHH" localSheetId="23" hidden="1">#REF!</definedName>
    <definedName name="HHHH" localSheetId="24" hidden="1">#REF!</definedName>
    <definedName name="HHHH" localSheetId="25" hidden="1">#REF!</definedName>
    <definedName name="HHHH" localSheetId="53" hidden="1">#REF!</definedName>
    <definedName name="HHHH" localSheetId="64" hidden="1">#REF!</definedName>
    <definedName name="HHHH" hidden="1">#REF!</definedName>
    <definedName name="hhhhh" localSheetId="18" hidden="1">{"Tab1",#N/A,FALSE,"P";"Tab2",#N/A,FALSE,"P"}</definedName>
    <definedName name="hhhhh" localSheetId="23" hidden="1">{"Tab1",#N/A,FALSE,"P";"Tab2",#N/A,FALSE,"P"}</definedName>
    <definedName name="hhhhh" localSheetId="24" hidden="1">{"Tab1",#N/A,FALSE,"P";"Tab2",#N/A,FALSE,"P"}</definedName>
    <definedName name="hhhhh" localSheetId="25" hidden="1">{"Tab1",#N/A,FALSE,"P";"Tab2",#N/A,FALSE,"P"}</definedName>
    <definedName name="hhhhh" localSheetId="45" hidden="1">{"Tab1",#N/A,FALSE,"P";"Tab2",#N/A,FALSE,"P"}</definedName>
    <definedName name="hhhhh" localSheetId="53" hidden="1">{"Tab1",#N/A,FALSE,"P";"Tab2",#N/A,FALSE,"P"}</definedName>
    <definedName name="hhhhh" localSheetId="64" hidden="1">{"Tab1",#N/A,FALSE,"P";"Tab2",#N/A,FALSE,"P"}</definedName>
    <definedName name="hhhhh" hidden="1">{"Tab1",#N/A,FALSE,"P";"Tab2",#N/A,FALSE,"P"}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'[42]Inter-Bank'!$L$5</definedName>
    <definedName name="hio" localSheetId="18" hidden="1">{"Tab1",#N/A,FALSE,"P";"Tab2",#N/A,FALSE,"P"}</definedName>
    <definedName name="hio" localSheetId="23" hidden="1">{"Tab1",#N/A,FALSE,"P";"Tab2",#N/A,FALSE,"P"}</definedName>
    <definedName name="hio" localSheetId="24" hidden="1">{"Tab1",#N/A,FALSE,"P";"Tab2",#N/A,FALSE,"P"}</definedName>
    <definedName name="hio" localSheetId="25" hidden="1">{"Tab1",#N/A,FALSE,"P";"Tab2",#N/A,FALSE,"P"}</definedName>
    <definedName name="hio" localSheetId="45" hidden="1">{"Tab1",#N/A,FALSE,"P";"Tab2",#N/A,FALSE,"P"}</definedName>
    <definedName name="hio" localSheetId="53" hidden="1">{"Tab1",#N/A,FALSE,"P";"Tab2",#N/A,FALSE,"P"}</definedName>
    <definedName name="hio" localSheetId="64" hidden="1">{"Tab1",#N/A,FALSE,"P";"Tab2",#N/A,FALSE,"P"}</definedName>
    <definedName name="hio" hidden="1">{"Tab1",#N/A,FALSE,"P";"Tab2",#N/A,FALSE,"P"}</definedName>
    <definedName name="hjkhgkky" hidden="1">'[54]Fax a enviar'!#REF!</definedName>
    <definedName name="hkh" localSheetId="23" hidden="1">#REF!</definedName>
    <definedName name="hkh" localSheetId="24" hidden="1">#REF!</definedName>
    <definedName name="hkh" localSheetId="25" hidden="1">#REF!</definedName>
    <definedName name="hkh" localSheetId="53" hidden="1">#REF!</definedName>
    <definedName name="hkh" localSheetId="64" hidden="1">#REF!</definedName>
    <definedName name="hkh" hidden="1">#REF!</definedName>
    <definedName name="hkhkh" localSheetId="24" hidden="1">#REF!</definedName>
    <definedName name="hkhkh" localSheetId="53" hidden="1">#REF!</definedName>
    <definedName name="hkhkh" localSheetId="64" hidden="1">#REF!</definedName>
    <definedName name="hkhkh" hidden="1">#REF!</definedName>
    <definedName name="hola" localSheetId="24">#REF!</definedName>
    <definedName name="hola" localSheetId="53">#REF!</definedName>
    <definedName name="hola" localSheetId="64">#REF!</definedName>
    <definedName name="hola">#REF!</definedName>
    <definedName name="holalalala" localSheetId="53" hidden="1">'[28]Fax a enviar'!#REF!</definedName>
    <definedName name="holalalala" localSheetId="64" hidden="1">'[28]Fax a enviar'!#REF!</definedName>
    <definedName name="holalalala" hidden="1">'[28]Fax a enviar'!#REF!</definedName>
    <definedName name="holallll" localSheetId="23">#REF!</definedName>
    <definedName name="holallll" localSheetId="24">#REF!</definedName>
    <definedName name="holallll" localSheetId="25">#REF!</definedName>
    <definedName name="holallll" localSheetId="53">#REF!</definedName>
    <definedName name="holallll" localSheetId="64">#REF!</definedName>
    <definedName name="holallll">#REF!</definedName>
    <definedName name="hpu" localSheetId="18" hidden="1">{"Tab1",#N/A,FALSE,"P";"Tab2",#N/A,FALSE,"P"}</definedName>
    <definedName name="hpu" localSheetId="23" hidden="1">{"Tab1",#N/A,FALSE,"P";"Tab2",#N/A,FALSE,"P"}</definedName>
    <definedName name="hpu" localSheetId="24" hidden="1">{"Tab1",#N/A,FALSE,"P";"Tab2",#N/A,FALSE,"P"}</definedName>
    <definedName name="hpu" localSheetId="25" hidden="1">{"Tab1",#N/A,FALSE,"P";"Tab2",#N/A,FALSE,"P"}</definedName>
    <definedName name="hpu" localSheetId="45" hidden="1">{"Tab1",#N/A,FALSE,"P";"Tab2",#N/A,FALSE,"P"}</definedName>
    <definedName name="hpu" localSheetId="53" hidden="1">{"Tab1",#N/A,FALSE,"P";"Tab2",#N/A,FALSE,"P"}</definedName>
    <definedName name="hpu" localSheetId="6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8" hidden="1">{"'para SB'!$A$1318:$F$1381"}</definedName>
    <definedName name="HTML_Control" localSheetId="25" hidden="1">{"'para SB'!$A$1318:$F$1381"}</definedName>
    <definedName name="HTML_Control" localSheetId="28" hidden="1">{"'para SB'!$A$1318:$F$1381"}</definedName>
    <definedName name="HTML_Control" localSheetId="45" hidden="1">{"'para SB'!$A$1318:$F$1381"}</definedName>
    <definedName name="HTML_Control" localSheetId="6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8" hidden="1">{"Tab1",#N/A,FALSE,"P";"Tab2",#N/A,FALSE,"P"}</definedName>
    <definedName name="hui" localSheetId="23" hidden="1">{"Tab1",#N/A,FALSE,"P";"Tab2",#N/A,FALSE,"P"}</definedName>
    <definedName name="hui" localSheetId="24" hidden="1">{"Tab1",#N/A,FALSE,"P";"Tab2",#N/A,FALSE,"P"}</definedName>
    <definedName name="hui" localSheetId="25" hidden="1">{"Tab1",#N/A,FALSE,"P";"Tab2",#N/A,FALSE,"P"}</definedName>
    <definedName name="hui" localSheetId="45" hidden="1">{"Tab1",#N/A,FALSE,"P";"Tab2",#N/A,FALSE,"P"}</definedName>
    <definedName name="hui" localSheetId="53" hidden="1">{"Tab1",#N/A,FALSE,"P";"Tab2",#N/A,FALSE,"P"}</definedName>
    <definedName name="hui" localSheetId="64" hidden="1">{"Tab1",#N/A,FALSE,"P";"Tab2",#N/A,FALSE,"P"}</definedName>
    <definedName name="hui" hidden="1">{"Tab1",#N/A,FALSE,"P";"Tab2",#N/A,FALSE,"P"}</definedName>
    <definedName name="huo" localSheetId="18" hidden="1">{"Tab1",#N/A,FALSE,"P";"Tab2",#N/A,FALSE,"P"}</definedName>
    <definedName name="huo" localSheetId="23" hidden="1">{"Tab1",#N/A,FALSE,"P";"Tab2",#N/A,FALSE,"P"}</definedName>
    <definedName name="huo" localSheetId="24" hidden="1">{"Tab1",#N/A,FALSE,"P";"Tab2",#N/A,FALSE,"P"}</definedName>
    <definedName name="huo" localSheetId="25" hidden="1">{"Tab1",#N/A,FALSE,"P";"Tab2",#N/A,FALSE,"P"}</definedName>
    <definedName name="huo" localSheetId="45" hidden="1">{"Tab1",#N/A,FALSE,"P";"Tab2",#N/A,FALSE,"P"}</definedName>
    <definedName name="huo" localSheetId="53" hidden="1">{"Tab1",#N/A,FALSE,"P";"Tab2",#N/A,FALSE,"P"}</definedName>
    <definedName name="huo" localSheetId="64" hidden="1">{"Tab1",#N/A,FALSE,"P";"Tab2",#N/A,FALSE,"P"}</definedName>
    <definedName name="huo" hidden="1">{"Tab1",#N/A,FALSE,"P";"Tab2",#N/A,FALSE,"P"}</definedName>
    <definedName name="hutyu7" localSheetId="23" hidden="1">#REF!</definedName>
    <definedName name="hutyu7" localSheetId="24" hidden="1">#REF!</definedName>
    <definedName name="hutyu7" localSheetId="25" hidden="1">#REF!</definedName>
    <definedName name="hutyu7" localSheetId="53" hidden="1">#REF!</definedName>
    <definedName name="hutyu7" localSheetId="64" hidden="1">#REF!</definedName>
    <definedName name="hutyu7" hidden="1">#REF!</definedName>
    <definedName name="HVYNONO1" localSheetId="23">[41]nonopec!#REF!</definedName>
    <definedName name="HVYNONO1" localSheetId="24">[41]nonopec!#REF!</definedName>
    <definedName name="HVYNONO1" localSheetId="25">[41]nonopec!#REF!</definedName>
    <definedName name="HVYNONO1" localSheetId="53">[41]nonopec!#REF!</definedName>
    <definedName name="HVYNONO1" localSheetId="64">[41]nonopec!#REF!</definedName>
    <definedName name="HVYNONO1">[41]nonopec!#REF!</definedName>
    <definedName name="HVYNONO2" localSheetId="23">[41]nonopec!#REF!</definedName>
    <definedName name="HVYNONO2" localSheetId="24">[41]nonopec!#REF!</definedName>
    <definedName name="HVYNONO2" localSheetId="53">[41]nonopec!#REF!</definedName>
    <definedName name="HVYNONO2" localSheetId="64">[41]nonopec!#REF!</definedName>
    <definedName name="HVYNONO2">[41]nonopec!#REF!</definedName>
    <definedName name="HVYNONOPEC" localSheetId="23">[41]nonopec!#REF!</definedName>
    <definedName name="HVYNONOPEC">[41]nonopec!#REF!</definedName>
    <definedName name="HVYOECD">[41]nonopec!#REF!</definedName>
    <definedName name="HVYOPEC">[41]nonopec!#REF!</definedName>
    <definedName name="HVYSUMM">[41]nonopec!#REF!</definedName>
    <definedName name="IDAr" localSheetId="25">#REF!</definedName>
    <definedName name="IDAr" localSheetId="28">#REF!</definedName>
    <definedName name="IDAr" localSheetId="31">#REF!</definedName>
    <definedName name="IDAr" localSheetId="64">#REF!</definedName>
    <definedName name="IDAr">#REF!</definedName>
    <definedName name="IDB" localSheetId="23">#REF!</definedName>
    <definedName name="IDB" localSheetId="24">#REF!</definedName>
    <definedName name="IDB" localSheetId="53">#REF!</definedName>
    <definedName name="IDB" localSheetId="64">#REF!</definedName>
    <definedName name="IDB">#REF!</definedName>
    <definedName name="IFSASSETS" localSheetId="28">#REF!</definedName>
    <definedName name="IFSASSETS" localSheetId="31">#REF!</definedName>
    <definedName name="IFSASSETS" localSheetId="64">#REF!</definedName>
    <definedName name="IFSASSETS">#REF!</definedName>
    <definedName name="IFSLIABS" localSheetId="28">#REF!</definedName>
    <definedName name="IFSLIABS" localSheetId="31">#REF!</definedName>
    <definedName name="IFSLIABS">#REF!</definedName>
    <definedName name="ii" localSheetId="18" hidden="1">{"Tab1",#N/A,FALSE,"P";"Tab2",#N/A,FALSE,"P"}</definedName>
    <definedName name="ii" localSheetId="23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45" hidden="1">{"Tab1",#N/A,FALSE,"P";"Tab2",#N/A,FALSE,"P"}</definedName>
    <definedName name="ii" localSheetId="53" hidden="1">{"Tab1",#N/A,FALSE,"P";"Tab2",#N/A,FALSE,"P"}</definedName>
    <definedName name="ii" localSheetId="64" hidden="1">{"Tab1",#N/A,FALSE,"P";"Tab2",#N/A,FALSE,"P"}</definedName>
    <definedName name="ii" hidden="1">{"Tab1",#N/A,FALSE,"P";"Tab2",#N/A,FALSE,"P"}</definedName>
    <definedName name="iii" localSheetId="18" hidden="1">{"Riqfin97",#N/A,FALSE,"Tran";"Riqfinpro",#N/A,FALSE,"Tran"}</definedName>
    <definedName name="iii" localSheetId="23" hidden="1">{"Riqfin97",#N/A,FALSE,"Tran";"Riqfinpro",#N/A,FALSE,"Tran"}</definedName>
    <definedName name="iii" localSheetId="24" hidden="1">{"Riqfin97",#N/A,FALSE,"Tran";"Riqfinpro",#N/A,FALSE,"Tran"}</definedName>
    <definedName name="iii" localSheetId="25" hidden="1">{"Riqfin97",#N/A,FALSE,"Tran";"Riqfinpro",#N/A,FALSE,"Tran"}</definedName>
    <definedName name="iii" localSheetId="45" hidden="1">{"Riqfin97",#N/A,FALSE,"Tran";"Riqfinpro",#N/A,FALSE,"Tran"}</definedName>
    <definedName name="iii" localSheetId="53" hidden="1">{"Riqfin97",#N/A,FALSE,"Tran";"Riqfinpro",#N/A,FALSE,"Tran"}</definedName>
    <definedName name="iii" localSheetId="64" hidden="1">{"Riqfin97",#N/A,FALSE,"Tran";"Riqfinpro",#N/A,FALSE,"Tran"}</definedName>
    <definedName name="iii" hidden="1">{"Riqfin97",#N/A,FALSE,"Tran";"Riqfinpro",#N/A,FALSE,"Tran"}</definedName>
    <definedName name="iiiiiiiiiii" localSheetId="23" hidden="1">#REF!</definedName>
    <definedName name="iiiiiiiiiii" localSheetId="24" hidden="1">#REF!</definedName>
    <definedName name="iiiiiiiiiii" localSheetId="25" hidden="1">#REF!</definedName>
    <definedName name="iiiiiiiiiii" localSheetId="53" hidden="1">#REF!</definedName>
    <definedName name="iiiiiiiiiii" localSheetId="64" hidden="1">#REF!</definedName>
    <definedName name="iiiiiiiiiii" hidden="1">#REF!</definedName>
    <definedName name="iiiiiiiiiiii" localSheetId="23" hidden="1">'[50]Fax a enviar'!#REF!</definedName>
    <definedName name="iiiiiiiiiiii" localSheetId="24" hidden="1">'[50]Fax a enviar'!#REF!</definedName>
    <definedName name="iiiiiiiiiiii" localSheetId="25" hidden="1">'[50]Fax a enviar'!#REF!</definedName>
    <definedName name="iiiiiiiiiiii" localSheetId="53" hidden="1">'[50]Fax a enviar'!#REF!</definedName>
    <definedName name="iiiiiiiiiiii" localSheetId="64" hidden="1">'[50]Fax a enviar'!#REF!</definedName>
    <definedName name="iiiiiiiiiiii" hidden="1">'[50]Fax a enviar'!#REF!</definedName>
    <definedName name="iiiiiiiiiiiiiiiii" localSheetId="23" hidden="1">'[50]Fax a enviar'!#REF!</definedName>
    <definedName name="iiiiiiiiiiiiiiiii" localSheetId="24" hidden="1">'[50]Fax a enviar'!#REF!</definedName>
    <definedName name="iiiiiiiiiiiiiiiii" localSheetId="53" hidden="1">'[50]Fax a enviar'!#REF!</definedName>
    <definedName name="iiiiiiiiiiiiiiiii" localSheetId="64" hidden="1">'[50]Fax a enviar'!#REF!</definedName>
    <definedName name="iiiiiiiiiiiiiiiii" hidden="1">'[50]Fax a enviar'!#REF!</definedName>
    <definedName name="iiiiiiiiiiiiiiiiiiiiiiiiii" localSheetId="23" hidden="1">#REF!</definedName>
    <definedName name="iiiiiiiiiiiiiiiiiiiiiiiiii" localSheetId="24" hidden="1">#REF!</definedName>
    <definedName name="iiiiiiiiiiiiiiiiiiiiiiiiii" localSheetId="25" hidden="1">#REF!</definedName>
    <definedName name="iiiiiiiiiiiiiiiiiiiiiiiiii" localSheetId="53" hidden="1">#REF!</definedName>
    <definedName name="iiiiiiiiiiiiiiiiiiiiiiiiii" localSheetId="64" hidden="1">#REF!</definedName>
    <definedName name="iiiiiiiiiiiiiiiiiiiiiiiiii" hidden="1">#REF!</definedName>
    <definedName name="iiiooo" localSheetId="24">#REF!</definedName>
    <definedName name="iiiooo" localSheetId="53">#REF!</definedName>
    <definedName name="iiiooo" localSheetId="64">#REF!</definedName>
    <definedName name="iiiooo">#REF!</definedName>
    <definedName name="IKR" localSheetId="24">#REF!</definedName>
    <definedName name="IKR" localSheetId="53">#REF!</definedName>
    <definedName name="IKR" localSheetId="64">#REF!</definedName>
    <definedName name="IKR">#REF!</definedName>
    <definedName name="ilo" localSheetId="18" hidden="1">{"Riqfin97",#N/A,FALSE,"Tran";"Riqfinpro",#N/A,FALSE,"Tran"}</definedName>
    <definedName name="ilo" localSheetId="23" hidden="1">{"Riqfin97",#N/A,FALSE,"Tran";"Riqfinpro",#N/A,FALSE,"Tran"}</definedName>
    <definedName name="ilo" localSheetId="24" hidden="1">{"Riqfin97",#N/A,FALSE,"Tran";"Riqfinpro",#N/A,FALSE,"Tran"}</definedName>
    <definedName name="ilo" localSheetId="25" hidden="1">{"Riqfin97",#N/A,FALSE,"Tran";"Riqfinpro",#N/A,FALSE,"Tran"}</definedName>
    <definedName name="ilo" localSheetId="45" hidden="1">{"Riqfin97",#N/A,FALSE,"Tran";"Riqfinpro",#N/A,FALSE,"Tran"}</definedName>
    <definedName name="ilo" localSheetId="53" hidden="1">{"Riqfin97",#N/A,FALSE,"Tran";"Riqfinpro",#N/A,FALSE,"Tran"}</definedName>
    <definedName name="ilo" localSheetId="64" hidden="1">{"Riqfin97",#N/A,FALSE,"Tran";"Riqfinpro",#N/A,FALSE,"Tran"}</definedName>
    <definedName name="ilo" hidden="1">{"Riqfin97",#N/A,FALSE,"Tran";"Riqfinpro",#N/A,FALSE,"Tran"}</definedName>
    <definedName name="ilu" localSheetId="18" hidden="1">{"Riqfin97",#N/A,FALSE,"Tran";"Riqfinpro",#N/A,FALSE,"Tran"}</definedName>
    <definedName name="ilu" localSheetId="23" hidden="1">{"Riqfin97",#N/A,FALSE,"Tran";"Riqfinpro",#N/A,FALSE,"Tran"}</definedName>
    <definedName name="ilu" localSheetId="24" hidden="1">{"Riqfin97",#N/A,FALSE,"Tran";"Riqfinpro",#N/A,FALSE,"Tran"}</definedName>
    <definedName name="ilu" localSheetId="25" hidden="1">{"Riqfin97",#N/A,FALSE,"Tran";"Riqfinpro",#N/A,FALSE,"Tran"}</definedName>
    <definedName name="ilu" localSheetId="45" hidden="1">{"Riqfin97",#N/A,FALSE,"Tran";"Riqfinpro",#N/A,FALSE,"Tran"}</definedName>
    <definedName name="ilu" localSheetId="53" hidden="1">{"Riqfin97",#N/A,FALSE,"Tran";"Riqfinpro",#N/A,FALSE,"Tran"}</definedName>
    <definedName name="ilu" localSheetId="64" hidden="1">{"Riqfin97",#N/A,FALSE,"Tran";"Riqfinpro",#N/A,FALSE,"Tran"}</definedName>
    <definedName name="ilu" hidden="1">{"Riqfin97",#N/A,FALSE,"Tran";"Riqfinpro",#N/A,FALSE,"Tran"}</definedName>
    <definedName name="IM" localSheetId="28">#REF!</definedName>
    <definedName name="IM" localSheetId="31">#REF!</definedName>
    <definedName name="IM" localSheetId="64">#REF!</definedName>
    <definedName name="IM">#REF!</definedName>
    <definedName name="IMF" localSheetId="28">#REF!</definedName>
    <definedName name="IMF" localSheetId="31">#REF!</definedName>
    <definedName name="IMF" localSheetId="64">#REF!</definedName>
    <definedName name="IMF">#REF!</definedName>
    <definedName name="Importaciones" localSheetId="25" hidden="1">'[13]Base Original'!#REF!</definedName>
    <definedName name="Importaciones" localSheetId="64" hidden="1">'[13]Base Original'!#REF!</definedName>
    <definedName name="Importaciones" hidden="1">'[13]Base Original'!#REF!</definedName>
    <definedName name="INDICEPRODUCCIO" localSheetId="25">#REF!</definedName>
    <definedName name="INDICEPRODUCCIO" localSheetId="28">#REF!</definedName>
    <definedName name="INDICEPRODUCCIO" localSheetId="31">#REF!</definedName>
    <definedName name="INDICEPRODUCCIO" localSheetId="64">#REF!</definedName>
    <definedName name="INDICEPRODUCCIO">#REF!</definedName>
    <definedName name="INFOGER" localSheetId="25">[37]BCP!#REF!</definedName>
    <definedName name="INFOGER" localSheetId="28">[37]BCP!#REF!</definedName>
    <definedName name="INFOGER" localSheetId="31">[37]BCP!#REF!</definedName>
    <definedName name="INFOGER" localSheetId="64">[37]BCP!#REF!</definedName>
    <definedName name="INFOGER">[37]BCP!#REF!</definedName>
    <definedName name="INGRESOS" localSheetId="25">#REF!</definedName>
    <definedName name="INGRESOS" localSheetId="28">#REF!</definedName>
    <definedName name="INGRESOS" localSheetId="31">#REF!</definedName>
    <definedName name="INGRESOS" localSheetId="64">#REF!</definedName>
    <definedName name="INGRESOS">#REF!</definedName>
    <definedName name="INIT" localSheetId="23">#REF!</definedName>
    <definedName name="INIT" localSheetId="24">#REF!</definedName>
    <definedName name="INIT" localSheetId="53">#REF!</definedName>
    <definedName name="INIT" localSheetId="64">#REF!</definedName>
    <definedName name="INIT">#REF!</definedName>
    <definedName name="INPUT_2" localSheetId="28">[18]Input!#REF!</definedName>
    <definedName name="INPUT_2" localSheetId="31">[18]Input!#REF!</definedName>
    <definedName name="INPUT_2" localSheetId="64">[18]Input!#REF!</definedName>
    <definedName name="INPUT_2">[18]Input!#REF!</definedName>
    <definedName name="INPUT_4" localSheetId="28">[18]Input!#REF!</definedName>
    <definedName name="INPUT_4" localSheetId="31">[18]Input!#REF!</definedName>
    <definedName name="INPUT_4" localSheetId="64">[18]Input!#REF!</definedName>
    <definedName name="INPUT_4">[18]Input!#REF!</definedName>
    <definedName name="INTERES" localSheetId="24">#REF!</definedName>
    <definedName name="INTERES" localSheetId="25">#REF!</definedName>
    <definedName name="INTERES" localSheetId="53">#REF!</definedName>
    <definedName name="INTERES" localSheetId="64">#REF!</definedName>
    <definedName name="INTERES">#REF!</definedName>
    <definedName name="INTEREST" localSheetId="24">#REF!</definedName>
    <definedName name="INTEREST" localSheetId="53">#REF!</definedName>
    <definedName name="INTEREST" localSheetId="64">#REF!</definedName>
    <definedName name="INTEREST">#REF!</definedName>
    <definedName name="Interest_IDA">[55]NPV!$B$27</definedName>
    <definedName name="Interest_NC" localSheetId="28">[55]NPV!#REF!</definedName>
    <definedName name="Interest_NC" localSheetId="31">[55]NPV!#REF!</definedName>
    <definedName name="Interest_NC" localSheetId="64">[55]NPV!#REF!</definedName>
    <definedName name="Interest_NC">[55]NPV!#REF!</definedName>
    <definedName name="InterestRate" localSheetId="25">#REF!</definedName>
    <definedName name="InterestRate" localSheetId="28">#REF!</definedName>
    <definedName name="InterestRate" localSheetId="31">#REF!</definedName>
    <definedName name="InterestRate" localSheetId="64">#REF!</definedName>
    <definedName name="InterestRate">#REF!</definedName>
    <definedName name="IPC" localSheetId="28">[66]ipc!#REF!</definedName>
    <definedName name="IPC" localSheetId="31">[66]ipc!#REF!</definedName>
    <definedName name="IPC" localSheetId="64">[66]ipc!#REF!</definedName>
    <definedName name="IPC">[66]ipc!#REF!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3">#REF!</definedName>
    <definedName name="IRLS" localSheetId="24">#REF!</definedName>
    <definedName name="IRLS" localSheetId="25">#REF!</definedName>
    <definedName name="IRLS" localSheetId="53">#REF!</definedName>
    <definedName name="IRLS" localSheetId="64">#REF!</definedName>
    <definedName name="IRLS">#REF!</definedName>
    <definedName name="IRLS1" localSheetId="24">#REF!</definedName>
    <definedName name="IRLS1" localSheetId="53">#REF!</definedName>
    <definedName name="IRLS1" localSheetId="64">#REF!</definedName>
    <definedName name="IRLS1">#REF!</definedName>
    <definedName name="IRP" localSheetId="24">#REF!</definedName>
    <definedName name="IRP" localSheetId="53">#REF!</definedName>
    <definedName name="IRP" localSheetId="64">#REF!</definedName>
    <definedName name="IRP">#REF!</definedName>
    <definedName name="iuf.kugj">#N/A</definedName>
    <definedName name="iyiyiy" localSheetId="23" hidden="1">#REF!</definedName>
    <definedName name="iyiyiy" localSheetId="24" hidden="1">#REF!</definedName>
    <definedName name="iyiyiy" localSheetId="25" hidden="1">#REF!</definedName>
    <definedName name="iyiyiy" localSheetId="53" hidden="1">#REF!</definedName>
    <definedName name="iyiyiy" localSheetId="64" hidden="1">#REF!</definedName>
    <definedName name="iyiyiy" hidden="1">#REF!</definedName>
    <definedName name="JA" localSheetId="24">#REF!</definedName>
    <definedName name="JA" localSheetId="53">#REF!</definedName>
    <definedName name="JA" localSheetId="64">#REF!</definedName>
    <definedName name="JA">#REF!</definedName>
    <definedName name="jagu4" localSheetId="24">#REF!</definedName>
    <definedName name="jagu4" localSheetId="53">#REF!</definedName>
    <definedName name="jagu4" localSheetId="64">#REF!</definedName>
    <definedName name="jagu4">#REF!</definedName>
    <definedName name="JAPCRUDE87" localSheetId="24">#REF!</definedName>
    <definedName name="JAPCRUDE87">#REF!</definedName>
    <definedName name="JAPCRUDE88" localSheetId="24">#REF!</definedName>
    <definedName name="JAPCRUDE88">#REF!</definedName>
    <definedName name="JAPPROD87" localSheetId="24">#REF!</definedName>
    <definedName name="JAPPROD87">#REF!</definedName>
    <definedName name="JAPPROD88" localSheetId="24">#REF!</definedName>
    <definedName name="JAPPROD88">#REF!</definedName>
    <definedName name="JAPTOT87" localSheetId="24">#REF!</definedName>
    <definedName name="JAPTOT87">#REF!</definedName>
    <definedName name="JAPTOT88" localSheetId="24">#REF!</definedName>
    <definedName name="JAPTOT88">#REF!</definedName>
    <definedName name="JJ" localSheetId="24">#REF!</definedName>
    <definedName name="JJ">#REF!</definedName>
    <definedName name="jjj" localSheetId="23" hidden="1">'[39]Fax a enviar'!#REF!</definedName>
    <definedName name="jjj" localSheetId="24" hidden="1">'[39]Fax a enviar'!#REF!</definedName>
    <definedName name="jjj" localSheetId="25" hidden="1">'[39]Fax a enviar'!#REF!</definedName>
    <definedName name="jjj" localSheetId="53" hidden="1">'[39]Fax a enviar'!#REF!</definedName>
    <definedName name="jjj" localSheetId="64" hidden="1">'[39]Fax a enviar'!#REF!</definedName>
    <definedName name="jjj" hidden="1">'[39]Fax a enviar'!#REF!</definedName>
    <definedName name="jjjj" localSheetId="18" hidden="1">{"Tab1",#N/A,FALSE,"P";"Tab2",#N/A,FALSE,"P"}</definedName>
    <definedName name="jjjj" localSheetId="23" hidden="1">{"Tab1",#N/A,FALSE,"P";"Tab2",#N/A,FALSE,"P"}</definedName>
    <definedName name="jjjj" localSheetId="24" hidden="1">{"Tab1",#N/A,FALSE,"P";"Tab2",#N/A,FALSE,"P"}</definedName>
    <definedName name="jjjj" localSheetId="25" hidden="1">{"Tab1",#N/A,FALSE,"P";"Tab2",#N/A,FALSE,"P"}</definedName>
    <definedName name="jjjj" localSheetId="45" hidden="1">{"Tab1",#N/A,FALSE,"P";"Tab2",#N/A,FALSE,"P"}</definedName>
    <definedName name="jjjj" localSheetId="53" hidden="1">{"Tab1",#N/A,FALSE,"P";"Tab2",#N/A,FALSE,"P"}</definedName>
    <definedName name="jjjj" localSheetId="64" hidden="1">{"Tab1",#N/A,FALSE,"P";"Tab2",#N/A,FALSE,"P"}</definedName>
    <definedName name="jjjj" hidden="1">{"Tab1",#N/A,FALSE,"P";"Tab2",#N/A,FALSE,"P"}</definedName>
    <definedName name="jjjjjj" hidden="1">'[63]J(Priv.Cap)'!#REF!</definedName>
    <definedName name="JJJJJJJJJJ" localSheetId="23" hidden="1">#REF!</definedName>
    <definedName name="JJJJJJJJJJ" localSheetId="24" hidden="1">#REF!</definedName>
    <definedName name="JJJJJJJJJJ" localSheetId="25" hidden="1">#REF!</definedName>
    <definedName name="JJJJJJJJJJ" localSheetId="53" hidden="1">#REF!</definedName>
    <definedName name="JJJJJJJJJJ" localSheetId="64" hidden="1">#REF!</definedName>
    <definedName name="JJJJJJJJJJ" hidden="1">#REF!</definedName>
    <definedName name="jjjjjjjjjjjjjjjjjj" localSheetId="18" hidden="1">{"Tab1",#N/A,FALSE,"P";"Tab2",#N/A,FALSE,"P"}</definedName>
    <definedName name="jjjjjjjjjjjjjjjjjj" localSheetId="23" hidden="1">{"Tab1",#N/A,FALSE,"P";"Tab2",#N/A,FALSE,"P"}</definedName>
    <definedName name="jjjjjjjjjjjjjjjjjj" localSheetId="24" hidden="1">{"Tab1",#N/A,FALSE,"P";"Tab2",#N/A,FALSE,"P"}</definedName>
    <definedName name="jjjjjjjjjjjjjjjjjj" localSheetId="25" hidden="1">{"Tab1",#N/A,FALSE,"P";"Tab2",#N/A,FALSE,"P"}</definedName>
    <definedName name="jjjjjjjjjjjjjjjjjj" localSheetId="45" hidden="1">{"Tab1",#N/A,FALSE,"P";"Tab2",#N/A,FALSE,"P"}</definedName>
    <definedName name="jjjjjjjjjjjjjjjjjj" localSheetId="53" hidden="1">{"Tab1",#N/A,FALSE,"P";"Tab2",#N/A,FALSE,"P"}</definedName>
    <definedName name="jjjjjjjjjjjjjjjjjj" localSheetId="64" hidden="1">{"Tab1",#N/A,FALSE,"P";"Tab2",#N/A,FALSE,"P"}</definedName>
    <definedName name="jjjjjjjjjjjjjjjjjj" hidden="1">{"Tab1",#N/A,FALSE,"P";"Tab2",#N/A,FALSE,"P"}</definedName>
    <definedName name="jkk" localSheetId="18" hidden="1">{#N/A,#N/A,FALSE,"NFPS GDP"}</definedName>
    <definedName name="jkk" localSheetId="23" hidden="1">{#N/A,#N/A,FALSE,"NFPS GDP"}</definedName>
    <definedName name="jkk" localSheetId="24" hidden="1">{#N/A,#N/A,FALSE,"NFPS GDP"}</definedName>
    <definedName name="jkk" localSheetId="25" hidden="1">{#N/A,#N/A,FALSE,"NFPS GDP"}</definedName>
    <definedName name="jkk" localSheetId="45" hidden="1">{#N/A,#N/A,FALSE,"NFPS GDP"}</definedName>
    <definedName name="jkk" localSheetId="53" hidden="1">{#N/A,#N/A,FALSE,"NFPS GDP"}</definedName>
    <definedName name="jkk" localSheetId="64" hidden="1">{#N/A,#N/A,FALSE,"NFPS GDP"}</definedName>
    <definedName name="jkk" hidden="1">{#N/A,#N/A,FALSE,"NFPS GDP"}</definedName>
    <definedName name="JPY" localSheetId="23">#REF!</definedName>
    <definedName name="JPY" localSheetId="24">#REF!</definedName>
    <definedName name="JPY" localSheetId="25">#REF!</definedName>
    <definedName name="JPY" localSheetId="53">#REF!</definedName>
    <definedName name="JPY" localSheetId="64">#REF!</definedName>
    <definedName name="JPY">#REF!</definedName>
    <definedName name="jui" localSheetId="18" hidden="1">{"Riqfin97",#N/A,FALSE,"Tran";"Riqfinpro",#N/A,FALSE,"Tran"}</definedName>
    <definedName name="jui" localSheetId="23" hidden="1">{"Riqfin97",#N/A,FALSE,"Tran";"Riqfinpro",#N/A,FALSE,"Tran"}</definedName>
    <definedName name="jui" localSheetId="24" hidden="1">{"Riqfin97",#N/A,FALSE,"Tran";"Riqfinpro",#N/A,FALSE,"Tran"}</definedName>
    <definedName name="jui" localSheetId="25" hidden="1">{"Riqfin97",#N/A,FALSE,"Tran";"Riqfinpro",#N/A,FALSE,"Tran"}</definedName>
    <definedName name="jui" localSheetId="45" hidden="1">{"Riqfin97",#N/A,FALSE,"Tran";"Riqfinpro",#N/A,FALSE,"Tran"}</definedName>
    <definedName name="jui" localSheetId="53" hidden="1">{"Riqfin97",#N/A,FALSE,"Tran";"Riqfinpro",#N/A,FALSE,"Tran"}</definedName>
    <definedName name="jui" localSheetId="64" hidden="1">{"Riqfin97",#N/A,FALSE,"Tran";"Riqfinpro",#N/A,FALSE,"Tran"}</definedName>
    <definedName name="jui" hidden="1">{"Riqfin97",#N/A,FALSE,"Tran";"Riqfinpro",#N/A,FALSE,"Tran"}</definedName>
    <definedName name="jutjugyj" localSheetId="23" hidden="1">#REF!</definedName>
    <definedName name="jutjugyj" localSheetId="24" hidden="1">#REF!</definedName>
    <definedName name="jutjugyj" localSheetId="25" hidden="1">#REF!</definedName>
    <definedName name="jutjugyj" localSheetId="53" hidden="1">#REF!</definedName>
    <definedName name="jutjugyj" localSheetId="64" hidden="1">#REF!</definedName>
    <definedName name="jutjugyj" hidden="1">#REF!</definedName>
    <definedName name="juy" localSheetId="18" hidden="1">{"Tab1",#N/A,FALSE,"P";"Tab2",#N/A,FALSE,"P"}</definedName>
    <definedName name="juy" localSheetId="23" hidden="1">{"Tab1",#N/A,FALSE,"P";"Tab2",#N/A,FALSE,"P"}</definedName>
    <definedName name="juy" localSheetId="24" hidden="1">{"Tab1",#N/A,FALSE,"P";"Tab2",#N/A,FALSE,"P"}</definedName>
    <definedName name="juy" localSheetId="25" hidden="1">{"Tab1",#N/A,FALSE,"P";"Tab2",#N/A,FALSE,"P"}</definedName>
    <definedName name="juy" localSheetId="45" hidden="1">{"Tab1",#N/A,FALSE,"P";"Tab2",#N/A,FALSE,"P"}</definedName>
    <definedName name="juy" localSheetId="53" hidden="1">{"Tab1",#N/A,FALSE,"P";"Tab2",#N/A,FALSE,"P"}</definedName>
    <definedName name="juy" localSheetId="64" hidden="1">{"Tab1",#N/A,FALSE,"P";"Tab2",#N/A,FALSE,"P"}</definedName>
    <definedName name="juy" hidden="1">{"Tab1",#N/A,FALSE,"P";"Tab2",#N/A,FALSE,"P"}</definedName>
    <definedName name="k" localSheetId="18" hidden="1">{"Main Economic Indicators",#N/A,FALSE,"C"}</definedName>
    <definedName name="k" localSheetId="23" hidden="1">{"Main Economic Indicators",#N/A,FALSE,"C"}</definedName>
    <definedName name="k" localSheetId="24" hidden="1">{"Main Economic Indicators",#N/A,FALSE,"C"}</definedName>
    <definedName name="k" localSheetId="25" hidden="1">{"Main Economic Indicators",#N/A,FALSE,"C"}</definedName>
    <definedName name="k" localSheetId="45" hidden="1">{"Main Economic Indicators",#N/A,FALSE,"C"}</definedName>
    <definedName name="k" localSheetId="53" hidden="1">{"Main Economic Indicators",#N/A,FALSE,"C"}</definedName>
    <definedName name="k" localSheetId="64" hidden="1">{"Main Economic Indicators",#N/A,FALSE,"C"}</definedName>
    <definedName name="k" hidden="1">{"Main Economic Indicators",#N/A,FALSE,"C"}</definedName>
    <definedName name="KD" localSheetId="23">#REF!</definedName>
    <definedName name="KD" localSheetId="24">#REF!</definedName>
    <definedName name="KD" localSheetId="25">#REF!</definedName>
    <definedName name="KD" localSheetId="53">#REF!</definedName>
    <definedName name="KD" localSheetId="64">#REF!</definedName>
    <definedName name="KD">#REF!</definedName>
    <definedName name="KD1A" localSheetId="24">#REF!</definedName>
    <definedName name="KD1A" localSheetId="53">#REF!</definedName>
    <definedName name="KD1A" localSheetId="64">#REF!</definedName>
    <definedName name="KD1A">#REF!</definedName>
    <definedName name="khkh" localSheetId="24" hidden="1">'[50]Fax a enviar'!#REF!</definedName>
    <definedName name="khkh" localSheetId="53" hidden="1">'[50]Fax a enviar'!#REF!</definedName>
    <definedName name="khkh" localSheetId="64" hidden="1">'[50]Fax a enviar'!#REF!</definedName>
    <definedName name="khkh" hidden="1">'[50]Fax a enviar'!#REF!</definedName>
    <definedName name="kiiiiii" localSheetId="23" hidden="1">#REF!</definedName>
    <definedName name="kiiiiii" localSheetId="24" hidden="1">#REF!</definedName>
    <definedName name="kiiiiii" localSheetId="25" hidden="1">#REF!</definedName>
    <definedName name="kiiiiii" localSheetId="53" hidden="1">#REF!</definedName>
    <definedName name="kiiiiii" localSheetId="64" hidden="1">#REF!</definedName>
    <definedName name="kiiiiii" hidden="1">#REF!</definedName>
    <definedName name="kim" localSheetId="24">#REF!</definedName>
    <definedName name="kim" localSheetId="53">#REF!</definedName>
    <definedName name="kim" localSheetId="64">#REF!</definedName>
    <definedName name="kim">#REF!</definedName>
    <definedName name="kio" localSheetId="18" hidden="1">{"Tab1",#N/A,FALSE,"P";"Tab2",#N/A,FALSE,"P"}</definedName>
    <definedName name="kio" localSheetId="23" hidden="1">{"Tab1",#N/A,FALSE,"P";"Tab2",#N/A,FALSE,"P"}</definedName>
    <definedName name="kio" localSheetId="24" hidden="1">{"Tab1",#N/A,FALSE,"P";"Tab2",#N/A,FALSE,"P"}</definedName>
    <definedName name="kio" localSheetId="25" hidden="1">{"Tab1",#N/A,FALSE,"P";"Tab2",#N/A,FALSE,"P"}</definedName>
    <definedName name="kio" localSheetId="45" hidden="1">{"Tab1",#N/A,FALSE,"P";"Tab2",#N/A,FALSE,"P"}</definedName>
    <definedName name="kio" localSheetId="53" hidden="1">{"Tab1",#N/A,FALSE,"P";"Tab2",#N/A,FALSE,"P"}</definedName>
    <definedName name="kio" localSheetId="64" hidden="1">{"Tab1",#N/A,FALSE,"P";"Tab2",#N/A,FALSE,"P"}</definedName>
    <definedName name="kio" hidden="1">{"Tab1",#N/A,FALSE,"P";"Tab2",#N/A,FALSE,"P"}</definedName>
    <definedName name="kiu" localSheetId="18" hidden="1">{"Riqfin97",#N/A,FALSE,"Tran";"Riqfinpro",#N/A,FALSE,"Tran"}</definedName>
    <definedName name="kiu" localSheetId="23" hidden="1">{"Riqfin97",#N/A,FALSE,"Tran";"Riqfinpro",#N/A,FALSE,"Tran"}</definedName>
    <definedName name="kiu" localSheetId="24" hidden="1">{"Riqfin97",#N/A,FALSE,"Tran";"Riqfinpro",#N/A,FALSE,"Tran"}</definedName>
    <definedName name="kiu" localSheetId="25" hidden="1">{"Riqfin97",#N/A,FALSE,"Tran";"Riqfinpro",#N/A,FALSE,"Tran"}</definedName>
    <definedName name="kiu" localSheetId="45" hidden="1">{"Riqfin97",#N/A,FALSE,"Tran";"Riqfinpro",#N/A,FALSE,"Tran"}</definedName>
    <definedName name="kiu" localSheetId="53" hidden="1">{"Riqfin97",#N/A,FALSE,"Tran";"Riqfinpro",#N/A,FALSE,"Tran"}</definedName>
    <definedName name="kiu" localSheetId="64" hidden="1">{"Riqfin97",#N/A,FALSE,"Tran";"Riqfinpro",#N/A,FALSE,"Tran"}</definedName>
    <definedName name="kiu" hidden="1">{"Riqfin97",#N/A,FALSE,"Tran";"Riqfinpro",#N/A,FALSE,"Tran"}</definedName>
    <definedName name="kjkj" hidden="1">'[50]Fax a enviar'!#REF!</definedName>
    <definedName name="kk" localSheetId="18" hidden="1">{"Tab1",#N/A,FALSE,"P";"Tab2",#N/A,FALSE,"P"}</definedName>
    <definedName name="kk" localSheetId="23" hidden="1">{"Tab1",#N/A,FALSE,"P";"Tab2",#N/A,FALSE,"P"}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45" hidden="1">{"Tab1",#N/A,FALSE,"P";"Tab2",#N/A,FALSE,"P"}</definedName>
    <definedName name="kk" localSheetId="53" hidden="1">{"Tab1",#N/A,FALSE,"P";"Tab2",#N/A,FALSE,"P"}</definedName>
    <definedName name="kk" localSheetId="64" hidden="1">{"Tab1",#N/A,FALSE,"P";"Tab2",#N/A,FALSE,"P"}</definedName>
    <definedName name="kk" hidden="1">{"Tab1",#N/A,FALSE,"P";"Tab2",#N/A,FALSE,"P"}</definedName>
    <definedName name="kkk" localSheetId="18" hidden="1">{"Tab1",#N/A,FALSE,"P";"Tab2",#N/A,FALSE,"P"}</definedName>
    <definedName name="kkk" localSheetId="23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45" hidden="1">{"Tab1",#N/A,FALSE,"P";"Tab2",#N/A,FALSE,"P"}</definedName>
    <definedName name="kkk" localSheetId="53" hidden="1">{"Tab1",#N/A,FALSE,"P";"Tab2",#N/A,FALSE,"P"}</definedName>
    <definedName name="kkk" localSheetId="64" hidden="1">{"Tab1",#N/A,FALSE,"P";"Tab2",#N/A,FALSE,"P"}</definedName>
    <definedName name="kkk" hidden="1">{"Tab1",#N/A,FALSE,"P";"Tab2",#N/A,FALSE,"P"}</definedName>
    <definedName name="kkkk" hidden="1">[67]M!#REF!</definedName>
    <definedName name="kkkkk" hidden="1">'[68]J(Priv.Cap)'!#REF!</definedName>
    <definedName name="kkkkkkkk" localSheetId="18" hidden="1">{"Riqfin97",#N/A,FALSE,"Tran";"Riqfinpro",#N/A,FALSE,"Tran"}</definedName>
    <definedName name="kkkkkkkk" localSheetId="23" hidden="1">{"Riqfin97",#N/A,FALSE,"Tran";"Riqfinpro",#N/A,FALSE,"Tran"}</definedName>
    <definedName name="kkkkkkkk" localSheetId="24" hidden="1">{"Riqfin97",#N/A,FALSE,"Tran";"Riqfinpro",#N/A,FALSE,"Tran"}</definedName>
    <definedName name="kkkkkkkk" localSheetId="25" hidden="1">{"Riqfin97",#N/A,FALSE,"Tran";"Riqfinpro",#N/A,FALSE,"Tran"}</definedName>
    <definedName name="kkkkkkkk" localSheetId="45" hidden="1">{"Riqfin97",#N/A,FALSE,"Tran";"Riqfinpro",#N/A,FALSE,"Tran"}</definedName>
    <definedName name="kkkkkkkk" localSheetId="53" hidden="1">{"Riqfin97",#N/A,FALSE,"Tran";"Riqfinpro",#N/A,FALSE,"Tran"}</definedName>
    <definedName name="kkkkkkkk" localSheetId="64" hidden="1">{"Riqfin97",#N/A,FALSE,"Tran";"Riqfinpro",#N/A,FALSE,"Tran"}</definedName>
    <definedName name="kkkkkkkk" hidden="1">{"Riqfin97",#N/A,FALSE,"Tran";"Riqfinpro",#N/A,FALSE,"Tran"}</definedName>
    <definedName name="kykiyu" hidden="1">'[50]Fax a enviar'!#REF!</definedName>
    <definedName name="LastOpenedWorkSheet" localSheetId="23">#REF!</definedName>
    <definedName name="LastOpenedWorkSheet" localSheetId="24">#REF!</definedName>
    <definedName name="LastOpenedWorkSheet" localSheetId="25">#REF!</definedName>
    <definedName name="LastOpenedWorkSheet" localSheetId="53">#REF!</definedName>
    <definedName name="LastOpenedWorkSheet" localSheetId="64">#REF!</definedName>
    <definedName name="LastOpenedWorkSheet">#REF!</definedName>
    <definedName name="LastRefreshed" localSheetId="24">#REF!</definedName>
    <definedName name="LastRefreshed" localSheetId="53">#REF!</definedName>
    <definedName name="LastRefreshed" localSheetId="64">#REF!</definedName>
    <definedName name="LastRefreshed">#REF!</definedName>
    <definedName name="LD" localSheetId="24">#REF!</definedName>
    <definedName name="LD" localSheetId="53">#REF!</definedName>
    <definedName name="LD" localSheetId="64">#REF!</definedName>
    <definedName name="LD">#REF!</definedName>
    <definedName name="LD1A" localSheetId="24">#REF!</definedName>
    <definedName name="LD1A">#REF!</definedName>
    <definedName name="LE" localSheetId="24">#REF!</definedName>
    <definedName name="LE">#REF!</definedName>
    <definedName name="LE1A" localSheetId="24">#REF!</definedName>
    <definedName name="LE1A">#REF!</definedName>
    <definedName name="LEAP" localSheetId="24">#REF!</definedName>
    <definedName name="LEAP">#REF!</definedName>
    <definedName name="LGTNONO1">[41]nonopec!#REF!</definedName>
    <definedName name="LGTNONO2">[41]nonopec!#REF!</definedName>
    <definedName name="LGTNONOPEC">[41]nonopec!#REF!</definedName>
    <definedName name="LGTNSUMM">[41]nonopec!#REF!</definedName>
    <definedName name="LGTOECD">[41]nonopec!#REF!</definedName>
    <definedName name="LGTOPEC">[41]nonopec!#REF!</definedName>
    <definedName name="LGTPCNT">[41]nonopec!#REF!</definedName>
    <definedName name="LINES" localSheetId="25">#REF!</definedName>
    <definedName name="LINES" localSheetId="28">#REF!</definedName>
    <definedName name="LINES" localSheetId="31">#REF!</definedName>
    <definedName name="LINES" localSheetId="64">#REF!</definedName>
    <definedName name="LINES">#REF!</definedName>
    <definedName name="LIT" localSheetId="23">#REF!</definedName>
    <definedName name="LIT" localSheetId="24">#REF!</definedName>
    <definedName name="LIT" localSheetId="53">#REF!</definedName>
    <definedName name="LIT" localSheetId="64">#REF!</definedName>
    <definedName name="LIT">#REF!</definedName>
    <definedName name="LITEURO" localSheetId="24">#REF!</definedName>
    <definedName name="LITEURO" localSheetId="53">#REF!</definedName>
    <definedName name="LITEURO" localSheetId="64">#REF!</definedName>
    <definedName name="LITEURO">#REF!</definedName>
    <definedName name="ll" localSheetId="18" hidden="1">{"Tab1",#N/A,FALSE,"P";"Tab2",#N/A,FALSE,"P"}</definedName>
    <definedName name="ll" localSheetId="23" hidden="1">{"Tab1",#N/A,FALSE,"P";"Tab2",#N/A,FALSE,"P"}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45" hidden="1">{"Tab1",#N/A,FALSE,"P";"Tab2",#N/A,FALSE,"P"}</definedName>
    <definedName name="ll" localSheetId="53" hidden="1">{"Tab1",#N/A,FALSE,"P";"Tab2",#N/A,FALSE,"P"}</definedName>
    <definedName name="ll" localSheetId="64" hidden="1">{"Tab1",#N/A,FALSE,"P";"Tab2",#N/A,FALSE,"P"}</definedName>
    <definedName name="ll" hidden="1">{"Tab1",#N/A,FALSE,"P";"Tab2",#N/A,FALSE,"P"}</definedName>
    <definedName name="lll" localSheetId="18" hidden="1">{"Riqfin97",#N/A,FALSE,"Tran";"Riqfinpro",#N/A,FALSE,"Tran"}</definedName>
    <definedName name="lll" localSheetId="23" hidden="1">{"Riqfin97",#N/A,FALSE,"Tran";"Riqfinpro",#N/A,FALSE,"Tran"}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45" hidden="1">{"Riqfin97",#N/A,FALSE,"Tran";"Riqfinpro",#N/A,FALSE,"Tran"}</definedName>
    <definedName name="lll" localSheetId="53" hidden="1">{"Riqfin97",#N/A,FALSE,"Tran";"Riqfinpro",#N/A,FALSE,"Tran"}</definedName>
    <definedName name="lll" localSheetId="64" hidden="1">{"Riqfin97",#N/A,FALSE,"Tran";"Riqfinpro",#N/A,FALSE,"Tran"}</definedName>
    <definedName name="lll" hidden="1">{"Riqfin97",#N/A,FALSE,"Tran";"Riqfinpro",#N/A,FALSE,"Tran"}</definedName>
    <definedName name="llll" hidden="1">[69]M!#REF!</definedName>
    <definedName name="lllll" localSheetId="18" hidden="1">{"Tab1",#N/A,FALSE,"P";"Tab2",#N/A,FALSE,"P"}</definedName>
    <definedName name="lllll" localSheetId="23" hidden="1">{"Tab1",#N/A,FALSE,"P";"Tab2",#N/A,FALSE,"P"}</definedName>
    <definedName name="lllll" localSheetId="24" hidden="1">{"Tab1",#N/A,FALSE,"P";"Tab2",#N/A,FALSE,"P"}</definedName>
    <definedName name="lllll" localSheetId="25" hidden="1">{"Tab1",#N/A,FALSE,"P";"Tab2",#N/A,FALSE,"P"}</definedName>
    <definedName name="lllll" localSheetId="45" hidden="1">{"Tab1",#N/A,FALSE,"P";"Tab2",#N/A,FALSE,"P"}</definedName>
    <definedName name="lllll" localSheetId="53" hidden="1">{"Tab1",#N/A,FALSE,"P";"Tab2",#N/A,FALSE,"P"}</definedName>
    <definedName name="lllll" localSheetId="64" hidden="1">{"Tab1",#N/A,FALSE,"P";"Tab2",#N/A,FALSE,"P"}</definedName>
    <definedName name="lllll" hidden="1">{"Tab1",#N/A,FALSE,"P";"Tab2",#N/A,FALSE,"P"}</definedName>
    <definedName name="llllll" localSheetId="18" hidden="1">{"Minpmon",#N/A,FALSE,"Monthinput"}</definedName>
    <definedName name="llllll" localSheetId="23" hidden="1">{"Minpmon",#N/A,FALSE,"Monthinput"}</definedName>
    <definedName name="llllll" localSheetId="24" hidden="1">{"Minpmon",#N/A,FALSE,"Monthinput"}</definedName>
    <definedName name="llllll" localSheetId="25" hidden="1">{"Minpmon",#N/A,FALSE,"Monthinput"}</definedName>
    <definedName name="llllll" localSheetId="45" hidden="1">{"Minpmon",#N/A,FALSE,"Monthinput"}</definedName>
    <definedName name="llllll" localSheetId="53" hidden="1">{"Minpmon",#N/A,FALSE,"Monthinput"}</definedName>
    <definedName name="llllll" localSheetId="64" hidden="1">{"Minpmon",#N/A,FALSE,"Monthinput"}</definedName>
    <definedName name="llllll" hidden="1">{"Minpmon",#N/A,FALSE,"Monthinput"}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8" hidden="1">{"Minpmon",#N/A,FALSE,"Monthinput"}</definedName>
    <definedName name="lllllllllllllllll" localSheetId="23" hidden="1">{"Minpmon",#N/A,FALSE,"Monthinput"}</definedName>
    <definedName name="lllllllllllllllll" localSheetId="24" hidden="1">{"Minpmon",#N/A,FALSE,"Monthinput"}</definedName>
    <definedName name="lllllllllllllllll" localSheetId="25" hidden="1">{"Minpmon",#N/A,FALSE,"Monthinput"}</definedName>
    <definedName name="lllllllllllllllll" localSheetId="45" hidden="1">{"Minpmon",#N/A,FALSE,"Monthinput"}</definedName>
    <definedName name="lllllllllllllllll" localSheetId="53" hidden="1">{"Minpmon",#N/A,FALSE,"Monthinput"}</definedName>
    <definedName name="lllllllllllllllll" localSheetId="64" hidden="1">{"Minpmon",#N/A,FALSE,"Monthinput"}</definedName>
    <definedName name="lllllllllllllllll" hidden="1">{"Minpmon",#N/A,FALSE,"Monthinput"}</definedName>
    <definedName name="lloo" localSheetId="23" hidden="1">#REF!</definedName>
    <definedName name="lloo" localSheetId="24" hidden="1">#REF!</definedName>
    <definedName name="lloo" localSheetId="25" hidden="1">#REF!</definedName>
    <definedName name="lloo" localSheetId="53" hidden="1">#REF!</definedName>
    <definedName name="lloo" localSheetId="64" hidden="1">#REF!</definedName>
    <definedName name="lloo" hidden="1">#REF!</definedName>
    <definedName name="lodnjkhdnbdv" localSheetId="24">#REF!</definedName>
    <definedName name="lodnjkhdnbdv" localSheetId="53">#REF!</definedName>
    <definedName name="lodnjkhdnbdv" localSheetId="64">#REF!</definedName>
    <definedName name="lodnjkhdnbdv">#REF!</definedName>
    <definedName name="lolololo" localSheetId="24">#REF!</definedName>
    <definedName name="lolololo" localSheetId="53">#REF!</definedName>
    <definedName name="lolololo" localSheetId="64">#REF!</definedName>
    <definedName name="lolololo">#REF!</definedName>
    <definedName name="Lowest_Inter_Bank_Rate">'[42]Inter-Bank'!$M$5</definedName>
    <definedName name="LP" localSheetId="23">#REF!</definedName>
    <definedName name="LP" localSheetId="24">#REF!</definedName>
    <definedName name="LP" localSheetId="25">#REF!</definedName>
    <definedName name="LP" localSheetId="53">#REF!</definedName>
    <definedName name="LP" localSheetId="64">#REF!</definedName>
    <definedName name="LP">#REF!</definedName>
    <definedName name="LP1A" localSheetId="24">#REF!</definedName>
    <definedName name="LP1A" localSheetId="53">#REF!</definedName>
    <definedName name="LP1A" localSheetId="64">#REF!</definedName>
    <definedName name="LP1A">#REF!</definedName>
    <definedName name="LTcirr" localSheetId="28">#REF!</definedName>
    <definedName name="LTcirr" localSheetId="31">#REF!</definedName>
    <definedName name="LTcirr" localSheetId="64">#REF!</definedName>
    <definedName name="LTcirr">#REF!</definedName>
    <definedName name="LTr" localSheetId="28">#REF!</definedName>
    <definedName name="LTr" localSheetId="31">#REF!</definedName>
    <definedName name="LTr">#REF!</definedName>
    <definedName name="LUR">#N/A</definedName>
    <definedName name="LUXF" localSheetId="24">#REF!</definedName>
    <definedName name="LUXF" localSheetId="25">#REF!</definedName>
    <definedName name="LUXF" localSheetId="53">#REF!</definedName>
    <definedName name="LUXF" localSheetId="64">#REF!</definedName>
    <definedName name="LUXF">#REF!</definedName>
    <definedName name="LUXF1" localSheetId="24">#REF!</definedName>
    <definedName name="LUXF1" localSheetId="64">#REF!</definedName>
    <definedName name="LUXF1">#REF!</definedName>
    <definedName name="m">#N/A</definedName>
    <definedName name="MACRO" localSheetId="28">#REF!</definedName>
    <definedName name="MACRO" localSheetId="31">#REF!</definedName>
    <definedName name="MACRO" localSheetId="64">#REF!</definedName>
    <definedName name="MACRO">#REF!</definedName>
    <definedName name="MACRO_ASSUMP_2006" localSheetId="28">#REF!</definedName>
    <definedName name="MACRO_ASSUMP_2006" localSheetId="31">#REF!</definedName>
    <definedName name="MACRO_ASSUMP_2006" localSheetId="64">#REF!</definedName>
    <definedName name="MACRO_ASSUMP_2006">#REF!</definedName>
    <definedName name="maintabs">[26]QNEWLOR!$B$3:$G$17,[26]QNEWLOR!$B$20:$G$87,[26]QNEWLOR!$B$90:$G$159</definedName>
    <definedName name="MALAX" localSheetId="23">#REF!</definedName>
    <definedName name="MALAX" localSheetId="24">#REF!</definedName>
    <definedName name="MALAX" localSheetId="25">#REF!</definedName>
    <definedName name="MALAX" localSheetId="53">#REF!</definedName>
    <definedName name="MALAX" localSheetId="64">#REF!</definedName>
    <definedName name="MALAX">#REF!</definedName>
    <definedName name="MALAX1" localSheetId="24">#REF!</definedName>
    <definedName name="MALAX1" localSheetId="53">#REF!</definedName>
    <definedName name="MALAX1" localSheetId="64">#REF!</definedName>
    <definedName name="MALAX1">#REF!</definedName>
    <definedName name="Maturity_IDA">[55]NPV!$B$26</definedName>
    <definedName name="Maturity_NC" localSheetId="28">[55]NPV!#REF!</definedName>
    <definedName name="Maturity_NC" localSheetId="31">[55]NPV!#REF!</definedName>
    <definedName name="Maturity_NC" localSheetId="64">[55]NPV!#REF!</definedName>
    <definedName name="Maturity_NC">[55]NPV!#REF!</definedName>
    <definedName name="MCV">#N/A</definedName>
    <definedName name="MCV_B">#N/A</definedName>
    <definedName name="MCV_B1" localSheetId="28">#REF!</definedName>
    <definedName name="MCV_B1" localSheetId="31">#REF!</definedName>
    <definedName name="MCV_B1" localSheetId="64">#REF!</definedName>
    <definedName name="MCV_B1">#REF!</definedName>
    <definedName name="MCV_D">#N/A</definedName>
    <definedName name="MCV_D1" localSheetId="28">#REF!</definedName>
    <definedName name="MCV_D1" localSheetId="31">#REF!</definedName>
    <definedName name="MCV_D1" localSheetId="64">#REF!</definedName>
    <definedName name="MCV_D1">#REF!</definedName>
    <definedName name="MCV_N">#N/A</definedName>
    <definedName name="MCV_T">#N/A</definedName>
    <definedName name="MCV_T1" localSheetId="28">#REF!</definedName>
    <definedName name="MCV_T1" localSheetId="31">#REF!</definedName>
    <definedName name="MCV_T1" localSheetId="64">#REF!</definedName>
    <definedName name="MCV_T1">#REF!</definedName>
    <definedName name="MEDTERM" localSheetId="24">#REF!</definedName>
    <definedName name="MEDTERM" localSheetId="25">#REF!</definedName>
    <definedName name="MEDTERM" localSheetId="53">#REF!</definedName>
    <definedName name="MEDTERM" localSheetId="64">#REF!</definedName>
    <definedName name="MEDTERM">#REF!</definedName>
    <definedName name="Meses">[70]Codigos!$A$14:$B$25</definedName>
    <definedName name="MEX" localSheetId="23">#REF!</definedName>
    <definedName name="MEX" localSheetId="24">#REF!</definedName>
    <definedName name="MEX" localSheetId="25">#REF!</definedName>
    <definedName name="MEX" localSheetId="53">#REF!</definedName>
    <definedName name="MEX" localSheetId="64">#REF!</definedName>
    <definedName name="MEX">#REF!</definedName>
    <definedName name="mflowsa" localSheetId="4">[16]!mflowsa</definedName>
    <definedName name="mflowsa" localSheetId="36">[16]!mflowsa</definedName>
    <definedName name="mflowsa" localSheetId="28">[16]!mflowsa</definedName>
    <definedName name="mflowsa" localSheetId="31">[16]!mflowsa</definedName>
    <definedName name="mflowsa">[16]!mflowsa</definedName>
    <definedName name="mflowsq" localSheetId="4">[16]!mflowsq</definedName>
    <definedName name="mflowsq" localSheetId="36">[16]!mflowsq</definedName>
    <definedName name="mflowsq" localSheetId="28">[16]!mflowsq</definedName>
    <definedName name="mflowsq" localSheetId="31">[16]!mflowsq</definedName>
    <definedName name="mflowsq">[16]!mflowsq</definedName>
    <definedName name="MIDDLE" localSheetId="25">#REF!</definedName>
    <definedName name="MIDDLE" localSheetId="28">#REF!</definedName>
    <definedName name="MIDDLE" localSheetId="31">#REF!</definedName>
    <definedName name="MIDDLE" localSheetId="64">#REF!</definedName>
    <definedName name="MIDDLE">#REF!</definedName>
    <definedName name="Million_b_d">[41]nonopec!$D$426:$D$426</definedName>
    <definedName name="MISC4" localSheetId="28">[18]OUTPUT!#REF!</definedName>
    <definedName name="MISC4" localSheetId="31">[18]OUTPUT!#REF!</definedName>
    <definedName name="MISC4" localSheetId="64">[18]OUTPUT!#REF!</definedName>
    <definedName name="MISC4">[18]OUTPUT!#REF!</definedName>
    <definedName name="mmm" localSheetId="18" hidden="1">{"Riqfin97",#N/A,FALSE,"Tran";"Riqfinpro",#N/A,FALSE,"Tran"}</definedName>
    <definedName name="mmm" localSheetId="23" hidden="1">{"Riqfin97",#N/A,FALSE,"Tran";"Riqfinpro",#N/A,FALSE,"Tran"}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45" hidden="1">{"Riqfin97",#N/A,FALSE,"Tran";"Riqfinpro",#N/A,FALSE,"Tran"}</definedName>
    <definedName name="mmm" localSheetId="53" hidden="1">{"Riqfin97",#N/A,FALSE,"Tran";"Riqfinpro",#N/A,FALSE,"Tran"}</definedName>
    <definedName name="mmm" localSheetId="64" hidden="1">{"Riqfin97",#N/A,FALSE,"Tran";"Riqfinpro",#N/A,FALSE,"Tran"}</definedName>
    <definedName name="mmm" hidden="1">{"Riqfin97",#N/A,FALSE,"Tran";"Riqfinpro",#N/A,FALSE,"Tran"}</definedName>
    <definedName name="mmmm" localSheetId="18" hidden="1">{"Tab1",#N/A,FALSE,"P";"Tab2",#N/A,FALSE,"P"}</definedName>
    <definedName name="mmmm" localSheetId="23" hidden="1">{"Tab1",#N/A,FALSE,"P";"Tab2",#N/A,FALSE,"P"}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45" hidden="1">{"Tab1",#N/A,FALSE,"P";"Tab2",#N/A,FALSE,"P"}</definedName>
    <definedName name="mmmm" localSheetId="53" hidden="1">{"Tab1",#N/A,FALSE,"P";"Tab2",#N/A,FALSE,"P"}</definedName>
    <definedName name="mmmm" localSheetId="64" hidden="1">{"Tab1",#N/A,FALSE,"P";"Tab2",#N/A,FALSE,"P"}</definedName>
    <definedName name="mmmm" hidden="1">{"Tab1",#N/A,FALSE,"P";"Tab2",#N/A,FALSE,"P"}</definedName>
    <definedName name="mmmmm" localSheetId="18" hidden="1">{"Riqfin97",#N/A,FALSE,"Tran";"Riqfinpro",#N/A,FALSE,"Tran"}</definedName>
    <definedName name="mmmmm" localSheetId="23" hidden="1">{"Riqfin97",#N/A,FALSE,"Tran";"Riqfinpro",#N/A,FALSE,"Tran"}</definedName>
    <definedName name="mmmmm" localSheetId="24" hidden="1">{"Riqfin97",#N/A,FALSE,"Tran";"Riqfinpro",#N/A,FALSE,"Tran"}</definedName>
    <definedName name="mmmmm" localSheetId="25" hidden="1">{"Riqfin97",#N/A,FALSE,"Tran";"Riqfinpro",#N/A,FALSE,"Tran"}</definedName>
    <definedName name="mmmmm" localSheetId="45" hidden="1">{"Riqfin97",#N/A,FALSE,"Tran";"Riqfinpro",#N/A,FALSE,"Tran"}</definedName>
    <definedName name="mmmmm" localSheetId="53" hidden="1">{"Riqfin97",#N/A,FALSE,"Tran";"Riqfinpro",#N/A,FALSE,"Tran"}</definedName>
    <definedName name="mmmmm" localSheetId="64" hidden="1">{"Riqfin97",#N/A,FALSE,"Tran";"Riqfinpro",#N/A,FALSE,"Tran"}</definedName>
    <definedName name="mmmmm" hidden="1">{"Riqfin97",#N/A,FALSE,"Tran";"Riqfinpro",#N/A,FALSE,"Tran"}</definedName>
    <definedName name="mmmmmmmmm" localSheetId="18" hidden="1">{"Riqfin97",#N/A,FALSE,"Tran";"Riqfinpro",#N/A,FALSE,"Tran"}</definedName>
    <definedName name="mmmmmmmmm" localSheetId="23" hidden="1">{"Riqfin97",#N/A,FALSE,"Tran";"Riqfinpro",#N/A,FALSE,"Tran"}</definedName>
    <definedName name="mmmmmmmmm" localSheetId="24" hidden="1">{"Riqfin97",#N/A,FALSE,"Tran";"Riqfinpro",#N/A,FALSE,"Tran"}</definedName>
    <definedName name="mmmmmmmmm" localSheetId="25" hidden="1">{"Riqfin97",#N/A,FALSE,"Tran";"Riqfinpro",#N/A,FALSE,"Tran"}</definedName>
    <definedName name="mmmmmmmmm" localSheetId="45" hidden="1">{"Riqfin97",#N/A,FALSE,"Tran";"Riqfinpro",#N/A,FALSE,"Tran"}</definedName>
    <definedName name="mmmmmmmmm" localSheetId="53" hidden="1">{"Riqfin97",#N/A,FALSE,"Tran";"Riqfinpro",#N/A,FALSE,"Tran"}</definedName>
    <definedName name="mmmmmmmmm" localSheetId="64" hidden="1">{"Riqfin97",#N/A,FALSE,"Tran";"Riqfinpro",#N/A,FALSE,"Tran"}</definedName>
    <definedName name="mmmmmmmmm" hidden="1">{"Riqfin97",#N/A,FALSE,"Tran";"Riqfinpro",#N/A,FALSE,"Tran"}</definedName>
    <definedName name="MN" localSheetId="28">[37]BCP!#REF!</definedName>
    <definedName name="MN" localSheetId="31">[37]BCP!#REF!</definedName>
    <definedName name="MN">[37]BCP!#REF!</definedName>
    <definedName name="MNP" localSheetId="28">[37]BCP!#REF!</definedName>
    <definedName name="MNP" localSheetId="31">[37]BCP!#REF!</definedName>
    <definedName name="MNP">[37]BCP!#REF!</definedName>
    <definedName name="Month" localSheetId="23">#REF!</definedName>
    <definedName name="Month" localSheetId="24">#REF!</definedName>
    <definedName name="Month" localSheetId="25">#REF!</definedName>
    <definedName name="Month" localSheetId="53">#REF!</definedName>
    <definedName name="Month" localSheetId="64">#REF!</definedName>
    <definedName name="Month">#REF!</definedName>
    <definedName name="MonthIndex" localSheetId="24">#REF!</definedName>
    <definedName name="MonthIndex" localSheetId="53">#REF!</definedName>
    <definedName name="MonthIndex" localSheetId="64">#REF!</definedName>
    <definedName name="MonthIndex">#REF!</definedName>
    <definedName name="MONTHS">[46]MONTHLY!$BV$3:$CG$3</definedName>
    <definedName name="moodys" localSheetId="23">'[71]Credit ratings on 1st issues'!#REF!</definedName>
    <definedName name="moodys" localSheetId="25">'[71]Credit ratings on 1st issues'!#REF!</definedName>
    <definedName name="moodys" localSheetId="53">'[71]Credit ratings on 1st issues'!#REF!</definedName>
    <definedName name="moodys" localSheetId="64">'[71]Credit ratings on 1st issues'!#REF!</definedName>
    <definedName name="moodys">'[71]Credit ratings on 1st issues'!#REF!</definedName>
    <definedName name="MPETROLEO" localSheetId="25">#REF!</definedName>
    <definedName name="MPETROLEO" localSheetId="28">#REF!</definedName>
    <definedName name="MPETROLEO" localSheetId="31">#REF!</definedName>
    <definedName name="MPETROLEO" localSheetId="64">#REF!</definedName>
    <definedName name="MPETROLEO">#REF!</definedName>
    <definedName name="msci">[57]Sheet1!$H$2:$K$24</definedName>
    <definedName name="mscid">[57]Sheet1!$B$2:$E$24</definedName>
    <definedName name="mscil">[57]Sheet1!$H$2:$K$24</definedName>
    <definedName name="mstocksa" localSheetId="4">[16]!mstocksa</definedName>
    <definedName name="mstocksa" localSheetId="36">[16]!mstocksa</definedName>
    <definedName name="mstocksa" localSheetId="28">[16]!mstocksa</definedName>
    <definedName name="mstocksa" localSheetId="31">[16]!mstocksa</definedName>
    <definedName name="mstocksa">[16]!mstocksa</definedName>
    <definedName name="mstocksq" localSheetId="4">[16]!mstocksq</definedName>
    <definedName name="mstocksq" localSheetId="36">[16]!mstocksq</definedName>
    <definedName name="mstocksq" localSheetId="28">[16]!mstocksq</definedName>
    <definedName name="mstocksq" localSheetId="31">[16]!mstocksq</definedName>
    <definedName name="mstocksq">[16]!mstocksq</definedName>
    <definedName name="mte" localSheetId="18" hidden="1">{"Riqfin97",#N/A,FALSE,"Tran";"Riqfinpro",#N/A,FALSE,"Tran"}</definedName>
    <definedName name="mte" localSheetId="23" hidden="1">{"Riqfin97",#N/A,FALSE,"Tran";"Riqfinpro",#N/A,FALSE,"Tran"}</definedName>
    <definedName name="mte" localSheetId="24" hidden="1">{"Riqfin97",#N/A,FALSE,"Tran";"Riqfinpro",#N/A,FALSE,"Tran"}</definedName>
    <definedName name="mte" localSheetId="25" hidden="1">{"Riqfin97",#N/A,FALSE,"Tran";"Riqfinpro",#N/A,FALSE,"Tran"}</definedName>
    <definedName name="mte" localSheetId="45" hidden="1">{"Riqfin97",#N/A,FALSE,"Tran";"Riqfinpro",#N/A,FALSE,"Tran"}</definedName>
    <definedName name="mte" localSheetId="53" hidden="1">{"Riqfin97",#N/A,FALSE,"Tran";"Riqfinpro",#N/A,FALSE,"Tran"}</definedName>
    <definedName name="mte" localSheetId="64" hidden="1">{"Riqfin97",#N/A,FALSE,"Tran";"Riqfinpro",#N/A,FALSE,"Tran"}</definedName>
    <definedName name="mte" hidden="1">{"Riqfin97",#N/A,FALSE,"Tran";"Riqfinpro",#N/A,FALSE,"Tran"}</definedName>
    <definedName name="n" localSheetId="18" hidden="1">{"Minpmon",#N/A,FALSE,"Monthinput"}</definedName>
    <definedName name="n" localSheetId="23" hidden="1">{"Minpmon",#N/A,FALSE,"Monthinput"}</definedName>
    <definedName name="n" localSheetId="24" hidden="1">{"Minpmon",#N/A,FALSE,"Monthinput"}</definedName>
    <definedName name="n" localSheetId="25" hidden="1">{"Minpmon",#N/A,FALSE,"Monthinput"}</definedName>
    <definedName name="n" localSheetId="28">#REF!</definedName>
    <definedName name="n" localSheetId="31">#REF!</definedName>
    <definedName name="n" localSheetId="45" hidden="1">{"Minpmon",#N/A,FALSE,"Monthinput"}</definedName>
    <definedName name="n" localSheetId="53" hidden="1">{"Minpmon",#N/A,FALSE,"Monthinput"}</definedName>
    <definedName name="n" localSheetId="64" hidden="1">{"Minpmon",#N/A,FALSE,"Monthinput"}</definedName>
    <definedName name="n" hidden="1">{"Minpmon",#N/A,FALSE,"Monthinput"}</definedName>
    <definedName name="names">'[31]shared data'!$B$7:$O$7</definedName>
    <definedName name="NAMES_A">'[31]shared data'!$B$5:$B$223</definedName>
    <definedName name="NCG">#N/A</definedName>
    <definedName name="NCG_R">#N/A</definedName>
    <definedName name="NCP">#N/A</definedName>
    <definedName name="NCP_R">#N/A</definedName>
    <definedName name="new" localSheetId="23">#REF!</definedName>
    <definedName name="new" localSheetId="24">#REF!</definedName>
    <definedName name="new" localSheetId="25">#REF!</definedName>
    <definedName name="new" localSheetId="53">#REF!</definedName>
    <definedName name="new" localSheetId="64">#REF!</definedName>
    <definedName name="new">#REF!</definedName>
    <definedName name="NEWSHEET" localSheetId="28">#REF!</definedName>
    <definedName name="NEWSHEET" localSheetId="31">#REF!</definedName>
    <definedName name="NEWSHEET" localSheetId="64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'[72]Table 2.1 from DDP program'!$A$2:$A$2</definedName>
    <definedName name="nmBlankRow" localSheetId="23">[73]EDT!#REF!</definedName>
    <definedName name="nmBlankRow" localSheetId="25">[73]EDT!#REF!</definedName>
    <definedName name="nmBlankRow" localSheetId="53">[73]EDT!#REF!</definedName>
    <definedName name="nmBlankRow" localSheetId="64">[73]EDT!#REF!</definedName>
    <definedName name="nmBlankRow">[73]EDT!#REF!</definedName>
    <definedName name="nmColumnHeader">[73]EDT!$3:$3</definedName>
    <definedName name="nmData">[73]EDT!$B$4:$AA$36</definedName>
    <definedName name="NMG_RG">#N/A</definedName>
    <definedName name="nmIndexTable" localSheetId="23">[73]EDT!#REF!</definedName>
    <definedName name="nmIndexTable" localSheetId="25">[73]EDT!#REF!</definedName>
    <definedName name="nmIndexTable" localSheetId="53">[73]EDT!#REF!</definedName>
    <definedName name="nmIndexTable" localSheetId="64">[73]EDT!#REF!</definedName>
    <definedName name="nmIndexTable">[73]EDT!#REF!</definedName>
    <definedName name="nmReportFooter">'[74]Table 1'!$29:$29</definedName>
    <definedName name="nmReportHeader">#N/A</definedName>
    <definedName name="nmReportNotes">'[74]Table 1'!$30:$30</definedName>
    <definedName name="nmRowHeader">[73]EDT!$A$4:$A$36</definedName>
    <definedName name="nmScale" localSheetId="23">[73]EDT!#REF!</definedName>
    <definedName name="nmScale" localSheetId="25">[73]EDT!#REF!</definedName>
    <definedName name="nmScale" localSheetId="53">[73]EDT!#REF!</definedName>
    <definedName name="nmScale" localSheetId="64">[73]EDT!#REF!</definedName>
    <definedName name="nmScale">[73]EDT!#REF!</definedName>
    <definedName name="nn" localSheetId="18" hidden="1">{"Riqfin97",#N/A,FALSE,"Tran";"Riqfinpro",#N/A,FALSE,"Tran"}</definedName>
    <definedName name="nn" localSheetId="23" hidden="1">{"Riqfin97",#N/A,FALSE,"Tran";"Riqfinpro",#N/A,FALSE,"Tran"}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45" hidden="1">{"Riqfin97",#N/A,FALSE,"Tran";"Riqfinpro",#N/A,FALSE,"Tran"}</definedName>
    <definedName name="nn" localSheetId="53" hidden="1">{"Riqfin97",#N/A,FALSE,"Tran";"Riqfinpro",#N/A,FALSE,"Tran"}</definedName>
    <definedName name="nn" localSheetId="64" hidden="1">{"Riqfin97",#N/A,FALSE,"Tran";"Riqfinpro",#N/A,FALSE,"Tran"}</definedName>
    <definedName name="nn" hidden="1">{"Riqfin97",#N/A,FALSE,"Tran";"Riqfinpro",#N/A,FALSE,"Tran"}</definedName>
    <definedName name="nnn" localSheetId="18" hidden="1">{"Tab1",#N/A,FALSE,"P";"Tab2",#N/A,FALSE,"P"}</definedName>
    <definedName name="nnn" localSheetId="23" hidden="1">{"Tab1",#N/A,FALSE,"P";"Tab2",#N/A,FALSE,"P"}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8">#REF!</definedName>
    <definedName name="NNN" localSheetId="31">#REF!</definedName>
    <definedName name="nnn" localSheetId="45" hidden="1">{"Tab1",#N/A,FALSE,"P";"Tab2",#N/A,FALSE,"P"}</definedName>
    <definedName name="nnn" localSheetId="53" hidden="1">{"Tab1",#N/A,FALSE,"P";"Tab2",#N/A,FALSE,"P"}</definedName>
    <definedName name="nnn" localSheetId="64" hidden="1">{"Tab1",#N/A,FALSE,"P";"Tab2",#N/A,FALSE,"P"}</definedName>
    <definedName name="nnn" hidden="1">{"Tab1",#N/A,FALSE,"P";"Tab2",#N/A,FALSE,"P"}</definedName>
    <definedName name="nnnnnnnnnn" localSheetId="18" hidden="1">{"Minpmon",#N/A,FALSE,"Monthinput"}</definedName>
    <definedName name="nnnnnnnnnn" localSheetId="23" hidden="1">{"Minpmon",#N/A,FALSE,"Monthinput"}</definedName>
    <definedName name="nnnnnnnnnn" localSheetId="24" hidden="1">{"Minpmon",#N/A,FALSE,"Monthinput"}</definedName>
    <definedName name="nnnnnnnnnn" localSheetId="25" hidden="1">{"Minpmon",#N/A,FALSE,"Monthinput"}</definedName>
    <definedName name="nnnnnnnnnn" localSheetId="45" hidden="1">{"Minpmon",#N/A,FALSE,"Monthinput"}</definedName>
    <definedName name="nnnnnnnnnn" localSheetId="53" hidden="1">{"Minpmon",#N/A,FALSE,"Monthinput"}</definedName>
    <definedName name="nnnnnnnnnn" localSheetId="64" hidden="1">{"Minpmon",#N/A,FALSE,"Monthinput"}</definedName>
    <definedName name="nnnnnnnnnn" hidden="1">{"Minpmon",#N/A,FALSE,"Monthinput"}</definedName>
    <definedName name="nnnnnnnnnnnn" localSheetId="18" hidden="1">{"Riqfin97",#N/A,FALSE,"Tran";"Riqfinpro",#N/A,FALSE,"Tran"}</definedName>
    <definedName name="nnnnnnnnnnnn" localSheetId="23" hidden="1">{"Riqfin97",#N/A,FALSE,"Tran";"Riqfinpro",#N/A,FALSE,"Tran"}</definedName>
    <definedName name="nnnnnnnnnnnn" localSheetId="24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45" hidden="1">{"Riqfin97",#N/A,FALSE,"Tran";"Riqfinpro",#N/A,FALSE,"Tran"}</definedName>
    <definedName name="nnnnnnnnnnnn" localSheetId="53" hidden="1">{"Riqfin97",#N/A,FALSE,"Tran";"Riqfinpro",#N/A,FALSE,"Tran"}</definedName>
    <definedName name="nnnnnnnnnnnn" localSheetId="64" hidden="1">{"Riqfin97",#N/A,FALSE,"Tran";"Riqfinpro",#N/A,FALSE,"Tran"}</definedName>
    <definedName name="nnnnnnnnnnnn" hidden="1">{"Riqfin97",#N/A,FALSE,"Tran";"Riqfinpro",#N/A,FALSE,"Tran"}</definedName>
    <definedName name="no" localSheetId="28" hidden="1">'[5]Crédito SPNF (fiscal)'!#REF!</definedName>
    <definedName name="no" localSheetId="31" hidden="1">'[5]Crédito SPNF (fiscal)'!#REF!</definedName>
    <definedName name="no" hidden="1">'[5]Crédito SPNF (fiscal)'!#REF!</definedName>
    <definedName name="Noah" localSheetId="23">#REF!</definedName>
    <definedName name="Noah" localSheetId="24">#REF!</definedName>
    <definedName name="Noah" localSheetId="25">#REF!</definedName>
    <definedName name="Noah" localSheetId="53">#REF!</definedName>
    <definedName name="Noah" localSheetId="64">#REF!</definedName>
    <definedName name="Noah">#REF!</definedName>
    <definedName name="NOCLUB" localSheetId="24">#REF!</definedName>
    <definedName name="NOCLUB" localSheetId="53">#REF!</definedName>
    <definedName name="NOCLUB" localSheetId="64">#REF!</definedName>
    <definedName name="NOCLUB">#REF!</definedName>
    <definedName name="NOK" localSheetId="24">#REF!</definedName>
    <definedName name="NOK" localSheetId="53">#REF!</definedName>
    <definedName name="NOK" localSheetId="64">#REF!</definedName>
    <definedName name="NOK">#REF!</definedName>
    <definedName name="NONLEAP" localSheetId="24">#REF!</definedName>
    <definedName name="NONLEAP">#REF!</definedName>
    <definedName name="NONOECD1">[41]nonopec!$D$29:$AD$70</definedName>
    <definedName name="NONOECD2">[41]nonopec!$D$71:$AD$135</definedName>
    <definedName name="NONOPEC">[41]nonopec!$D$136:$AD$155</definedName>
    <definedName name="NOPEC1">[46]MONTHLY!$BP$19:$CA$19</definedName>
    <definedName name="NOPEC2">[46]MONTHLY!$CB$19:$CM$19</definedName>
    <definedName name="NORM1">[46]MONTHLY!$A$5:$O$117</definedName>
    <definedName name="NORM2">[46]MONTHLY!$A$422:$Z$491</definedName>
    <definedName name="NORM3">[46]MONTHLY!$A$334:$Z$380</definedName>
    <definedName name="NOTA_EXPLICATIV" localSheetId="25">#REF!</definedName>
    <definedName name="NOTA_EXPLICATIV" localSheetId="28">#REF!</definedName>
    <definedName name="NOTA_EXPLICATIV" localSheetId="31">#REF!</definedName>
    <definedName name="NOTA_EXPLICATIV" localSheetId="64">#REF!</definedName>
    <definedName name="NOTA_EXPLICATIV">#REF!</definedName>
    <definedName name="Notes" localSheetId="28">[75]UPLOAD!#REF!</definedName>
    <definedName name="Notes" localSheetId="31">[75]UPLOAD!#REF!</definedName>
    <definedName name="Notes" localSheetId="64">[75]UPLOAD!#REF!</definedName>
    <definedName name="Notes">[75]UPLOAD!#REF!</definedName>
    <definedName name="NOTITLES" localSheetId="25">#REF!</definedName>
    <definedName name="NOTITLES" localSheetId="28">#REF!</definedName>
    <definedName name="NOTITLES" localSheetId="31">#REF!</definedName>
    <definedName name="NOTITLES" localSheetId="64">#REF!</definedName>
    <definedName name="NOTITLES">#REF!</definedName>
    <definedName name="NSUMMARY">[41]nonopec!$D$157:$AD$204</definedName>
    <definedName name="NTDD_RG" localSheetId="4">[43]!NTDD_RG</definedName>
    <definedName name="NTDD_RG" localSheetId="36">[43]!NTDD_RG</definedName>
    <definedName name="NTDD_RG" localSheetId="28">[43]!NTDD_RG</definedName>
    <definedName name="NTDD_RG" localSheetId="31">[43]!NTDD_RG</definedName>
    <definedName name="NTDD_RG">[43]!NTDD_RG</definedName>
    <definedName name="NX">#N/A</definedName>
    <definedName name="NX_R">#N/A</definedName>
    <definedName name="NXG_RG">#N/A</definedName>
    <definedName name="NYEAR2021">[49]Nickel!$B$583:$J$583</definedName>
    <definedName name="NYEAR2022">[49]Nickel!$K$583:$V$583</definedName>
    <definedName name="NYEAR2023">[49]Nickel!$W$583:$AH$583</definedName>
    <definedName name="NYEAR2024">[49]Nickel!$AI$583:$AT$583</definedName>
    <definedName name="NYEAR2025">[49]Nickel!$AU$583:$BF$583</definedName>
    <definedName name="OCTUBRE">#N/A</definedName>
    <definedName name="OECD">[41]nonopec!$D$1:$AD$28</definedName>
    <definedName name="OECD_Table" localSheetId="25">#REF!</definedName>
    <definedName name="OECD_Table" localSheetId="28">#REF!</definedName>
    <definedName name="OECD_Table" localSheetId="31">#REF!</definedName>
    <definedName name="OECD_Table" localSheetId="64">#REF!</definedName>
    <definedName name="OECD_Table">#REF!</definedName>
    <definedName name="oipio" localSheetId="23" hidden="1">#REF!</definedName>
    <definedName name="oipio" localSheetId="24" hidden="1">#REF!</definedName>
    <definedName name="oipio" localSheetId="53" hidden="1">#REF!</definedName>
    <definedName name="oipio" localSheetId="64" hidden="1">#REF!</definedName>
    <definedName name="oipio" hidden="1">#REF!</definedName>
    <definedName name="oiulfdgdgh" localSheetId="23" hidden="1">'[50]Fax a enviar'!#REF!</definedName>
    <definedName name="oiulfdgdgh" localSheetId="64" hidden="1">'[50]Fax a enviar'!#REF!</definedName>
    <definedName name="oiulfdgdgh" hidden="1">'[50]Fax a enviar'!#REF!</definedName>
    <definedName name="OnShow" localSheetId="4">'[40]SPNF Acuerdo Incl. Int.'!OnShow</definedName>
    <definedName name="OnShow" localSheetId="36">'[40]SPNF Acuerdo Incl. Int.'!OnShow</definedName>
    <definedName name="OnShow" localSheetId="28">'[40]SPNF Acuerdo Incl. Int.'!OnShow</definedName>
    <definedName name="OnShow" localSheetId="31">'[40]SPNF Acuerdo Incl. Int.'!OnShow</definedName>
    <definedName name="OnShow">'[40]SPNF Acuerdo Incl. Int.'!OnShow</definedName>
    <definedName name="oo" localSheetId="18" hidden="1">{"Riqfin97",#N/A,FALSE,"Tran";"Riqfinpro",#N/A,FALSE,"Tran"}</definedName>
    <definedName name="oo" localSheetId="23" hidden="1">{"Riqfin97",#N/A,FALSE,"Tran";"Riqfinpro",#N/A,FALSE,"Tran"}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45" hidden="1">{"Riqfin97",#N/A,FALSE,"Tran";"Riqfinpro",#N/A,FALSE,"Tran"}</definedName>
    <definedName name="oo" localSheetId="53" hidden="1">{"Riqfin97",#N/A,FALSE,"Tran";"Riqfinpro",#N/A,FALSE,"Tran"}</definedName>
    <definedName name="oo" localSheetId="64" hidden="1">{"Riqfin97",#N/A,FALSE,"Tran";"Riqfinpro",#N/A,FALSE,"Tran"}</definedName>
    <definedName name="oo" hidden="1">{"Riqfin97",#N/A,FALSE,"Tran";"Riqfinpro",#N/A,FALSE,"Tran"}</definedName>
    <definedName name="ooo" localSheetId="18" hidden="1">{"Tab1",#N/A,FALSE,"P";"Tab2",#N/A,FALSE,"P"}</definedName>
    <definedName name="ooo" localSheetId="23" hidden="1">{"Tab1",#N/A,FALSE,"P";"Tab2",#N/A,FALSE,"P"}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45" hidden="1">{"Tab1",#N/A,FALSE,"P";"Tab2",#N/A,FALSE,"P"}</definedName>
    <definedName name="ooo" localSheetId="53" hidden="1">{"Tab1",#N/A,FALSE,"P";"Tab2",#N/A,FALSE,"P"}</definedName>
    <definedName name="ooo" localSheetId="64" hidden="1">{"Tab1",#N/A,FALSE,"P";"Tab2",#N/A,FALSE,"P"}</definedName>
    <definedName name="ooo" hidden="1">{"Tab1",#N/A,FALSE,"P";"Tab2",#N/A,FALSE,"P"}</definedName>
    <definedName name="OOOKOKOKO" localSheetId="23">#REF!</definedName>
    <definedName name="OOOKOKOKO" localSheetId="24">#REF!</definedName>
    <definedName name="OOOKOKOKO" localSheetId="25">#REF!</definedName>
    <definedName name="OOOKOKOKO" localSheetId="53">#REF!</definedName>
    <definedName name="OOOKOKOKO" localSheetId="64">#REF!</definedName>
    <definedName name="OOOKOKOKO">#REF!</definedName>
    <definedName name="oooo" localSheetId="18" hidden="1">{"Tab1",#N/A,FALSE,"P";"Tab2",#N/A,FALSE,"P"}</definedName>
    <definedName name="oooo" localSheetId="23" hidden="1">{"Tab1",#N/A,FALSE,"P";"Tab2",#N/A,FALSE,"P"}</definedName>
    <definedName name="oooo" localSheetId="24" hidden="1">{"Tab1",#N/A,FALSE,"P";"Tab2",#N/A,FALSE,"P"}</definedName>
    <definedName name="oooo" localSheetId="25" hidden="1">{"Tab1",#N/A,FALSE,"P";"Tab2",#N/A,FALSE,"P"}</definedName>
    <definedName name="oooo" localSheetId="45" hidden="1">{"Tab1",#N/A,FALSE,"P";"Tab2",#N/A,FALSE,"P"}</definedName>
    <definedName name="oooo" localSheetId="53" hidden="1">{"Tab1",#N/A,FALSE,"P";"Tab2",#N/A,FALSE,"P"}</definedName>
    <definedName name="oooo" localSheetId="64" hidden="1">{"Tab1",#N/A,FALSE,"P";"Tab2",#N/A,FALSE,"P"}</definedName>
    <definedName name="oooo" hidden="1">{"Tab1",#N/A,FALSE,"P";"Tab2",#N/A,FALSE,"P"}</definedName>
    <definedName name="ooooooooo" localSheetId="23" hidden="1">#REF!</definedName>
    <definedName name="ooooooooo" localSheetId="24" hidden="1">#REF!</definedName>
    <definedName name="ooooooooo" localSheetId="25" hidden="1">#REF!</definedName>
    <definedName name="ooooooooo" localSheetId="53" hidden="1">#REF!</definedName>
    <definedName name="ooooooooo" localSheetId="64" hidden="1">#REF!</definedName>
    <definedName name="ooooooooo" hidden="1">#REF!</definedName>
    <definedName name="OPEC">[41]nonopec!$D$204:$AD$251</definedName>
    <definedName name="OPEC1">[46]MONTHLY!$BP$12:$CA$12</definedName>
    <definedName name="OPEC2">[46]MONTHLY!$CB$12:$CM$12</definedName>
    <definedName name="OPOPOPOPO" localSheetId="23">#REF!</definedName>
    <definedName name="OPOPOPOPO" localSheetId="24">#REF!</definedName>
    <definedName name="OPOPOPOPO" localSheetId="25">#REF!</definedName>
    <definedName name="OPOPOPOPO" localSheetId="53">#REF!</definedName>
    <definedName name="OPOPOPOPO" localSheetId="64">#REF!</definedName>
    <definedName name="OPOPOPOPO">#REF!</definedName>
    <definedName name="opu" localSheetId="18" hidden="1">{"Riqfin97",#N/A,FALSE,"Tran";"Riqfinpro",#N/A,FALSE,"Tran"}</definedName>
    <definedName name="opu" localSheetId="23" hidden="1">{"Riqfin97",#N/A,FALSE,"Tran";"Riqfinpro",#N/A,FALSE,"Tran"}</definedName>
    <definedName name="opu" localSheetId="24" hidden="1">{"Riqfin97",#N/A,FALSE,"Tran";"Riqfinpro",#N/A,FALSE,"Tran"}</definedName>
    <definedName name="opu" localSheetId="25" hidden="1">{"Riqfin97",#N/A,FALSE,"Tran";"Riqfinpro",#N/A,FALSE,"Tran"}</definedName>
    <definedName name="opu" localSheetId="45" hidden="1">{"Riqfin97",#N/A,FALSE,"Tran";"Riqfinpro",#N/A,FALSE,"Tran"}</definedName>
    <definedName name="opu" localSheetId="53" hidden="1">{"Riqfin97",#N/A,FALSE,"Tran";"Riqfinpro",#N/A,FALSE,"Tran"}</definedName>
    <definedName name="opu" localSheetId="64" hidden="1">{"Riqfin97",#N/A,FALSE,"Tran";"Riqfinpro",#N/A,FALSE,"Tran"}</definedName>
    <definedName name="opu" hidden="1">{"Riqfin97",#N/A,FALSE,"Tran";"Riqfinpro",#N/A,FALSE,"Tran"}</definedName>
    <definedName name="Otr_Inst_Banc_40G" localSheetId="28">#REF!</definedName>
    <definedName name="Otr_Inst_Banc_40G" localSheetId="31">#REF!</definedName>
    <definedName name="Otr_Inst_Banc_40G" localSheetId="64">#REF!</definedName>
    <definedName name="Otr_Inst_Banc_40G">#REF!</definedName>
    <definedName name="otra" localSheetId="23" hidden="1">#REF!</definedName>
    <definedName name="otra" localSheetId="24" hidden="1">#REF!</definedName>
    <definedName name="otra" localSheetId="53" hidden="1">#REF!</definedName>
    <definedName name="otra" localSheetId="64" hidden="1">#REF!</definedName>
    <definedName name="otra" hidden="1">#REF!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23">#REF!</definedName>
    <definedName name="p" localSheetId="24" hidden="1">{"Riqfin97",#N/A,FALSE,"Tran";"Riqfinpro",#N/A,FALSE,"Tran"}</definedName>
    <definedName name="P" localSheetId="25">#REF!</definedName>
    <definedName name="P" localSheetId="45">#REF!</definedName>
    <definedName name="p" localSheetId="53" hidden="1">{"Riqfin97",#N/A,FALSE,"Tran";"Riqfinpro",#N/A,FALSE,"Tran"}</definedName>
    <definedName name="p" localSheetId="64" hidden="1">{"Riqfin97",#N/A,FALSE,"Tran";"Riqfinpro",#N/A,FALSE,"Tran"}</definedName>
    <definedName name="P">#REF!</definedName>
    <definedName name="P1_1" localSheetId="24">OFFSET(#REF!,0,0,COUNT(#REF!),1)</definedName>
    <definedName name="P1_1" localSheetId="64">OFFSET(#REF!,0,0,COUNT(#REF!),1)</definedName>
    <definedName name="P1_1">OFFSET(#REF!,0,0,COUNT(#REF!),1)</definedName>
    <definedName name="P1_2" localSheetId="24">OFFSET(#REF!,0,0,COUNT(#REF!),1)</definedName>
    <definedName name="P1_2">OFFSET(#REF!,0,0,COUNT(#REF!),1)</definedName>
    <definedName name="P1avg" localSheetId="24">OFFSET(#REF!,0,0,COUNT(#REF!),1)</definedName>
    <definedName name="P1avg">OFFSET(#REF!,0,0,COUNT(#REF!),1)</definedName>
    <definedName name="P1min" localSheetId="24">OFFSET(#REF!,0,0,COUNT(#REF!),1)</definedName>
    <definedName name="P1min">OFFSET(#REF!,0,0,COUNT(#REF!),1)</definedName>
    <definedName name="P1rng" localSheetId="24">OFFSET(#REF!,0,0,COUNT(#REF!),1)</definedName>
    <definedName name="P1rng">OFFSET(#REF!,0,0,COUNT(#REF!),1)</definedName>
    <definedName name="P2_1" localSheetId="24">OFFSET(#REF!,0,0,COUNT(#REF!),1)</definedName>
    <definedName name="P2_1">OFFSET(#REF!,0,0,COUNT(#REF!),1)</definedName>
    <definedName name="P2_2" localSheetId="24">OFFSET(#REF!,0,0,COUNT(#REF!),1)</definedName>
    <definedName name="P2_2">OFFSET(#REF!,0,0,COUNT(#REF!),1)</definedName>
    <definedName name="P2avg" localSheetId="24">OFFSET(#REF!,0,0,COUNT(#REF!),1)</definedName>
    <definedName name="P2avg">OFFSET(#REF!,0,0,COUNT(#REF!),1)</definedName>
    <definedName name="P2min" localSheetId="24">OFFSET(#REF!,0,0,COUNT(#REF!),1)</definedName>
    <definedName name="P2min">OFFSET(#REF!,0,0,COUNT(#REF!),1)</definedName>
    <definedName name="P2rng" localSheetId="24">OFFSET(#REF!,0,0,COUNT(#REF!),1)</definedName>
    <definedName name="P2rng">OFFSET(#REF!,0,0,COUNT(#REF!),1)</definedName>
    <definedName name="P3_1" localSheetId="24">OFFSET(#REF!,0,0,COUNT(#REF!),1)</definedName>
    <definedName name="P3_1">OFFSET(#REF!,0,0,COUNT(#REF!),1)</definedName>
    <definedName name="P3_2" localSheetId="24">OFFSET(#REF!,0,0,COUNT(#REF!),1)</definedName>
    <definedName name="P3_2">OFFSET(#REF!,0,0,COUNT(#REF!),1)</definedName>
    <definedName name="P3avg" localSheetId="24">OFFSET(#REF!,0,0,COUNT(#REF!),1)</definedName>
    <definedName name="P3avg">OFFSET(#REF!,0,0,COUNT(#REF!),1)</definedName>
    <definedName name="P3min" localSheetId="24">OFFSET(#REF!,0,0,COUNT(#REF!),1)</definedName>
    <definedName name="P3min">OFFSET(#REF!,0,0,COUNT(#REF!),1)</definedName>
    <definedName name="P3rng" localSheetId="24">OFFSET(#REF!,0,0,COUNT(#REF!),1)</definedName>
    <definedName name="P3rng">OFFSET(#REF!,0,0,COUNT(#REF!),1)</definedName>
    <definedName name="P4_1" localSheetId="24">OFFSET(#REF!,0,0,COUNT(#REF!),1)</definedName>
    <definedName name="P4_1">OFFSET(#REF!,0,0,COUNT(#REF!),1)</definedName>
    <definedName name="P4_2" localSheetId="24">OFFSET(#REF!,0,0,COUNT(#REF!),1)</definedName>
    <definedName name="P4_2">OFFSET(#REF!,0,0,COUNT(#REF!),1)</definedName>
    <definedName name="P4avg" localSheetId="24">OFFSET(#REF!,0,0,COUNT(#REF!),1)</definedName>
    <definedName name="P4avg">OFFSET(#REF!,0,0,COUNT(#REF!),1)</definedName>
    <definedName name="P4min" localSheetId="24">OFFSET(#REF!,0,0,COUNT(#REF!),1)</definedName>
    <definedName name="P4min">OFFSET(#REF!,0,0,COUNT(#REF!),1)</definedName>
    <definedName name="P4rng" localSheetId="24">OFFSET(#REF!,0,0,COUNT(#REF!),1)</definedName>
    <definedName name="P4rng">OFFSET(#REF!,0,0,COUNT(#REF!),1)</definedName>
    <definedName name="P5_1" localSheetId="24">OFFSET(#REF!,0,0,COUNT(#REF!),1)</definedName>
    <definedName name="P5_1">OFFSET(#REF!,0,0,COUNT(#REF!),1)</definedName>
    <definedName name="P5_2" localSheetId="24">OFFSET(#REF!,0,0,COUNT(#REF!),1)</definedName>
    <definedName name="P5_2">OFFSET(#REF!,0,0,COUNT(#REF!),1)</definedName>
    <definedName name="P5avg" localSheetId="24">OFFSET(#REF!,0,0,COUNT(#REF!),1)</definedName>
    <definedName name="P5avg">OFFSET(#REF!,0,0,COUNT(#REF!),1)</definedName>
    <definedName name="P5min" localSheetId="24">OFFSET(#REF!,0,0,COUNT(#REF!),1)</definedName>
    <definedName name="P5min">OFFSET(#REF!,0,0,COUNT(#REF!),1)</definedName>
    <definedName name="P5rng" localSheetId="24">OFFSET(#REF!,0,0,COUNT(#REF!),1)</definedName>
    <definedName name="P5rng">OFFSET(#REF!,0,0,COUNT(#REF!),1)</definedName>
    <definedName name="Pan_Bancario_50G" localSheetId="28">#REF!</definedName>
    <definedName name="Pan_Bancario_50G" localSheetId="31">#REF!</definedName>
    <definedName name="Pan_Bancario_50G" localSheetId="64">#REF!</definedName>
    <definedName name="Pan_Bancario_50G">#REF!</definedName>
    <definedName name="Pan_Monet_30G" localSheetId="28">#REF!</definedName>
    <definedName name="Pan_Monet_30G" localSheetId="31">#REF!</definedName>
    <definedName name="Pan_Monet_30G" localSheetId="64">#REF!</definedName>
    <definedName name="Pan_Monet_30G">#REF!</definedName>
    <definedName name="Path_Data">'[31]shared data'!$B$8</definedName>
    <definedName name="Path_System">'[31]shared data'!$B$7</definedName>
    <definedName name="Paym_Cap" localSheetId="25">#REF!</definedName>
    <definedName name="Paym_Cap" localSheetId="28">#REF!</definedName>
    <definedName name="Paym_Cap" localSheetId="31">#REF!</definedName>
    <definedName name="Paym_Cap" localSheetId="64">#REF!</definedName>
    <definedName name="Paym_Cap">#REF!</definedName>
    <definedName name="pchBM" localSheetId="25">#REF!</definedName>
    <definedName name="pchBM" localSheetId="28">#REF!</definedName>
    <definedName name="pchBM" localSheetId="31">#REF!</definedName>
    <definedName name="pchBM" localSheetId="64">#REF!</definedName>
    <definedName name="pchBM">#REF!</definedName>
    <definedName name="pchBMG" localSheetId="25">#REF!</definedName>
    <definedName name="pchBMG" localSheetId="28">#REF!</definedName>
    <definedName name="pchBMG" localSheetId="31">#REF!</definedName>
    <definedName name="pchBMG" localSheetId="64">#REF!</definedName>
    <definedName name="pchBMG">#REF!</definedName>
    <definedName name="pchBX" localSheetId="28">#REF!</definedName>
    <definedName name="pchBX" localSheetId="31">#REF!</definedName>
    <definedName name="pchBX">#REF!</definedName>
    <definedName name="pchBXG" localSheetId="28">#REF!</definedName>
    <definedName name="pchBXG" localSheetId="31">#REF!</definedName>
    <definedName name="pchBXG">#REF!</definedName>
    <definedName name="PCNTLGT" localSheetId="23">[41]nonopec!#REF!</definedName>
    <definedName name="PCNTLGT" localSheetId="24">[41]nonopec!#REF!</definedName>
    <definedName name="PCNTLGT">[41]nonopec!#REF!</definedName>
    <definedName name="PCPI" localSheetId="25">#REF!</definedName>
    <definedName name="PCPI" localSheetId="28">#REF!</definedName>
    <definedName name="PCPI" localSheetId="31">#REF!</definedName>
    <definedName name="PCPI" localSheetId="64">#REF!</definedName>
    <definedName name="PCPI">#REF!</definedName>
    <definedName name="PCPIG">#N/A</definedName>
    <definedName name="PF" localSheetId="25">#REF!</definedName>
    <definedName name="PF" localSheetId="28">#REF!</definedName>
    <definedName name="PF" localSheetId="31">#REF!</definedName>
    <definedName name="PF" localSheetId="64">#REF!</definedName>
    <definedName name="PF">#REF!</definedName>
    <definedName name="PFP" localSheetId="25">#REF!</definedName>
    <definedName name="PFP" localSheetId="28">#REF!</definedName>
    <definedName name="PFP" localSheetId="31">#REF!</definedName>
    <definedName name="PFP" localSheetId="64">#REF!</definedName>
    <definedName name="PFP">#REF!</definedName>
    <definedName name="pfp_table1" localSheetId="28">#REF!</definedName>
    <definedName name="pfp_table1" localSheetId="31">#REF!</definedName>
    <definedName name="pfp_table1" localSheetId="64">#REF!</definedName>
    <definedName name="pfp_table1">#REF!</definedName>
    <definedName name="PII" localSheetId="18" hidden="1">{"Main Economic Indicators",#N/A,FALSE,"C"}</definedName>
    <definedName name="PII" localSheetId="23" hidden="1">{"Main Economic Indicators",#N/A,FALSE,"C"}</definedName>
    <definedName name="PII" localSheetId="24" hidden="1">{"Main Economic Indicators",#N/A,FALSE,"C"}</definedName>
    <definedName name="PII" localSheetId="25" hidden="1">{"Main Economic Indicators",#N/A,FALSE,"C"}</definedName>
    <definedName name="PII" localSheetId="45" hidden="1">{"Main Economic Indicators",#N/A,FALSE,"C"}</definedName>
    <definedName name="PII" localSheetId="53" hidden="1">{"Main Economic Indicators",#N/A,FALSE,"C"}</definedName>
    <definedName name="PII" localSheetId="64" hidden="1">{"Main Economic Indicators",#N/A,FALSE,"C"}</definedName>
    <definedName name="PII" hidden="1">{"Main Economic Indicators",#N/A,FALSE,"C"}</definedName>
    <definedName name="pit" localSheetId="18" hidden="1">{"Riqfin97",#N/A,FALSE,"Tran";"Riqfinpro",#N/A,FALSE,"Tran"}</definedName>
    <definedName name="pit" localSheetId="23" hidden="1">{"Riqfin97",#N/A,FALSE,"Tran";"Riqfinpro",#N/A,FALSE,"Tran"}</definedName>
    <definedName name="pit" localSheetId="24" hidden="1">{"Riqfin97",#N/A,FALSE,"Tran";"Riqfinpro",#N/A,FALSE,"Tran"}</definedName>
    <definedName name="pit" localSheetId="25" hidden="1">{"Riqfin97",#N/A,FALSE,"Tran";"Riqfinpro",#N/A,FALSE,"Tran"}</definedName>
    <definedName name="pit" localSheetId="45" hidden="1">{"Riqfin97",#N/A,FALSE,"Tran";"Riqfinpro",#N/A,FALSE,"Tran"}</definedName>
    <definedName name="pit" localSheetId="53" hidden="1">{"Riqfin97",#N/A,FALSE,"Tran";"Riqfinpro",#N/A,FALSE,"Tran"}</definedName>
    <definedName name="pit" localSheetId="64" hidden="1">{"Riqfin97",#N/A,FALSE,"Tran";"Riqfinpro",#N/A,FALSE,"Tran"}</definedName>
    <definedName name="pit" hidden="1">{"Riqfin97",#N/A,FALSE,"Tran";"Riqfinpro",#N/A,FALSE,"Tran"}</definedName>
    <definedName name="PK" localSheetId="28">#REF!</definedName>
    <definedName name="PK" localSheetId="31">#REF!</definedName>
    <definedName name="PK" localSheetId="64">#REF!</definedName>
    <definedName name="PK">#REF!</definedName>
    <definedName name="PLATA" localSheetId="28">#REF!</definedName>
    <definedName name="PLATA" localSheetId="31">#REF!</definedName>
    <definedName name="PLATA" localSheetId="64">#REF!</definedName>
    <definedName name="PLATA">#REF!</definedName>
    <definedName name="POLLO" localSheetId="28">#REF!</definedName>
    <definedName name="POLLO" localSheetId="31">#REF!</definedName>
    <definedName name="POLLO" localSheetId="64">#REF!</definedName>
    <definedName name="POLLO">#REF!</definedName>
    <definedName name="poooooooooo" localSheetId="25" hidden="1">'[50]Fax a enviar'!#REF!</definedName>
    <definedName name="poooooooooo" localSheetId="64" hidden="1">'[50]Fax a enviar'!#REF!</definedName>
    <definedName name="poooooooooo" hidden="1">'[50]Fax a enviar'!#REF!</definedName>
    <definedName name="POTENCIAL" localSheetId="23">#REF!</definedName>
    <definedName name="POTENCIAL" localSheetId="24">#REF!</definedName>
    <definedName name="POTENCIAL" localSheetId="25">#REF!</definedName>
    <definedName name="POTENCIAL" localSheetId="53">#REF!</definedName>
    <definedName name="POTENCIAL" localSheetId="64">#REF!</definedName>
    <definedName name="POTENCIAL">#REF!</definedName>
    <definedName name="PP" localSheetId="24">#REF!</definedName>
    <definedName name="PP" localSheetId="53">#REF!</definedName>
    <definedName name="PP" localSheetId="64">#REF!</definedName>
    <definedName name="PP">#REF!</definedName>
    <definedName name="ppoooooooooo" localSheetId="24" hidden="1">#REF!</definedName>
    <definedName name="ppoooooooooo" localSheetId="53" hidden="1">#REF!</definedName>
    <definedName name="ppoooooooooo" localSheetId="64" hidden="1">#REF!</definedName>
    <definedName name="ppoooooooooo" hidden="1">#REF!</definedName>
    <definedName name="ppp" localSheetId="18" hidden="1">{"Riqfin97",#N/A,FALSE,"Tran";"Riqfinpro",#N/A,FALSE,"Tran"}</definedName>
    <definedName name="ppp" localSheetId="23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45" hidden="1">{"Riqfin97",#N/A,FALSE,"Tran";"Riqfinpro",#N/A,FALSE,"Tran"}</definedName>
    <definedName name="ppp" localSheetId="53" hidden="1">{"Riqfin97",#N/A,FALSE,"Tran";"Riqfinpro",#N/A,FALSE,"Tran"}</definedName>
    <definedName name="ppp" localSheetId="64" hidden="1">{"Riqfin97",#N/A,FALSE,"Tran";"Riqfinpro",#N/A,FALSE,"Tran"}</definedName>
    <definedName name="ppp" hidden="1">{"Riqfin97",#N/A,FALSE,"Tran";"Riqfinpro",#N/A,FALSE,"Tran"}</definedName>
    <definedName name="pppppp" localSheetId="18" hidden="1">{"Riqfin97",#N/A,FALSE,"Tran";"Riqfinpro",#N/A,FALSE,"Tran"}</definedName>
    <definedName name="pppppp" localSheetId="23" hidden="1">{"Riqfin97",#N/A,FALSE,"Tran";"Riqfinpro",#N/A,FALSE,"Tran"}</definedName>
    <definedName name="pppppp" localSheetId="24" hidden="1">{"Riqfin97",#N/A,FALSE,"Tran";"Riqfinpro",#N/A,FALSE,"Tran"}</definedName>
    <definedName name="pppppp" localSheetId="25" hidden="1">{"Riqfin97",#N/A,FALSE,"Tran";"Riqfinpro",#N/A,FALSE,"Tran"}</definedName>
    <definedName name="pppppp" localSheetId="45" hidden="1">{"Riqfin97",#N/A,FALSE,"Tran";"Riqfinpro",#N/A,FALSE,"Tran"}</definedName>
    <definedName name="pppppp" localSheetId="53" hidden="1">{"Riqfin97",#N/A,FALSE,"Tran";"Riqfinpro",#N/A,FALSE,"Tran"}</definedName>
    <definedName name="pppppp" localSheetId="64" hidden="1">{"Riqfin97",#N/A,FALSE,"Tran";"Riqfinpro",#N/A,FALSE,"Tran"}</definedName>
    <definedName name="pppppp" hidden="1">{"Riqfin97",#N/A,FALSE,"Tran";"Riqfinpro",#N/A,FALSE,"Tran"}</definedName>
    <definedName name="pppppppppp" localSheetId="23" hidden="1">#REF!</definedName>
    <definedName name="pppppppppp" localSheetId="24" hidden="1">#REF!</definedName>
    <definedName name="pppppppppp" localSheetId="25" hidden="1">#REF!</definedName>
    <definedName name="pppppppppp" localSheetId="53" hidden="1">#REF!</definedName>
    <definedName name="pppppppppp" localSheetId="64" hidden="1">#REF!</definedName>
    <definedName name="pppppppppp" hidden="1">#REF!</definedName>
    <definedName name="ppppppppppppp" localSheetId="24" hidden="1">#REF!</definedName>
    <definedName name="ppppppppppppp" localSheetId="53" hidden="1">#REF!</definedName>
    <definedName name="ppppppppppppp" localSheetId="64" hidden="1">#REF!</definedName>
    <definedName name="ppppppppppppp" hidden="1">#REF!</definedName>
    <definedName name="PPPWGT">#N/A</definedName>
    <definedName name="PRECIOCIFBANANO" localSheetId="28">#REF!</definedName>
    <definedName name="PRECIOCIFBANANO" localSheetId="31">#REF!</definedName>
    <definedName name="PRECIOCIFBANANO" localSheetId="64">#REF!</definedName>
    <definedName name="PRECIOCIFBANANO">#REF!</definedName>
    <definedName name="PRES1" localSheetId="24">[41]nonopec!#REF!</definedName>
    <definedName name="PRES1" localSheetId="53">[41]nonopec!#REF!</definedName>
    <definedName name="PRES1" localSheetId="64">[41]nonopec!#REF!</definedName>
    <definedName name="PRES1">[41]nonopec!#REF!</definedName>
    <definedName name="PRES2" localSheetId="24">[41]nonopec!#REF!</definedName>
    <definedName name="PRES2" localSheetId="53">[41]nonopec!#REF!</definedName>
    <definedName name="PRES2" localSheetId="64">[41]nonopec!#REF!</definedName>
    <definedName name="PRES2">[41]nonopec!#REF!</definedName>
    <definedName name="PRES3" localSheetId="24">[41]nonopec!#REF!</definedName>
    <definedName name="PRES3" localSheetId="53">[41]nonopec!#REF!</definedName>
    <definedName name="PRES3" localSheetId="64">[41]nonopec!#REF!</definedName>
    <definedName name="PRES3">[41]nonopec!#REF!</definedName>
    <definedName name="PRICE" localSheetId="25">#REF!</definedName>
    <definedName name="PRICE" localSheetId="28">#REF!</definedName>
    <definedName name="PRICE" localSheetId="31">#REF!</definedName>
    <definedName name="PRICE" localSheetId="64">#REF!</definedName>
    <definedName name="PRICE">#REF!</definedName>
    <definedName name="PRICETAB" localSheetId="25">#REF!</definedName>
    <definedName name="PRICETAB" localSheetId="28">#REF!</definedName>
    <definedName name="PRICETAB" localSheetId="31">#REF!</definedName>
    <definedName name="PRICETAB" localSheetId="64">#REF!</definedName>
    <definedName name="PRICETAB">#REF!</definedName>
    <definedName name="Print_Area_MI" localSheetId="23">#REF!</definedName>
    <definedName name="Print_Area_MI" localSheetId="24">#REF!</definedName>
    <definedName name="Print_Area_MI" localSheetId="53">#REF!</definedName>
    <definedName name="Print_Area_MI" localSheetId="64">#REF!</definedName>
    <definedName name="Print_Area_MI">#REF!</definedName>
    <definedName name="Print1" localSheetId="24">#REF!</definedName>
    <definedName name="Print1" localSheetId="53">#REF!</definedName>
    <definedName name="Print1">#REF!</definedName>
    <definedName name="PRINTMACRO" localSheetId="28">#REF!</definedName>
    <definedName name="PRINTMACRO" localSheetId="31">#REF!</definedName>
    <definedName name="PRINTMACRO">#REF!</definedName>
    <definedName name="PrintThis_Links">[58]Links!$A$1:$F$33</definedName>
    <definedName name="PRIV0" localSheetId="25">#REF!</definedName>
    <definedName name="PRIV0" localSheetId="28">#REF!</definedName>
    <definedName name="PRIV0" localSheetId="31">#REF!</definedName>
    <definedName name="PRIV0" localSheetId="64">#REF!</definedName>
    <definedName name="PRIV0">#REF!</definedName>
    <definedName name="PRIV00" localSheetId="25">#REF!</definedName>
    <definedName name="PRIV00" localSheetId="28">#REF!</definedName>
    <definedName name="PRIV00" localSheetId="31">#REF!</definedName>
    <definedName name="PRIV00" localSheetId="64">#REF!</definedName>
    <definedName name="PRIV00">#REF!</definedName>
    <definedName name="PRIV1" localSheetId="25">#REF!</definedName>
    <definedName name="PRIV1" localSheetId="28">#REF!</definedName>
    <definedName name="PRIV1" localSheetId="31">#REF!</definedName>
    <definedName name="PRIV1" localSheetId="64">#REF!</definedName>
    <definedName name="PRIV1">#REF!</definedName>
    <definedName name="PRIV11" localSheetId="28">#REF!</definedName>
    <definedName name="PRIV11" localSheetId="31">#REF!</definedName>
    <definedName name="PRIV11">#REF!</definedName>
    <definedName name="PRIV2" localSheetId="28">#REF!</definedName>
    <definedName name="PRIV2" localSheetId="31">#REF!</definedName>
    <definedName name="PRIV2">#REF!</definedName>
    <definedName name="PRIV22" localSheetId="28">#REF!</definedName>
    <definedName name="PRIV22" localSheetId="31">#REF!</definedName>
    <definedName name="PRIV22">#REF!</definedName>
    <definedName name="PRIV3" localSheetId="28">#REF!</definedName>
    <definedName name="PRIV3" localSheetId="31">#REF!</definedName>
    <definedName name="PRIV3">#REF!</definedName>
    <definedName name="PRIV33" localSheetId="28">#REF!</definedName>
    <definedName name="PRIV33" localSheetId="31">#REF!</definedName>
    <definedName name="PRIV33">#REF!</definedName>
    <definedName name="PRMONTH" localSheetId="28">#REF!</definedName>
    <definedName name="PRMONTH" localSheetId="31">#REF!</definedName>
    <definedName name="PRMONTH">#REF!</definedName>
    <definedName name="prn">[55]FSUOUT!$B$2:$V$32</definedName>
    <definedName name="Product" localSheetId="24">#REF!</definedName>
    <definedName name="Product" localSheetId="25">#REF!</definedName>
    <definedName name="Product" localSheetId="53">#REF!</definedName>
    <definedName name="Product" localSheetId="64">#REF!</definedName>
    <definedName name="Product">#REF!</definedName>
    <definedName name="Prog1998" localSheetId="25">'[76]2003'!#REF!</definedName>
    <definedName name="Prog1998" localSheetId="28">'[76]2003'!#REF!</definedName>
    <definedName name="Prog1998" localSheetId="31">'[76]2003'!#REF!</definedName>
    <definedName name="Prog1998" localSheetId="64">'[76]2003'!#REF!</definedName>
    <definedName name="Prog1998">'[76]2003'!#REF!</definedName>
    <definedName name="PRYEAR" localSheetId="25">#REF!</definedName>
    <definedName name="PRYEAR" localSheetId="28">#REF!</definedName>
    <definedName name="PRYEAR" localSheetId="31">#REF!</definedName>
    <definedName name="PRYEAR" localSheetId="64">#REF!</definedName>
    <definedName name="PRYEAR">#REF!</definedName>
    <definedName name="PTA" localSheetId="24">#REF!</definedName>
    <definedName name="PTA" localSheetId="25">#REF!</definedName>
    <definedName name="PTA" localSheetId="64">#REF!</definedName>
    <definedName name="PTA">#REF!</definedName>
    <definedName name="PTAEURO" localSheetId="24">#REF!</definedName>
    <definedName name="PTAEURO" localSheetId="64">#REF!</definedName>
    <definedName name="PTAEURO">#REF!</definedName>
    <definedName name="PUBL00" localSheetId="28">#REF!</definedName>
    <definedName name="PUBL00" localSheetId="31">#REF!</definedName>
    <definedName name="PUBL00">#REF!</definedName>
    <definedName name="PUBL11" localSheetId="28">#REF!</definedName>
    <definedName name="PUBL11" localSheetId="31">#REF!</definedName>
    <definedName name="PUBL11">#REF!</definedName>
    <definedName name="PUBL2" localSheetId="28">#REF!</definedName>
    <definedName name="PUBL2" localSheetId="31">#REF!</definedName>
    <definedName name="PUBL2">#REF!</definedName>
    <definedName name="PUBL22" localSheetId="28">#REF!</definedName>
    <definedName name="PUBL22" localSheetId="31">#REF!</definedName>
    <definedName name="PUBL22">#REF!</definedName>
    <definedName name="PUBL33" localSheetId="28">#REF!</definedName>
    <definedName name="PUBL33" localSheetId="31">#REF!</definedName>
    <definedName name="PUBL33">#REF!</definedName>
    <definedName name="PUBL5" localSheetId="28">#REF!</definedName>
    <definedName name="PUBL5" localSheetId="31">#REF!</definedName>
    <definedName name="PUBL5">#REF!</definedName>
    <definedName name="PUBL55" localSheetId="28">#REF!</definedName>
    <definedName name="PUBL55" localSheetId="31">#REF!</definedName>
    <definedName name="PUBL55">#REF!</definedName>
    <definedName name="PUBL6" localSheetId="28">#REF!</definedName>
    <definedName name="PUBL6" localSheetId="31">#REF!</definedName>
    <definedName name="PUBL6">#REF!</definedName>
    <definedName name="PUBL66" localSheetId="28">#REF!</definedName>
    <definedName name="PUBL66" localSheetId="31">#REF!</definedName>
    <definedName name="PUBL66">#REF!</definedName>
    <definedName name="Q_5" localSheetId="28">#REF!</definedName>
    <definedName name="Q_5" localSheetId="31">#REF!</definedName>
    <definedName name="Q_5">#REF!</definedName>
    <definedName name="Q_6" localSheetId="28">#REF!</definedName>
    <definedName name="Q_6" localSheetId="31">#REF!</definedName>
    <definedName name="Q_6">#REF!</definedName>
    <definedName name="Q_7" localSheetId="28">#REF!</definedName>
    <definedName name="Q_7" localSheetId="31">#REF!</definedName>
    <definedName name="Q_7">#REF!</definedName>
    <definedName name="qawde" localSheetId="24">#REF!</definedName>
    <definedName name="qawde">#REF!</definedName>
    <definedName name="qaz" localSheetId="18" hidden="1">{"Tab1",#N/A,FALSE,"P";"Tab2",#N/A,FALSE,"P"}</definedName>
    <definedName name="qaz" localSheetId="23" hidden="1">{"Tab1",#N/A,FALSE,"P";"Tab2",#N/A,FALSE,"P"}</definedName>
    <definedName name="qaz" localSheetId="24" hidden="1">{"Tab1",#N/A,FALSE,"P";"Tab2",#N/A,FALSE,"P"}</definedName>
    <definedName name="qaz" localSheetId="25" hidden="1">{"Tab1",#N/A,FALSE,"P";"Tab2",#N/A,FALSE,"P"}</definedName>
    <definedName name="qaz" localSheetId="45" hidden="1">{"Tab1",#N/A,FALSE,"P";"Tab2",#N/A,FALSE,"P"}</definedName>
    <definedName name="qaz" localSheetId="53" hidden="1">{"Tab1",#N/A,FALSE,"P";"Tab2",#N/A,FALSE,"P"}</definedName>
    <definedName name="qaz" localSheetId="64" hidden="1">{"Tab1",#N/A,FALSE,"P";"Tab2",#N/A,FALSE,"P"}</definedName>
    <definedName name="qaz" hidden="1">{"Tab1",#N/A,FALSE,"P";"Tab2",#N/A,FALSE,"P"}</definedName>
    <definedName name="qer" localSheetId="18" hidden="1">{"Tab1",#N/A,FALSE,"P";"Tab2",#N/A,FALSE,"P"}</definedName>
    <definedName name="qer" localSheetId="23" hidden="1">{"Tab1",#N/A,FALSE,"P";"Tab2",#N/A,FALSE,"P"}</definedName>
    <definedName name="qer" localSheetId="24" hidden="1">{"Tab1",#N/A,FALSE,"P";"Tab2",#N/A,FALSE,"P"}</definedName>
    <definedName name="qer" localSheetId="25" hidden="1">{"Tab1",#N/A,FALSE,"P";"Tab2",#N/A,FALSE,"P"}</definedName>
    <definedName name="qer" localSheetId="45" hidden="1">{"Tab1",#N/A,FALSE,"P";"Tab2",#N/A,FALSE,"P"}</definedName>
    <definedName name="qer" localSheetId="53" hidden="1">{"Tab1",#N/A,FALSE,"P";"Tab2",#N/A,FALSE,"P"}</definedName>
    <definedName name="qer" localSheetId="64" hidden="1">{"Tab1",#N/A,FALSE,"P";"Tab2",#N/A,FALSE,"P"}</definedName>
    <definedName name="qer" hidden="1">{"Tab1",#N/A,FALSE,"P";"Tab2",#N/A,FALSE,"P"}</definedName>
    <definedName name="QFISCAL" localSheetId="28">'[77]Quarterly Raw Data'!#REF!</definedName>
    <definedName name="QFISCAL" localSheetId="31">'[77]Quarterly Raw Data'!#REF!</definedName>
    <definedName name="QFISCAL">'[77]Quarterly Raw Data'!#REF!</definedName>
    <definedName name="qq" hidden="1">'[65]J(Priv.Cap)'!#REF!</definedName>
    <definedName name="qqq" localSheetId="18" hidden="1">{#N/A,#N/A,FALSE,"EXTRABUDGT"}</definedName>
    <definedName name="qqq" localSheetId="25" hidden="1">{#N/A,#N/A,FALSE,"EXTRABUDGT"}</definedName>
    <definedName name="qqq" localSheetId="28" hidden="1">{#N/A,#N/A,FALSE,"EXTRABUDGT"}</definedName>
    <definedName name="qqq" localSheetId="45" hidden="1">{#N/A,#N/A,FALSE,"EXTRABUDGT"}</definedName>
    <definedName name="qqq" localSheetId="64" hidden="1">{#N/A,#N/A,FALSE,"EXTRABUDGT"}</definedName>
    <definedName name="qqq" hidden="1">{#N/A,#N/A,FALSE,"EXTRABUDGT"}</definedName>
    <definedName name="qqqqq" localSheetId="18" hidden="1">{"Minpmon",#N/A,FALSE,"Monthinput"}</definedName>
    <definedName name="qqqqq" localSheetId="23" hidden="1">{"Minpmon",#N/A,FALSE,"Monthinput"}</definedName>
    <definedName name="qqqqq" localSheetId="24" hidden="1">{"Minpmon",#N/A,FALSE,"Monthinput"}</definedName>
    <definedName name="qqqqq" localSheetId="25" hidden="1">{"Minpmon",#N/A,FALSE,"Monthinput"}</definedName>
    <definedName name="qqqqq" localSheetId="45" hidden="1">{"Minpmon",#N/A,FALSE,"Monthinput"}</definedName>
    <definedName name="qqqqq" localSheetId="53" hidden="1">{"Minpmon",#N/A,FALSE,"Monthinput"}</definedName>
    <definedName name="qqqqq" localSheetId="64" hidden="1">{"Minpmon",#N/A,FALSE,"Monthinput"}</definedName>
    <definedName name="qqqqq" hidden="1">{"Minpmon",#N/A,FALSE,"Monthinput"}</definedName>
    <definedName name="qqqqqqqqqqqqq" localSheetId="18" hidden="1">{"Tab1",#N/A,FALSE,"P";"Tab2",#N/A,FALSE,"P"}</definedName>
    <definedName name="qqqqqqqqqqqqq" localSheetId="23" hidden="1">{"Tab1",#N/A,FALSE,"P";"Tab2",#N/A,FALSE,"P"}</definedName>
    <definedName name="qqqqqqqqqqqqq" localSheetId="24" hidden="1">{"Tab1",#N/A,FALSE,"P";"Tab2",#N/A,FALSE,"P"}</definedName>
    <definedName name="qqqqqqqqqqqqq" localSheetId="25" hidden="1">{"Tab1",#N/A,FALSE,"P";"Tab2",#N/A,FALSE,"P"}</definedName>
    <definedName name="qqqqqqqqqqqqq" localSheetId="45" hidden="1">{"Tab1",#N/A,FALSE,"P";"Tab2",#N/A,FALSE,"P"}</definedName>
    <definedName name="qqqqqqqqqqqqq" localSheetId="53" hidden="1">{"Tab1",#N/A,FALSE,"P";"Tab2",#N/A,FALSE,"P"}</definedName>
    <definedName name="qqqqqqqqqqqqq" localSheetId="64" hidden="1">{"Tab1",#N/A,FALSE,"P";"Tab2",#N/A,FALSE,"P"}</definedName>
    <definedName name="qqqqqqqqqqqqq" hidden="1">{"Tab1",#N/A,FALSE,"P";"Tab2",#N/A,FALSE,"P"}</definedName>
    <definedName name="qrtdata2">'[78]Authnot Prelim'!#REF!</definedName>
    <definedName name="QTAB7" localSheetId="28">'[77]Quarterly MacroFlow'!#REF!</definedName>
    <definedName name="QTAB7" localSheetId="31">'[77]Quarterly MacroFlow'!#REF!</definedName>
    <definedName name="QTAB7">'[77]Quarterly MacroFlow'!#REF!</definedName>
    <definedName name="QTAB7A" localSheetId="28">'[77]Quarterly MacroFlow'!#REF!</definedName>
    <definedName name="QTAB7A" localSheetId="31">'[77]Quarterly MacroFlow'!#REF!</definedName>
    <definedName name="QTAB7A">'[77]Quarterly MacroFlow'!#REF!</definedName>
    <definedName name="QtrData">'[78]Authnot Prelim'!#REF!</definedName>
    <definedName name="quality">[41]nonopec!$D$400:$AD$423</definedName>
    <definedName name="qw" localSheetId="18" hidden="1">{"Riqfin97",#N/A,FALSE,"Tran";"Riqfinpro",#N/A,FALSE,"Tran"}</definedName>
    <definedName name="qw" localSheetId="23" hidden="1">{"Riqfin97",#N/A,FALSE,"Tran";"Riqfinpro",#N/A,FALSE,"Tran"}</definedName>
    <definedName name="qw" localSheetId="24" hidden="1">{"Riqfin97",#N/A,FALSE,"Tran";"Riqfinpro",#N/A,FALSE,"Tran"}</definedName>
    <definedName name="qw" localSheetId="25" hidden="1">{"Riqfin97",#N/A,FALSE,"Tran";"Riqfinpro",#N/A,FALSE,"Tran"}</definedName>
    <definedName name="qw" localSheetId="45" hidden="1">{"Riqfin97",#N/A,FALSE,"Tran";"Riqfinpro",#N/A,FALSE,"Tran"}</definedName>
    <definedName name="qw" localSheetId="53" hidden="1">{"Riqfin97",#N/A,FALSE,"Tran";"Riqfinpro",#N/A,FALSE,"Tran"}</definedName>
    <definedName name="qw" localSheetId="64" hidden="1">{"Riqfin97",#N/A,FALSE,"Tran";"Riqfinpro",#N/A,FALSE,"Tran"}</definedName>
    <definedName name="qw" hidden="1">{"Riqfin97",#N/A,FALSE,"Tran";"Riqfinpro",#N/A,FALSE,"Tran"}</definedName>
    <definedName name="R_" localSheetId="23">#REF!</definedName>
    <definedName name="R_" localSheetId="24">#REF!</definedName>
    <definedName name="R_" localSheetId="25">#REF!</definedName>
    <definedName name="R_" localSheetId="53">#REF!</definedName>
    <definedName name="R_" localSheetId="64">#REF!</definedName>
    <definedName name="R_">#REF!</definedName>
    <definedName name="RA" localSheetId="24">#REF!</definedName>
    <definedName name="RA" localSheetId="53">#REF!</definedName>
    <definedName name="RA" localSheetId="64">#REF!</definedName>
    <definedName name="RA">#REF!</definedName>
    <definedName name="raaesrr" localSheetId="24">#REF!</definedName>
    <definedName name="raaesrr" localSheetId="53">#REF!</definedName>
    <definedName name="raaesrr" localSheetId="64">#REF!</definedName>
    <definedName name="raaesrr">#REF!</definedName>
    <definedName name="raas" localSheetId="24">#REF!</definedName>
    <definedName name="raas">#REF!</definedName>
    <definedName name="RD" localSheetId="24">#REF!</definedName>
    <definedName name="RD">#REF!</definedName>
    <definedName name="RD1A" localSheetId="24">#REF!</definedName>
    <definedName name="RD1A">#REF!</definedName>
    <definedName name="RE" localSheetId="24">#REF!</definedName>
    <definedName name="RE">#REF!</definedName>
    <definedName name="RED_BOP" localSheetId="28">#REF!</definedName>
    <definedName name="RED_BOP" localSheetId="31">#REF!</definedName>
    <definedName name="RED_BOP">#REF!</definedName>
    <definedName name="red_cpi" localSheetId="28">#REF!</definedName>
    <definedName name="red_cpi" localSheetId="31">#REF!</definedName>
    <definedName name="red_cpi">#REF!</definedName>
    <definedName name="RED_D" localSheetId="28">#REF!</definedName>
    <definedName name="RED_D" localSheetId="31">#REF!</definedName>
    <definedName name="RED_D">#REF!</definedName>
    <definedName name="RED_DS" localSheetId="28">#REF!</definedName>
    <definedName name="RED_DS" localSheetId="31">#REF!</definedName>
    <definedName name="RED_DS">#REF!</definedName>
    <definedName name="red_gdp_exp" localSheetId="28">#REF!</definedName>
    <definedName name="red_gdp_exp" localSheetId="31">#REF!</definedName>
    <definedName name="red_gdp_exp">#REF!</definedName>
    <definedName name="red_govt_empl" localSheetId="28">#REF!</definedName>
    <definedName name="red_govt_empl" localSheetId="31">#REF!</definedName>
    <definedName name="red_govt_empl">#REF!</definedName>
    <definedName name="RED_NATCPI" localSheetId="28">#REF!</definedName>
    <definedName name="RED_NATCPI" localSheetId="31">#REF!</definedName>
    <definedName name="RED_NATCPI">#REF!</definedName>
    <definedName name="RED_TBCPI" localSheetId="28">#REF!</definedName>
    <definedName name="RED_TBCPI" localSheetId="31">#REF!</definedName>
    <definedName name="RED_TBCPI">#REF!</definedName>
    <definedName name="RED_TRD" localSheetId="28">#REF!</definedName>
    <definedName name="RED_TRD" localSheetId="31">#REF!</definedName>
    <definedName name="RED_TRD">#REF!</definedName>
    <definedName name="REF" localSheetId="24">#REF!</definedName>
    <definedName name="REF">#REF!</definedName>
    <definedName name="REGREOUT" localSheetId="24" hidden="1">#REF!</definedName>
    <definedName name="REGREOUT" hidden="1">#REF!</definedName>
    <definedName name="REGREX" localSheetId="24" hidden="1">#REF!</definedName>
    <definedName name="REGREX" hidden="1">#REF!</definedName>
    <definedName name="REGREY" localSheetId="24" hidden="1">#REF!</definedName>
    <definedName name="REGREY" hidden="1">#REF!</definedName>
    <definedName name="rerer" localSheetId="24" hidden="1">#REF!</definedName>
    <definedName name="rerer" hidden="1">#REF!</definedName>
    <definedName name="RESERVAS" localSheetId="28">#REF!</definedName>
    <definedName name="RESERVAS" localSheetId="31">#REF!</definedName>
    <definedName name="RESERVAS">#REF!</definedName>
    <definedName name="RESUMEN" localSheetId="28">#REF!</definedName>
    <definedName name="RESUMEN" localSheetId="31">#REF!</definedName>
    <definedName name="RESUMEN">'[79]Evolución Deuda Ene-jun 2004'!#REF!</definedName>
    <definedName name="RESUMEN2" localSheetId="23">#REF!</definedName>
    <definedName name="RESUMEN2" localSheetId="24">#REF!</definedName>
    <definedName name="RESUMEN2" localSheetId="25">#REF!</definedName>
    <definedName name="RESUMEN2" localSheetId="53">#REF!</definedName>
    <definedName name="RESUMEN2" localSheetId="64">#REF!</definedName>
    <definedName name="RESUMEN2">#REF!</definedName>
    <definedName name="RESUMEN3" localSheetId="24">#REF!</definedName>
    <definedName name="RESUMEN3" localSheetId="53">#REF!</definedName>
    <definedName name="RESUMEN3" localSheetId="64">#REF!</definedName>
    <definedName name="RESUMEN3">#REF!</definedName>
    <definedName name="RESUMEN4" localSheetId="24">#REF!</definedName>
    <definedName name="RESUMEN4" localSheetId="53">#REF!</definedName>
    <definedName name="RESUMEN4" localSheetId="64">#REF!</definedName>
    <definedName name="RESUMEN4">#REF!</definedName>
    <definedName name="RESUMEN5" localSheetId="24">#REF!</definedName>
    <definedName name="RESUMEN5">#REF!</definedName>
    <definedName name="retre" hidden="1">'[50]Fax a enviar'!#REF!</definedName>
    <definedName name="rft" localSheetId="18" hidden="1">{"Riqfin97",#N/A,FALSE,"Tran";"Riqfinpro",#N/A,FALSE,"Tran"}</definedName>
    <definedName name="rft" localSheetId="23" hidden="1">{"Riqfin97",#N/A,FALSE,"Tran";"Riqfinpro",#N/A,FALSE,"Tran"}</definedName>
    <definedName name="rft" localSheetId="24" hidden="1">{"Riqfin97",#N/A,FALSE,"Tran";"Riqfinpro",#N/A,FALSE,"Tran"}</definedName>
    <definedName name="rft" localSheetId="25" hidden="1">{"Riqfin97",#N/A,FALSE,"Tran";"Riqfinpro",#N/A,FALSE,"Tran"}</definedName>
    <definedName name="rft" localSheetId="45" hidden="1">{"Riqfin97",#N/A,FALSE,"Tran";"Riqfinpro",#N/A,FALSE,"Tran"}</definedName>
    <definedName name="rft" localSheetId="53" hidden="1">{"Riqfin97",#N/A,FALSE,"Tran";"Riqfinpro",#N/A,FALSE,"Tran"}</definedName>
    <definedName name="rft" localSheetId="64" hidden="1">{"Riqfin97",#N/A,FALSE,"Tran";"Riqfinpro",#N/A,FALSE,"Tran"}</definedName>
    <definedName name="rft" hidden="1">{"Riqfin97",#N/A,FALSE,"Tran";"Riqfinpro",#N/A,FALSE,"Tran"}</definedName>
    <definedName name="rfv" localSheetId="18" hidden="1">{"Tab1",#N/A,FALSE,"P";"Tab2",#N/A,FALSE,"P"}</definedName>
    <definedName name="rfv" localSheetId="23" hidden="1">{"Tab1",#N/A,FALSE,"P";"Tab2",#N/A,FALSE,"P"}</definedName>
    <definedName name="rfv" localSheetId="24" hidden="1">{"Tab1",#N/A,FALSE,"P";"Tab2",#N/A,FALSE,"P"}</definedName>
    <definedName name="rfv" localSheetId="25" hidden="1">{"Tab1",#N/A,FALSE,"P";"Tab2",#N/A,FALSE,"P"}</definedName>
    <definedName name="rfv" localSheetId="45" hidden="1">{"Tab1",#N/A,FALSE,"P";"Tab2",#N/A,FALSE,"P"}</definedName>
    <definedName name="rfv" localSheetId="53" hidden="1">{"Tab1",#N/A,FALSE,"P";"Tab2",#N/A,FALSE,"P"}</definedName>
    <definedName name="rfv" localSheetId="64" hidden="1">{"Tab1",#N/A,FALSE,"P";"Tab2",#N/A,FALSE,"P"}</definedName>
    <definedName name="rfv" hidden="1">{"Tab1",#N/A,FALSE,"P";"Tab2",#N/A,FALSE,"P"}</definedName>
    <definedName name="rgdfgd" localSheetId="23" hidden="1">#REF!</definedName>
    <definedName name="rgdfgd" localSheetId="24" hidden="1">#REF!</definedName>
    <definedName name="rgdfgd" localSheetId="25" hidden="1">#REF!</definedName>
    <definedName name="rgdfgd" localSheetId="53" hidden="1">#REF!</definedName>
    <definedName name="rgdfgd" localSheetId="64" hidden="1">#REF!</definedName>
    <definedName name="rgdfgd" hidden="1">#REF!</definedName>
    <definedName name="rgz\dsf">#N/A</definedName>
    <definedName name="ri" localSheetId="23" hidden="1">#REF!</definedName>
    <definedName name="ri" localSheetId="24" hidden="1">#REF!</definedName>
    <definedName name="ri" localSheetId="25" hidden="1">#REF!</definedName>
    <definedName name="ri" localSheetId="53" hidden="1">#REF!</definedName>
    <definedName name="ri" localSheetId="64" hidden="1">#REF!</definedName>
    <definedName name="ri" hidden="1">#REF!</definedName>
    <definedName name="right" localSheetId="28">#REF!</definedName>
    <definedName name="right" localSheetId="31">#REF!</definedName>
    <definedName name="right" localSheetId="64">#REF!</definedName>
    <definedName name="right">#REF!</definedName>
    <definedName name="RIN" localSheetId="28">#REF!</definedName>
    <definedName name="RIN" localSheetId="31">#REF!</definedName>
    <definedName name="RIN" localSheetId="64">#REF!</definedName>
    <definedName name="RIN">#REF!</definedName>
    <definedName name="rindex" localSheetId="28">#REF!</definedName>
    <definedName name="rindex" localSheetId="31">#REF!</definedName>
    <definedName name="rindex">#REF!</definedName>
    <definedName name="rngErrorSort">[58]ErrCheck!$A$4</definedName>
    <definedName name="rngLastSave">[58]Main!$G$19</definedName>
    <definedName name="rngLastSent">[58]Main!$G$18</definedName>
    <definedName name="rngLastUpdate">[58]Links!$D$2</definedName>
    <definedName name="rngNeedsUpdate">[58]Links!$E$2</definedName>
    <definedName name="rngQuestChecked">[58]ErrCheck!$A$3</definedName>
    <definedName name="ROS">#N/A</definedName>
    <definedName name="Rows_Table" localSheetId="28">#REF!</definedName>
    <definedName name="Rows_Table" localSheetId="31">#REF!</definedName>
    <definedName name="Rows_Table" localSheetId="64">#REF!</definedName>
    <definedName name="Rows_Table">#REF!</definedName>
    <definedName name="RR" localSheetId="23">#REF!</definedName>
    <definedName name="RR" localSheetId="24">#REF!</definedName>
    <definedName name="RR" localSheetId="53">#REF!</definedName>
    <definedName name="RR" localSheetId="64">#REF!</definedName>
    <definedName name="RR">#REF!</definedName>
    <definedName name="rrasrra" localSheetId="24">#REF!</definedName>
    <definedName name="rrasrra" localSheetId="53">#REF!</definedName>
    <definedName name="rrasrra" localSheetId="64">#REF!</definedName>
    <definedName name="rrasrra">#REF!</definedName>
    <definedName name="rrr" localSheetId="18" hidden="1">{"Riqfin97",#N/A,FALSE,"Tran";"Riqfinpro",#N/A,FALSE,"Tran"}</definedName>
    <definedName name="rrr" localSheetId="23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45" hidden="1">{"Riqfin97",#N/A,FALSE,"Tran";"Riqfinpro",#N/A,FALSE,"Tran"}</definedName>
    <definedName name="rrr" localSheetId="53" hidden="1">{"Riqfin97",#N/A,FALSE,"Tran";"Riqfinpro",#N/A,FALSE,"Tran"}</definedName>
    <definedName name="rrr" localSheetId="64" hidden="1">{"Riqfin97",#N/A,FALSE,"Tran";"Riqfinpro",#N/A,FALSE,"Tran"}</definedName>
    <definedName name="rrr" hidden="1">{"Riqfin97",#N/A,FALSE,"Tran";"Riqfinpro",#N/A,FALSE,"Tran"}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8" hidden="1">{"Tab1",#N/A,FALSE,"P";"Tab2",#N/A,FALSE,"P"}</definedName>
    <definedName name="rrrrrr" localSheetId="23" hidden="1">{"Tab1",#N/A,FALSE,"P";"Tab2",#N/A,FALSE,"P"}</definedName>
    <definedName name="rrrrrr" localSheetId="24" hidden="1">{"Tab1",#N/A,FALSE,"P";"Tab2",#N/A,FALSE,"P"}</definedName>
    <definedName name="rrrrrr" localSheetId="25" hidden="1">{"Tab1",#N/A,FALSE,"P";"Tab2",#N/A,FALSE,"P"}</definedName>
    <definedName name="rrrrrr" localSheetId="45" hidden="1">{"Tab1",#N/A,FALSE,"P";"Tab2",#N/A,FALSE,"P"}</definedName>
    <definedName name="rrrrrr" localSheetId="53" hidden="1">{"Tab1",#N/A,FALSE,"P";"Tab2",#N/A,FALSE,"P"}</definedName>
    <definedName name="rrrrrr" localSheetId="64" hidden="1">{"Tab1",#N/A,FALSE,"P";"Tab2",#N/A,FALSE,"P"}</definedName>
    <definedName name="rrrrrr" hidden="1">{"Tab1",#N/A,FALSE,"P";"Tab2",#N/A,FALSE,"P"}</definedName>
    <definedName name="rrrrrrr" localSheetId="18" hidden="1">{"Tab1",#N/A,FALSE,"P";"Tab2",#N/A,FALSE,"P"}</definedName>
    <definedName name="rrrrrrr" localSheetId="23" hidden="1">{"Tab1",#N/A,FALSE,"P";"Tab2",#N/A,FALSE,"P"}</definedName>
    <definedName name="rrrrrrr" localSheetId="24" hidden="1">{"Tab1",#N/A,FALSE,"P";"Tab2",#N/A,FALSE,"P"}</definedName>
    <definedName name="rrrrrrr" localSheetId="25" hidden="1">{"Tab1",#N/A,FALSE,"P";"Tab2",#N/A,FALSE,"P"}</definedName>
    <definedName name="rrrrrrr" localSheetId="45" hidden="1">{"Tab1",#N/A,FALSE,"P";"Tab2",#N/A,FALSE,"P"}</definedName>
    <definedName name="rrrrrrr" localSheetId="53" hidden="1">{"Tab1",#N/A,FALSE,"P";"Tab2",#N/A,FALSE,"P"}</definedName>
    <definedName name="rrrrrrr" localSheetId="64" hidden="1">{"Tab1",#N/A,FALSE,"P";"Tab2",#N/A,FALSE,"P"}</definedName>
    <definedName name="rrrrrrr" hidden="1">{"Tab1",#N/A,FALSE,"P";"Tab2",#N/A,FALSE,"P"}</definedName>
    <definedName name="rrrrrrrrrrrrr" localSheetId="18" hidden="1">{"Tab1",#N/A,FALSE,"P";"Tab2",#N/A,FALSE,"P"}</definedName>
    <definedName name="rrrrrrrrrrrrr" localSheetId="23" hidden="1">{"Tab1",#N/A,FALSE,"P";"Tab2",#N/A,FALSE,"P"}</definedName>
    <definedName name="rrrrrrrrrrrrr" localSheetId="24" hidden="1">{"Tab1",#N/A,FALSE,"P";"Tab2",#N/A,FALSE,"P"}</definedName>
    <definedName name="rrrrrrrrrrrrr" localSheetId="25" hidden="1">{"Tab1",#N/A,FALSE,"P";"Tab2",#N/A,FALSE,"P"}</definedName>
    <definedName name="rrrrrrrrrrrrr" localSheetId="45" hidden="1">{"Tab1",#N/A,FALSE,"P";"Tab2",#N/A,FALSE,"P"}</definedName>
    <definedName name="rrrrrrrrrrrrr" localSheetId="53" hidden="1">{"Tab1",#N/A,FALSE,"P";"Tab2",#N/A,FALSE,"P"}</definedName>
    <definedName name="rrrrrrrrrrrrr" localSheetId="64" hidden="1">{"Tab1",#N/A,FALSE,"P";"Tab2",#N/A,FALSE,"P"}</definedName>
    <definedName name="rrrrrrrrrrrrr" hidden="1">{"Tab1",#N/A,FALSE,"P";"Tab2",#N/A,FALSE,"P"}</definedName>
    <definedName name="RS" localSheetId="23">#REF!</definedName>
    <definedName name="RS" localSheetId="24">#REF!</definedName>
    <definedName name="RS" localSheetId="25">#REF!</definedName>
    <definedName name="RS" localSheetId="53">#REF!</definedName>
    <definedName name="RS" localSheetId="64">#REF!</definedName>
    <definedName name="RS">#REF!</definedName>
    <definedName name="RS1A" localSheetId="24">#REF!</definedName>
    <definedName name="RS1A" localSheetId="53">#REF!</definedName>
    <definedName name="RS1A" localSheetId="64">#REF!</definedName>
    <definedName name="RS1A">#REF!</definedName>
    <definedName name="RSB" localSheetId="28">#REF!</definedName>
    <definedName name="RSB" localSheetId="31">#REF!</definedName>
    <definedName name="RSB" localSheetId="64">#REF!</definedName>
    <definedName name="RSB">#REF!</definedName>
    <definedName name="RSB_AHAP_40R" localSheetId="28">#REF!</definedName>
    <definedName name="RSB_AHAP_40R" localSheetId="31">#REF!</definedName>
    <definedName name="RSB_AHAP_40R">#REF!</definedName>
    <definedName name="RSB_Bcos_Des_40R" localSheetId="28">#REF!</definedName>
    <definedName name="RSB_Bcos_Des_40R" localSheetId="31">#REF!</definedName>
    <definedName name="RSB_Bcos_Des_40R">#REF!</definedName>
    <definedName name="RSB_SOCFIN_40R" localSheetId="28">#REF!</definedName>
    <definedName name="RSB_SOCFIN_40R" localSheetId="31">#REF!</definedName>
    <definedName name="RSB_SOCFIN_40R">#REF!</definedName>
    <definedName name="rt" localSheetId="18" hidden="1">{"Minpmon",#N/A,FALSE,"Monthinput"}</definedName>
    <definedName name="rt" localSheetId="23" hidden="1">{"Minpmon",#N/A,FALSE,"Monthinput"}</definedName>
    <definedName name="rt" localSheetId="24" hidden="1">{"Minpmon",#N/A,FALSE,"Monthinput"}</definedName>
    <definedName name="rt" localSheetId="25" hidden="1">{"Minpmon",#N/A,FALSE,"Monthinput"}</definedName>
    <definedName name="rt" localSheetId="45" hidden="1">{"Minpmon",#N/A,FALSE,"Monthinput"}</definedName>
    <definedName name="rt" localSheetId="53" hidden="1">{"Minpmon",#N/A,FALSE,"Monthinput"}</definedName>
    <definedName name="rt" localSheetId="64" hidden="1">{"Minpmon",#N/A,FALSE,"Monthinput"}</definedName>
    <definedName name="rt" hidden="1">{"Minpmon",#N/A,FALSE,"Monthinput"}</definedName>
    <definedName name="rte" localSheetId="18" hidden="1">{"Riqfin97",#N/A,FALSE,"Tran";"Riqfinpro",#N/A,FALSE,"Tran"}</definedName>
    <definedName name="rte" localSheetId="23" hidden="1">{"Riqfin97",#N/A,FALSE,"Tran";"Riqfinpro",#N/A,FALSE,"Tran"}</definedName>
    <definedName name="rte" localSheetId="24" hidden="1">{"Riqfin97",#N/A,FALSE,"Tran";"Riqfinpro",#N/A,FALSE,"Tran"}</definedName>
    <definedName name="rte" localSheetId="25" hidden="1">{"Riqfin97",#N/A,FALSE,"Tran";"Riqfinpro",#N/A,FALSE,"Tran"}</definedName>
    <definedName name="rte" localSheetId="45" hidden="1">{"Riqfin97",#N/A,FALSE,"Tran";"Riqfinpro",#N/A,FALSE,"Tran"}</definedName>
    <definedName name="rte" localSheetId="53" hidden="1">{"Riqfin97",#N/A,FALSE,"Tran";"Riqfinpro",#N/A,FALSE,"Tran"}</definedName>
    <definedName name="rte" localSheetId="64" hidden="1">{"Riqfin97",#N/A,FALSE,"Tran";"Riqfinpro",#N/A,FALSE,"Tran"}</definedName>
    <definedName name="rte" hidden="1">{"Riqfin97",#N/A,FALSE,"Tran";"Riqfinpro",#N/A,FALSE,"Tran"}</definedName>
    <definedName name="rtre" localSheetId="18" hidden="1">{"Main Economic Indicators",#N/A,FALSE,"C"}</definedName>
    <definedName name="rtre" localSheetId="23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45" hidden="1">{"Main Economic Indicators",#N/A,FALSE,"C"}</definedName>
    <definedName name="rtre" localSheetId="53" hidden="1">{"Main Economic Indicators",#N/A,FALSE,"C"}</definedName>
    <definedName name="rtre" localSheetId="64" hidden="1">{"Main Economic Indicators",#N/A,FALSE,"C"}</definedName>
    <definedName name="rtre" hidden="1">{"Main Economic Indicators",#N/A,FALSE,"C"}</definedName>
    <definedName name="rtre1" localSheetId="18" hidden="1">{"Main Economic Indicators",#N/A,FALSE,"C"}</definedName>
    <definedName name="rtre1" localSheetId="23" hidden="1">{"Main Economic Indicators",#N/A,FALSE,"C"}</definedName>
    <definedName name="rtre1" localSheetId="24" hidden="1">{"Main Economic Indicators",#N/A,FALSE,"C"}</definedName>
    <definedName name="rtre1" localSheetId="25" hidden="1">{"Main Economic Indicators",#N/A,FALSE,"C"}</definedName>
    <definedName name="rtre1" localSheetId="45" hidden="1">{"Main Economic Indicators",#N/A,FALSE,"C"}</definedName>
    <definedName name="rtre1" localSheetId="53" hidden="1">{"Main Economic Indicators",#N/A,FALSE,"C"}</definedName>
    <definedName name="rtre1" localSheetId="64" hidden="1">{"Main Economic Indicators",#N/A,FALSE,"C"}</definedName>
    <definedName name="rtre1" hidden="1">{"Main Economic Indicators",#N/A,FALSE,"C"}</definedName>
    <definedName name="rty" localSheetId="18" hidden="1">{"Riqfin97",#N/A,FALSE,"Tran";"Riqfinpro",#N/A,FALSE,"Tran"}</definedName>
    <definedName name="rty" localSheetId="23" hidden="1">{"Riqfin97",#N/A,FALSE,"Tran";"Riqfinpro",#N/A,FALSE,"Tran"}</definedName>
    <definedName name="rty" localSheetId="24" hidden="1">{"Riqfin97",#N/A,FALSE,"Tran";"Riqfinpro",#N/A,FALSE,"Tran"}</definedName>
    <definedName name="rty" localSheetId="25" hidden="1">{"Riqfin97",#N/A,FALSE,"Tran";"Riqfinpro",#N/A,FALSE,"Tran"}</definedName>
    <definedName name="rty" localSheetId="45" hidden="1">{"Riqfin97",#N/A,FALSE,"Tran";"Riqfinpro",#N/A,FALSE,"Tran"}</definedName>
    <definedName name="rty" localSheetId="53" hidden="1">{"Riqfin97",#N/A,FALSE,"Tran";"Riqfinpro",#N/A,FALSE,"Tran"}</definedName>
    <definedName name="rty" localSheetId="64" hidden="1">{"Riqfin97",#N/A,FALSE,"Tran";"Riqfinpro",#N/A,FALSE,"Tran"}</definedName>
    <definedName name="rty" hidden="1">{"Riqfin97",#N/A,FALSE,"Tran";"Riqfinpro",#N/A,FALSE,"Tran"}</definedName>
    <definedName name="RUIZ" localSheetId="23">#REF!</definedName>
    <definedName name="RUIZ" localSheetId="24">#REF!</definedName>
    <definedName name="RUIZ" localSheetId="25">#REF!</definedName>
    <definedName name="RUIZ" localSheetId="53">#REF!</definedName>
    <definedName name="RUIZ" localSheetId="64">#REF!</definedName>
    <definedName name="RUIZ">#REF!</definedName>
    <definedName name="Rwvu.PLA2." localSheetId="23" hidden="1">'[35]COP FED'!#REF!</definedName>
    <definedName name="Rwvu.PLA2." localSheetId="24" hidden="1">'[35]COP FED'!#REF!</definedName>
    <definedName name="Rwvu.PLA2." localSheetId="25" hidden="1">'[35]COP FED'!#REF!</definedName>
    <definedName name="Rwvu.PLA2." localSheetId="53" hidden="1">'[35]COP FED'!#REF!</definedName>
    <definedName name="Rwvu.PLA2." localSheetId="64" hidden="1">'[35]COP FED'!#REF!</definedName>
    <definedName name="Rwvu.PLA2." hidden="1">'[35]COP FED'!#REF!</definedName>
    <definedName name="rx" localSheetId="23" hidden="1">#REF!</definedName>
    <definedName name="rx" localSheetId="24" hidden="1">#REF!</definedName>
    <definedName name="rx" localSheetId="25" hidden="1">#REF!</definedName>
    <definedName name="rx" localSheetId="53" hidden="1">#REF!</definedName>
    <definedName name="rx" localSheetId="64" hidden="1">#REF!</definedName>
    <definedName name="rx" hidden="1">#REF!</definedName>
    <definedName name="s" localSheetId="18" hidden="1">{"Tab1",#N/A,FALSE,"P";"Tab2",#N/A,FALSE,"P"}</definedName>
    <definedName name="s" localSheetId="23" hidden="1">{"Tab1",#N/A,FALSE,"P";"Tab2",#N/A,FALSE,"P"}</definedName>
    <definedName name="s" localSheetId="24" hidden="1">{"Tab1",#N/A,FALSE,"P";"Tab2",#N/A,FALSE,"P"}</definedName>
    <definedName name="s" localSheetId="25" hidden="1">{"Tab1",#N/A,FALSE,"P";"Tab2",#N/A,FALSE,"P"}</definedName>
    <definedName name="s" localSheetId="45" hidden="1">{"Tab1",#N/A,FALSE,"P";"Tab2",#N/A,FALSE,"P"}</definedName>
    <definedName name="s" localSheetId="53" hidden="1">{"Tab1",#N/A,FALSE,"P";"Tab2",#N/A,FALSE,"P"}</definedName>
    <definedName name="s" localSheetId="64" hidden="1">{"Tab1",#N/A,FALSE,"P";"Tab2",#N/A,FALSE,"P"}</definedName>
    <definedName name="s" hidden="1">{"Tab1",#N/A,FALSE,"P";"Tab2",#N/A,FALSE,"P"}</definedName>
    <definedName name="S_" localSheetId="23">#REF!</definedName>
    <definedName name="S_" localSheetId="24">#REF!</definedName>
    <definedName name="S_" localSheetId="25">#REF!</definedName>
    <definedName name="S_" localSheetId="53">#REF!</definedName>
    <definedName name="S_" localSheetId="64">#REF!</definedName>
    <definedName name="S_">#REF!</definedName>
    <definedName name="S_1A" localSheetId="24">#REF!</definedName>
    <definedName name="S_1A" localSheetId="53">#REF!</definedName>
    <definedName name="S_1A" localSheetId="64">#REF!</definedName>
    <definedName name="S_1A">#REF!</definedName>
    <definedName name="SA_Tab" localSheetId="28">#REF!</definedName>
    <definedName name="SA_Tab" localSheetId="31">#REF!</definedName>
    <definedName name="SA_Tab" localSheetId="64">#REF!</definedName>
    <definedName name="SA_Tab">#REF!</definedName>
    <definedName name="sad" localSheetId="18" hidden="1">{"Riqfin97",#N/A,FALSE,"Tran";"Riqfinpro",#N/A,FALSE,"Tran"}</definedName>
    <definedName name="sad" localSheetId="23" hidden="1">{"Riqfin97",#N/A,FALSE,"Tran";"Riqfinpro",#N/A,FALSE,"Tran"}</definedName>
    <definedName name="sad" localSheetId="24" hidden="1">{"Riqfin97",#N/A,FALSE,"Tran";"Riqfinpro",#N/A,FALSE,"Tran"}</definedName>
    <definedName name="sad" localSheetId="25" hidden="1">{"Riqfin97",#N/A,FALSE,"Tran";"Riqfinpro",#N/A,FALSE,"Tran"}</definedName>
    <definedName name="sad" localSheetId="45" hidden="1">{"Riqfin97",#N/A,FALSE,"Tran";"Riqfinpro",#N/A,FALSE,"Tran"}</definedName>
    <definedName name="sad" localSheetId="53" hidden="1">{"Riqfin97",#N/A,FALSE,"Tran";"Riqfinpro",#N/A,FALSE,"Tran"}</definedName>
    <definedName name="sad" localSheetId="64" hidden="1">{"Riqfin97",#N/A,FALSE,"Tran";"Riqfinpro",#N/A,FALSE,"Tran"}</definedName>
    <definedName name="sad" hidden="1">{"Riqfin97",#N/A,FALSE,"Tran";"Riqfinpro",#N/A,FALSE,"Tran"}</definedName>
    <definedName name="SAR" localSheetId="23">#REF!</definedName>
    <definedName name="SAR" localSheetId="24">#REF!</definedName>
    <definedName name="SAR" localSheetId="25">#REF!</definedName>
    <definedName name="SAR" localSheetId="53">#REF!</definedName>
    <definedName name="SAR" localSheetId="64">#REF!</definedName>
    <definedName name="SAR">#REF!</definedName>
    <definedName name="Scale" localSheetId="24">#REF!</definedName>
    <definedName name="Scale" localSheetId="53">#REF!</definedName>
    <definedName name="Scale" localSheetId="64">#REF!</definedName>
    <definedName name="Scale">#REF!</definedName>
    <definedName name="ScaleLabel" localSheetId="24">#REF!</definedName>
    <definedName name="ScaleLabel" localSheetId="53">#REF!</definedName>
    <definedName name="ScaleLabel" localSheetId="64">#REF!</definedName>
    <definedName name="ScaleLabel">#REF!</definedName>
    <definedName name="ScaleMultiplier" localSheetId="24">#REF!</definedName>
    <definedName name="ScaleMultiplier">#REF!</definedName>
    <definedName name="ScaleType" localSheetId="24">#REF!</definedName>
    <definedName name="ScaleType">#REF!</definedName>
    <definedName name="SCHILL" localSheetId="24">#REF!</definedName>
    <definedName name="SCHILL">#REF!</definedName>
    <definedName name="SCHILL1" localSheetId="24">#REF!</definedName>
    <definedName name="SCHILL1">#REF!</definedName>
    <definedName name="SCOTT1" localSheetId="24">#REF!</definedName>
    <definedName name="SCOTT1">#REF!</definedName>
    <definedName name="sd" localSheetId="24">#REF!</definedName>
    <definedName name="sd">#REF!</definedName>
    <definedName name="sdfsdfsdfsd" localSheetId="18" hidden="1">{"Riqfin97",#N/A,FALSE,"Tran";"Riqfinpro",#N/A,FALSE,"Tran"}</definedName>
    <definedName name="sdfsdfsdfsd" localSheetId="23" hidden="1">{"Riqfin97",#N/A,FALSE,"Tran";"Riqfinpro",#N/A,FALSE,"Tran"}</definedName>
    <definedName name="sdfsdfsdfsd" localSheetId="24" hidden="1">{"Riqfin97",#N/A,FALSE,"Tran";"Riqfinpro",#N/A,FALSE,"Tran"}</definedName>
    <definedName name="sdfsdfsdfsd" localSheetId="25" hidden="1">{"Riqfin97",#N/A,FALSE,"Tran";"Riqfinpro",#N/A,FALSE,"Tran"}</definedName>
    <definedName name="sdfsdfsdfsd" localSheetId="45" hidden="1">{"Riqfin97",#N/A,FALSE,"Tran";"Riqfinpro",#N/A,FALSE,"Tran"}</definedName>
    <definedName name="sdfsdfsdfsd" localSheetId="53" hidden="1">{"Riqfin97",#N/A,FALSE,"Tran";"Riqfinpro",#N/A,FALSE,"Tran"}</definedName>
    <definedName name="sdfsdfsdfsd" localSheetId="64" hidden="1">{"Riqfin97",#N/A,FALSE,"Tran";"Riqfinpro",#N/A,FALSE,"Tran"}</definedName>
    <definedName name="sdfsdfsdfsd" hidden="1">{"Riqfin97",#N/A,FALSE,"Tran";"Riqfinpro",#N/A,FALSE,"Tran"}</definedName>
    <definedName name="sds_gdp_exp_lari" localSheetId="28">#REF!</definedName>
    <definedName name="sds_gdp_exp_lari" localSheetId="31">#REF!</definedName>
    <definedName name="sds_gdp_exp_lari" localSheetId="64">#REF!</definedName>
    <definedName name="sds_gdp_exp_lari">#REF!</definedName>
    <definedName name="sds_gdp_origin" localSheetId="28">#REF!</definedName>
    <definedName name="sds_gdp_origin" localSheetId="31">#REF!</definedName>
    <definedName name="sds_gdp_origin" localSheetId="64">#REF!</definedName>
    <definedName name="sds_gdp_origin">#REF!</definedName>
    <definedName name="sds_gpd_exp_gdp" localSheetId="28">#REF!</definedName>
    <definedName name="sds_gpd_exp_gdp" localSheetId="31">#REF!</definedName>
    <definedName name="sds_gpd_exp_gdp" localSheetId="64">#REF!</definedName>
    <definedName name="sds_gpd_exp_gdp">#REF!</definedName>
    <definedName name="sdsd" localSheetId="25" hidden="1">'[50]Fax a enviar'!#REF!</definedName>
    <definedName name="sdsd" localSheetId="64" hidden="1">'[50]Fax a enviar'!#REF!</definedName>
    <definedName name="sdsd" hidden="1">'[50]Fax a enviar'!#REF!</definedName>
    <definedName name="sdsds" localSheetId="23" hidden="1">#REF!</definedName>
    <definedName name="sdsds" localSheetId="24" hidden="1">#REF!</definedName>
    <definedName name="sdsds" localSheetId="25" hidden="1">#REF!</definedName>
    <definedName name="sdsds" localSheetId="53" hidden="1">#REF!</definedName>
    <definedName name="sdsds" localSheetId="64" hidden="1">#REF!</definedName>
    <definedName name="sdsds" hidden="1">#REF!</definedName>
    <definedName name="SEK" localSheetId="24">#REF!</definedName>
    <definedName name="SEK" localSheetId="53">#REF!</definedName>
    <definedName name="SEK" localSheetId="64">#REF!</definedName>
    <definedName name="SEK">#REF!</definedName>
    <definedName name="sencount" hidden="1">2</definedName>
    <definedName name="ser" localSheetId="18" hidden="1">{"Riqfin97",#N/A,FALSE,"Tran";"Riqfinpro",#N/A,FALSE,"Tran"}</definedName>
    <definedName name="ser" localSheetId="23" hidden="1">{"Riqfin97",#N/A,FALSE,"Tran";"Riqfinpro",#N/A,FALSE,"Tran"}</definedName>
    <definedName name="ser" localSheetId="24" hidden="1">{"Riqfin97",#N/A,FALSE,"Tran";"Riqfinpro",#N/A,FALSE,"Tran"}</definedName>
    <definedName name="ser" localSheetId="25" hidden="1">{"Riqfin97",#N/A,FALSE,"Tran";"Riqfinpro",#N/A,FALSE,"Tran"}</definedName>
    <definedName name="ser" localSheetId="45" hidden="1">{"Riqfin97",#N/A,FALSE,"Tran";"Riqfinpro",#N/A,FALSE,"Tran"}</definedName>
    <definedName name="ser" localSheetId="53" hidden="1">{"Riqfin97",#N/A,FALSE,"Tran";"Riqfinpro",#N/A,FALSE,"Tran"}</definedName>
    <definedName name="ser" localSheetId="64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3">#REF!</definedName>
    <definedName name="SID" localSheetId="24">#REF!</definedName>
    <definedName name="SID" localSheetId="25">#REF!</definedName>
    <definedName name="SID" localSheetId="53">#REF!</definedName>
    <definedName name="SID" localSheetId="64">#REF!</definedName>
    <definedName name="SID">#REF!</definedName>
    <definedName name="SING" localSheetId="24">#REF!</definedName>
    <definedName name="SING" localSheetId="53">#REF!</definedName>
    <definedName name="SING" localSheetId="64">#REF!</definedName>
    <definedName name="SING">#REF!</definedName>
    <definedName name="SING1" localSheetId="24">#REF!</definedName>
    <definedName name="SING1" localSheetId="53">#REF!</definedName>
    <definedName name="SING1" localSheetId="64">#REF!</definedName>
    <definedName name="SING1">#REF!</definedName>
    <definedName name="snp" localSheetId="24">'[71]Credit ratings on 1st issues'!#REF!</definedName>
    <definedName name="snp" localSheetId="53">'[71]Credit ratings on 1st issues'!#REF!</definedName>
    <definedName name="snp" localSheetId="64">'[71]Credit ratings on 1st issues'!#REF!</definedName>
    <definedName name="snp">'[71]Credit ratings on 1st issues'!#REF!</definedName>
    <definedName name="SortRange" localSheetId="23">#REF!</definedName>
    <definedName name="SortRange" localSheetId="24">#REF!</definedName>
    <definedName name="SortRange" localSheetId="25">#REF!</definedName>
    <definedName name="SortRange" localSheetId="53">#REF!</definedName>
    <definedName name="SortRange" localSheetId="64">#REF!</definedName>
    <definedName name="SortRange">#REF!</definedName>
    <definedName name="SPN">#N/A</definedName>
    <definedName name="spnf" localSheetId="4">'[40]SPNF Acuerdo Incl. Int.'!spnf</definedName>
    <definedName name="spnf" localSheetId="36">'[40]SPNF Acuerdo Incl. Int.'!spnf</definedName>
    <definedName name="spnf" localSheetId="28">'[40]SPNF Acuerdo Incl. Int.'!spnf</definedName>
    <definedName name="spnf" localSheetId="31">'[40]SPNF Acuerdo Incl. Int.'!spnf</definedName>
    <definedName name="spnf">'[40]SPNF Acuerdo Incl. Int.'!spnf</definedName>
    <definedName name="Spread_Between_Highest_and_Lowest_Rates">'[42]Inter-Bank'!$N$5</definedName>
    <definedName name="sss" localSheetId="18" hidden="1">{"Minpmon",#N/A,FALSE,"Monthinput"}</definedName>
    <definedName name="sss" localSheetId="23" hidden="1">{"Minpmon",#N/A,FALSE,"Monthinput"}</definedName>
    <definedName name="sss" localSheetId="25" hidden="1">{"Minpmon",#N/A,FALSE,"Monthinput"}</definedName>
    <definedName name="sss" localSheetId="45" hidden="1">{"Minpmon",#N/A,FALSE,"Monthinput"}</definedName>
    <definedName name="sss" localSheetId="53" hidden="1">{"Minpmon",#N/A,FALSE,"Monthinput"}</definedName>
    <definedName name="sss" hidden="1">{"Minpmon",#N/A,FALSE,"Monthinput"}</definedName>
    <definedName name="ssss" localSheetId="18" hidden="1">{"Riqfin97",#N/A,FALSE,"Tran";"Riqfinpro",#N/A,FALSE,"Tran"}</definedName>
    <definedName name="ssss" localSheetId="23" hidden="1">{"Riqfin97",#N/A,FALSE,"Tran";"Riqfinpro",#N/A,FALSE,"Tran"}</definedName>
    <definedName name="ssss" localSheetId="24" hidden="1">{"Riqfin97",#N/A,FALSE,"Tran";"Riqfinpro",#N/A,FALSE,"Tran"}</definedName>
    <definedName name="ssss" localSheetId="25" hidden="1">{"Riqfin97",#N/A,FALSE,"Tran";"Riqfinpro",#N/A,FALSE,"Tran"}</definedName>
    <definedName name="ssss" localSheetId="45" hidden="1">{"Riqfin97",#N/A,FALSE,"Tran";"Riqfinpro",#N/A,FALSE,"Tran"}</definedName>
    <definedName name="ssss" localSheetId="53" hidden="1">{"Riqfin97",#N/A,FALSE,"Tran";"Riqfinpro",#N/A,FALSE,"Tran"}</definedName>
    <definedName name="ssss" localSheetId="64" hidden="1">{"Riqfin97",#N/A,FALSE,"Tran";"Riqfinpro",#N/A,FALSE,"Tran"}</definedName>
    <definedName name="ssss" hidden="1">{"Riqfin97",#N/A,FALSE,"Tran";"Riqfinpro",#N/A,FALSE,"Tran"}</definedName>
    <definedName name="START" localSheetId="28">#REF!</definedName>
    <definedName name="START" localSheetId="31">#REF!</definedName>
    <definedName name="START" localSheetId="64">#REF!</definedName>
    <definedName name="START">#REF!</definedName>
    <definedName name="StartPosition" localSheetId="23">#REF!</definedName>
    <definedName name="StartPosition" localSheetId="24">#REF!</definedName>
    <definedName name="StartPosition" localSheetId="53">#REF!</definedName>
    <definedName name="StartPosition" localSheetId="64">#REF!</definedName>
    <definedName name="StartPosition">#REF!</definedName>
    <definedName name="STFQTAB" localSheetId="28">#REF!</definedName>
    <definedName name="STFQTAB" localSheetId="31">#REF!</definedName>
    <definedName name="STFQTAB" localSheetId="64">#REF!</definedName>
    <definedName name="STFQTAB">#REF!</definedName>
    <definedName name="STOP" localSheetId="28">#REF!</definedName>
    <definedName name="STOP" localSheetId="31">#REF!</definedName>
    <definedName name="STOP">#REF!</definedName>
    <definedName name="SUM">[10]BoP!$E$313:$BE$365</definedName>
    <definedName name="SUPLI" localSheetId="24">#REF!</definedName>
    <definedName name="SUPLI" localSheetId="25">#REF!</definedName>
    <definedName name="SUPLI" localSheetId="53">#REF!</definedName>
    <definedName name="SUPLI" localSheetId="64">#REF!</definedName>
    <definedName name="SUPLI">#REF!</definedName>
    <definedName name="SUPLIDORES" localSheetId="24">#REF!</definedName>
    <definedName name="SUPLIDORES" localSheetId="53">#REF!</definedName>
    <definedName name="SUPLIDORES" localSheetId="64">#REF!</definedName>
    <definedName name="SUPLIDORES">#REF!</definedName>
    <definedName name="SUPPLY">[46]MONTHLY!$A$87:$Q$193</definedName>
    <definedName name="SUPPLY2">[46]MONTHLY!$A$422:$Z$477</definedName>
    <definedName name="swe" localSheetId="18" hidden="1">{"Tab1",#N/A,FALSE,"P";"Tab2",#N/A,FALSE,"P"}</definedName>
    <definedName name="swe" localSheetId="23" hidden="1">{"Tab1",#N/A,FALSE,"P";"Tab2",#N/A,FALSE,"P"}</definedName>
    <definedName name="swe" localSheetId="24" hidden="1">{"Tab1",#N/A,FALSE,"P";"Tab2",#N/A,FALSE,"P"}</definedName>
    <definedName name="swe" localSheetId="25" hidden="1">{"Tab1",#N/A,FALSE,"P";"Tab2",#N/A,FALSE,"P"}</definedName>
    <definedName name="swe" localSheetId="45" hidden="1">{"Tab1",#N/A,FALSE,"P";"Tab2",#N/A,FALSE,"P"}</definedName>
    <definedName name="swe" localSheetId="53" hidden="1">{"Tab1",#N/A,FALSE,"P";"Tab2",#N/A,FALSE,"P"}</definedName>
    <definedName name="swe" localSheetId="64" hidden="1">{"Tab1",#N/A,FALSE,"P";"Tab2",#N/A,FALSE,"P"}</definedName>
    <definedName name="swe" hidden="1">{"Tab1",#N/A,FALSE,"P";"Tab2",#N/A,FALSE,"P"}</definedName>
    <definedName name="Swvu.PLA1." hidden="1">'[35]COP FED'!#REF!</definedName>
    <definedName name="Swvu.PLA2." hidden="1">'[35]COP FED'!$A$1:$N$49</definedName>
    <definedName name="sxc" localSheetId="18" hidden="1">{"Riqfin97",#N/A,FALSE,"Tran";"Riqfinpro",#N/A,FALSE,"Tran"}</definedName>
    <definedName name="sxc" localSheetId="23" hidden="1">{"Riqfin97",#N/A,FALSE,"Tran";"Riqfinpro",#N/A,FALSE,"Tran"}</definedName>
    <definedName name="sxc" localSheetId="24" hidden="1">{"Riqfin97",#N/A,FALSE,"Tran";"Riqfinpro",#N/A,FALSE,"Tran"}</definedName>
    <definedName name="sxc" localSheetId="25" hidden="1">{"Riqfin97",#N/A,FALSE,"Tran";"Riqfinpro",#N/A,FALSE,"Tran"}</definedName>
    <definedName name="sxc" localSheetId="45" hidden="1">{"Riqfin97",#N/A,FALSE,"Tran";"Riqfinpro",#N/A,FALSE,"Tran"}</definedName>
    <definedName name="sxc" localSheetId="53" hidden="1">{"Riqfin97",#N/A,FALSE,"Tran";"Riqfinpro",#N/A,FALSE,"Tran"}</definedName>
    <definedName name="sxc" localSheetId="64" hidden="1">{"Riqfin97",#N/A,FALSE,"Tran";"Riqfinpro",#N/A,FALSE,"Tran"}</definedName>
    <definedName name="sxc" hidden="1">{"Riqfin97",#N/A,FALSE,"Tran";"Riqfinpro",#N/A,FALSE,"Tran"}</definedName>
    <definedName name="sxe" localSheetId="18" hidden="1">{"Riqfin97",#N/A,FALSE,"Tran";"Riqfinpro",#N/A,FALSE,"Tran"}</definedName>
    <definedName name="sxe" localSheetId="23" hidden="1">{"Riqfin97",#N/A,FALSE,"Tran";"Riqfinpro",#N/A,FALSE,"Tran"}</definedName>
    <definedName name="sxe" localSheetId="24" hidden="1">{"Riqfin97",#N/A,FALSE,"Tran";"Riqfinpro",#N/A,FALSE,"Tran"}</definedName>
    <definedName name="sxe" localSheetId="25" hidden="1">{"Riqfin97",#N/A,FALSE,"Tran";"Riqfinpro",#N/A,FALSE,"Tran"}</definedName>
    <definedName name="sxe" localSheetId="45" hidden="1">{"Riqfin97",#N/A,FALSE,"Tran";"Riqfinpro",#N/A,FALSE,"Tran"}</definedName>
    <definedName name="sxe" localSheetId="53" hidden="1">{"Riqfin97",#N/A,FALSE,"Tran";"Riqfinpro",#N/A,FALSE,"Tran"}</definedName>
    <definedName name="sxe" localSheetId="64" hidden="1">{"Riqfin97",#N/A,FALSE,"Tran";"Riqfinpro",#N/A,FALSE,"Tran"}</definedName>
    <definedName name="sxe" hidden="1">{"Riqfin97",#N/A,FALSE,"Tran";"Riqfinpro",#N/A,FALSE,"Tran"}</definedName>
    <definedName name="t" localSheetId="18" hidden="1">{"Minpmon",#N/A,FALSE,"Monthinput"}</definedName>
    <definedName name="t" localSheetId="23" hidden="1">{"Minpmon",#N/A,FALSE,"Monthinput"}</definedName>
    <definedName name="t" localSheetId="24" hidden="1">{"Minpmon",#N/A,FALSE,"Monthinput"}</definedName>
    <definedName name="t" localSheetId="25" hidden="1">{"Minpmon",#N/A,FALSE,"Monthinput"}</definedName>
    <definedName name="t" localSheetId="45" hidden="1">{"Minpmon",#N/A,FALSE,"Monthinput"}</definedName>
    <definedName name="t" localSheetId="53" hidden="1">{"Minpmon",#N/A,FALSE,"Monthinput"}</definedName>
    <definedName name="t" localSheetId="64" hidden="1">{"Minpmon",#N/A,FALSE,"Monthinput"}</definedName>
    <definedName name="t" hidden="1">{"Minpmon",#N/A,FALSE,"Monthinput"}</definedName>
    <definedName name="Tab25a" localSheetId="28">#REF!</definedName>
    <definedName name="Tab25a" localSheetId="31">#REF!</definedName>
    <definedName name="Tab25a" localSheetId="64">#REF!</definedName>
    <definedName name="Tab25a">#REF!</definedName>
    <definedName name="Tab25b" localSheetId="28">#REF!</definedName>
    <definedName name="Tab25b" localSheetId="31">#REF!</definedName>
    <definedName name="Tab25b" localSheetId="64">#REF!</definedName>
    <definedName name="Tab25b">#REF!</definedName>
    <definedName name="Tabe" localSheetId="23">#REF!</definedName>
    <definedName name="Tabe" localSheetId="24">#REF!</definedName>
    <definedName name="Tabe" localSheetId="53">#REF!</definedName>
    <definedName name="Tabe" localSheetId="64">#REF!</definedName>
    <definedName name="Tabe">#REF!</definedName>
    <definedName name="Table__47">[80]RED47!$A$1:$I$53</definedName>
    <definedName name="Table_2._Country_X___Public_Sector_Financing_1" localSheetId="25">#REF!</definedName>
    <definedName name="Table_2._Country_X___Public_Sector_Financing_1" localSheetId="28">#REF!</definedName>
    <definedName name="Table_2._Country_X___Public_Sector_Financing_1" localSheetId="31">#REF!</definedName>
    <definedName name="Table_2._Country_X___Public_Sector_Financing_1" localSheetId="64">#REF!</definedName>
    <definedName name="Table_2._Country_X___Public_Sector_Financing_1">#REF!</definedName>
    <definedName name="Table_3.5b" localSheetId="24">#REF!</definedName>
    <definedName name="Table_3.5b" localSheetId="25">#REF!</definedName>
    <definedName name="Table_3.5b" localSheetId="53">#REF!</definedName>
    <definedName name="Table_3.5b" localSheetId="64">#REF!</definedName>
    <definedName name="Table_3.5b">#REF!</definedName>
    <definedName name="Table_Template" localSheetId="28">#REF!</definedName>
    <definedName name="Table_Template" localSheetId="31">#REF!</definedName>
    <definedName name="Table_Template" localSheetId="64">#REF!</definedName>
    <definedName name="Table_Template">#REF!</definedName>
    <definedName name="table1" localSheetId="24">#REF!</definedName>
    <definedName name="Table1" localSheetId="28">#REF!</definedName>
    <definedName name="Table1" localSheetId="31">#REF!</definedName>
    <definedName name="table1" localSheetId="53">#REF!</definedName>
    <definedName name="table1">#REF!</definedName>
    <definedName name="Table2" localSheetId="28">#REF!</definedName>
    <definedName name="Table2" localSheetId="31">#REF!</definedName>
    <definedName name="Table2">#REF!</definedName>
    <definedName name="Table8">'[31]shared data'!$A$1:$E$32</definedName>
    <definedName name="TableA" localSheetId="25">#REF!</definedName>
    <definedName name="TableA" localSheetId="28">#REF!</definedName>
    <definedName name="TableA" localSheetId="31">#REF!</definedName>
    <definedName name="TableA" localSheetId="64">#REF!</definedName>
    <definedName name="TableA">#REF!</definedName>
    <definedName name="TableB1" localSheetId="25">#REF!</definedName>
    <definedName name="TableB1" localSheetId="28">#REF!</definedName>
    <definedName name="TableB1" localSheetId="31">#REF!</definedName>
    <definedName name="TableB1" localSheetId="64">#REF!</definedName>
    <definedName name="TableB1">#REF!</definedName>
    <definedName name="TableB2" localSheetId="25">#REF!</definedName>
    <definedName name="TableB2" localSheetId="28">#REF!</definedName>
    <definedName name="TableB2" localSheetId="31">#REF!</definedName>
    <definedName name="TableB2" localSheetId="64">#REF!</definedName>
    <definedName name="TableB2">#REF!</definedName>
    <definedName name="TableB3" localSheetId="28">#REF!</definedName>
    <definedName name="TableB3" localSheetId="31">#REF!</definedName>
    <definedName name="TableB3">#REF!</definedName>
    <definedName name="TableC1" localSheetId="28">#REF!</definedName>
    <definedName name="TableC1" localSheetId="31">#REF!</definedName>
    <definedName name="TableC1">#REF!</definedName>
    <definedName name="TableC2" localSheetId="28">#REF!</definedName>
    <definedName name="TableC2" localSheetId="31">#REF!</definedName>
    <definedName name="TableC2">#REF!</definedName>
    <definedName name="TableC3" localSheetId="28">#REF!</definedName>
    <definedName name="TableC3" localSheetId="31">#REF!</definedName>
    <definedName name="TableC3">#REF!</definedName>
    <definedName name="TASA" localSheetId="24">#REF!</definedName>
    <definedName name="TASA">#REF!</definedName>
    <definedName name="TASAS" localSheetId="24">#REF!</definedName>
    <definedName name="TASAS">#REF!</definedName>
    <definedName name="Tasas_Interes_06R">[81]A!$A$1:$T$54</definedName>
    <definedName name="tblChecks">[58]ErrCheck!$A$3:$E$5</definedName>
    <definedName name="tblLinks">[58]Links!$A$4:$F$33</definedName>
    <definedName name="tc">#VALUE!</definedName>
    <definedName name="TD" localSheetId="23">#REF!</definedName>
    <definedName name="TD" localSheetId="24">#REF!</definedName>
    <definedName name="TD" localSheetId="25">#REF!</definedName>
    <definedName name="TD" localSheetId="53">#REF!</definedName>
    <definedName name="TD" localSheetId="64">#REF!</definedName>
    <definedName name="TD">#REF!</definedName>
    <definedName name="TD1A" localSheetId="24">#REF!</definedName>
    <definedName name="TD1A" localSheetId="53">#REF!</definedName>
    <definedName name="TD1A" localSheetId="64">#REF!</definedName>
    <definedName name="TD1A">#REF!</definedName>
    <definedName name="teetwetw" localSheetId="24" hidden="1">#REF!</definedName>
    <definedName name="teetwetw" localSheetId="53" hidden="1">#REF!</definedName>
    <definedName name="teetwetw" localSheetId="64" hidden="1">#REF!</definedName>
    <definedName name="teetwetw" hidden="1">#REF!</definedName>
    <definedName name="TELAS" localSheetId="28">#REF!</definedName>
    <definedName name="TELAS" localSheetId="31">#REF!</definedName>
    <definedName name="TELAS">#REF!</definedName>
    <definedName name="Template_Table" localSheetId="28">#REF!</definedName>
    <definedName name="Template_Table" localSheetId="31">#REF!</definedName>
    <definedName name="Template_Table">#REF!</definedName>
    <definedName name="terte" localSheetId="24" hidden="1">#REF!</definedName>
    <definedName name="terte" hidden="1">#REF!</definedName>
    <definedName name="tete" localSheetId="24" hidden="1">#REF!</definedName>
    <definedName name="tete" hidden="1">#REF!</definedName>
    <definedName name="tetetwe" hidden="1">'[54]Fax a enviar'!#REF!</definedName>
    <definedName name="textToday" localSheetId="23">#REF!</definedName>
    <definedName name="textToday" localSheetId="24">#REF!</definedName>
    <definedName name="textToday" localSheetId="25">#REF!</definedName>
    <definedName name="textToday" localSheetId="53">#REF!</definedName>
    <definedName name="textToday" localSheetId="64">#REF!</definedName>
    <definedName name="textToday">#REF!</definedName>
    <definedName name="TIPOCAMBIO" localSheetId="28">#REF!</definedName>
    <definedName name="TIPOCAMBIO" localSheetId="31">#REF!</definedName>
    <definedName name="TIPOCAMBIO" localSheetId="64">#REF!</definedName>
    <definedName name="TIPOCAMBIO">#REF!</definedName>
    <definedName name="TITLES" localSheetId="28">#REF!</definedName>
    <definedName name="TITLES" localSheetId="31">#REF!</definedName>
    <definedName name="TITLES" localSheetId="64">#REF!</definedName>
    <definedName name="TITLES">#REF!</definedName>
    <definedName name="_xlnm.Print_Titles" localSheetId="24">#REF!</definedName>
    <definedName name="_xlnm.Print_Titles" localSheetId="26">'Tabla 17'!$C:$C,'Tabla 17'!$5:$6</definedName>
    <definedName name="_xlnm.Print_Titles" localSheetId="28">#REF!,#REF!</definedName>
    <definedName name="_xlnm.Print_Titles" localSheetId="31">#REF!,#REF!</definedName>
    <definedName name="_xlnm.Print_Titles" localSheetId="45">#REF!</definedName>
    <definedName name="_xlnm.Print_Titles" localSheetId="53">#REF!</definedName>
    <definedName name="_xlnm.Print_Titles" localSheetId="64">#REF!</definedName>
    <definedName name="_xlnm.Print_Titles" localSheetId="30">'Tablas 21-22'!$1:$7</definedName>
    <definedName name="_xlnm.Print_Titles">#REF!</definedName>
    <definedName name="tj" localSheetId="18" hidden="1">{"Riqfin97",#N/A,FALSE,"Tran";"Riqfinpro",#N/A,FALSE,"Tran"}</definedName>
    <definedName name="tj" localSheetId="23" hidden="1">{"Riqfin97",#N/A,FALSE,"Tran";"Riqfinpro",#N/A,FALSE,"Tran"}</definedName>
    <definedName name="tj" localSheetId="24" hidden="1">{"Riqfin97",#N/A,FALSE,"Tran";"Riqfinpro",#N/A,FALSE,"Tran"}</definedName>
    <definedName name="tj" localSheetId="25" hidden="1">{"Riqfin97",#N/A,FALSE,"Tran";"Riqfinpro",#N/A,FALSE,"Tran"}</definedName>
    <definedName name="tj" localSheetId="45" hidden="1">{"Riqfin97",#N/A,FALSE,"Tran";"Riqfinpro",#N/A,FALSE,"Tran"}</definedName>
    <definedName name="tj" localSheetId="53" hidden="1">{"Riqfin97",#N/A,FALSE,"Tran";"Riqfinpro",#N/A,FALSE,"Tran"}</definedName>
    <definedName name="tj" localSheetId="64" hidden="1">{"Riqfin97",#N/A,FALSE,"Tran";"Riqfinpro",#N/A,FALSE,"Tran"}</definedName>
    <definedName name="tj" hidden="1">{"Riqfin97",#N/A,FALSE,"Tran";"Riqfinpro",#N/A,FALSE,"Tran"}</definedName>
    <definedName name="tjutju" hidden="1">'[50]Fax a enviar'!#REF!</definedName>
    <definedName name="TM" localSheetId="25">#REF!</definedName>
    <definedName name="TM" localSheetId="28">#REF!</definedName>
    <definedName name="TM" localSheetId="31">#REF!</definedName>
    <definedName name="TM" localSheetId="64">#REF!</definedName>
    <definedName name="TM">#REF!</definedName>
    <definedName name="TM_D" localSheetId="25">#REF!</definedName>
    <definedName name="TM_D" localSheetId="28">#REF!</definedName>
    <definedName name="TM_D" localSheetId="31">#REF!</definedName>
    <definedName name="TM_D" localSheetId="64">#REF!</definedName>
    <definedName name="TM_D">#REF!</definedName>
    <definedName name="TM_DPCH" localSheetId="25">#REF!</definedName>
    <definedName name="TM_DPCH" localSheetId="28">#REF!</definedName>
    <definedName name="TM_DPCH" localSheetId="31">#REF!</definedName>
    <definedName name="TM_DPCH" localSheetId="64">#REF!</definedName>
    <definedName name="TM_DPCH">#REF!</definedName>
    <definedName name="TM_R" localSheetId="28">#REF!</definedName>
    <definedName name="TM_R" localSheetId="31">#REF!</definedName>
    <definedName name="TM_R">#REF!</definedName>
    <definedName name="TM_RPCH" localSheetId="28">#REF!</definedName>
    <definedName name="TM_RPCH" localSheetId="31">#REF!</definedName>
    <definedName name="TM_RPCH">#REF!</definedName>
    <definedName name="TMG" localSheetId="28">#REF!</definedName>
    <definedName name="TMG" localSheetId="31">#REF!</definedName>
    <definedName name="TMG">#REF!</definedName>
    <definedName name="TMG_D">[45]Q5!$E$23:$AH$23</definedName>
    <definedName name="TMG_DPCH" localSheetId="25">#REF!</definedName>
    <definedName name="TMG_DPCH" localSheetId="28">#REF!</definedName>
    <definedName name="TMG_DPCH" localSheetId="31">#REF!</definedName>
    <definedName name="TMG_DPCH" localSheetId="64">#REF!</definedName>
    <definedName name="TMG_DPCH">#REF!</definedName>
    <definedName name="TMG_R" localSheetId="25">#REF!</definedName>
    <definedName name="TMG_R" localSheetId="28">#REF!</definedName>
    <definedName name="TMG_R" localSheetId="31">#REF!</definedName>
    <definedName name="TMG_R" localSheetId="64">#REF!</definedName>
    <definedName name="TMG_R">#REF!</definedName>
    <definedName name="TMG_RPCH" localSheetId="25">#REF!</definedName>
    <definedName name="TMG_RPCH" localSheetId="28">#REF!</definedName>
    <definedName name="TMG_RPCH" localSheetId="31">#REF!</definedName>
    <definedName name="TMG_RPCH" localSheetId="64">#REF!</definedName>
    <definedName name="TMG_RPCH">#REF!</definedName>
    <definedName name="TMGO">#N/A</definedName>
    <definedName name="TMGO_D" localSheetId="28">#REF!</definedName>
    <definedName name="TMGO_D" localSheetId="31">#REF!</definedName>
    <definedName name="TMGO_D" localSheetId="64">#REF!</definedName>
    <definedName name="TMGO_D">#REF!</definedName>
    <definedName name="TMGO_DPCH" localSheetId="28">#REF!</definedName>
    <definedName name="TMGO_DPCH" localSheetId="31">#REF!</definedName>
    <definedName name="TMGO_DPCH" localSheetId="64">#REF!</definedName>
    <definedName name="TMGO_DPCH">#REF!</definedName>
    <definedName name="TMGO_R" localSheetId="28">#REF!</definedName>
    <definedName name="TMGO_R" localSheetId="31">#REF!</definedName>
    <definedName name="TMGO_R" localSheetId="64">#REF!</definedName>
    <definedName name="TMGO_R">#REF!</definedName>
    <definedName name="TMGO_RPCH" localSheetId="28">#REF!</definedName>
    <definedName name="TMGO_RPCH" localSheetId="31">#REF!</definedName>
    <definedName name="TMGO_RPCH">#REF!</definedName>
    <definedName name="TMGXO" localSheetId="28">#REF!</definedName>
    <definedName name="TMGXO" localSheetId="31">#REF!</definedName>
    <definedName name="TMGXO">#REF!</definedName>
    <definedName name="TMGXO_D" localSheetId="28">#REF!</definedName>
    <definedName name="TMGXO_D" localSheetId="31">#REF!</definedName>
    <definedName name="TMGXO_D">#REF!</definedName>
    <definedName name="TMGXO_DPCH" localSheetId="28">#REF!</definedName>
    <definedName name="TMGXO_DPCH" localSheetId="31">#REF!</definedName>
    <definedName name="TMGXO_DPCH">#REF!</definedName>
    <definedName name="TMGXO_R" localSheetId="28">#REF!</definedName>
    <definedName name="TMGXO_R" localSheetId="31">#REF!</definedName>
    <definedName name="TMGXO_R">#REF!</definedName>
    <definedName name="TMGXO_RPCH" localSheetId="28">#REF!</definedName>
    <definedName name="TMGXO_RPCH" localSheetId="31">#REF!</definedName>
    <definedName name="TMGXO_RPCH">#REF!</definedName>
    <definedName name="TMS" localSheetId="28">#REF!</definedName>
    <definedName name="TMS" localSheetId="31">#REF!</definedName>
    <definedName name="TMS">#REF!</definedName>
    <definedName name="TOC" localSheetId="23">#REF!</definedName>
    <definedName name="TOC" localSheetId="24">#REF!</definedName>
    <definedName name="TOC" localSheetId="28">#REF!</definedName>
    <definedName name="TOC" localSheetId="31">#REF!</definedName>
    <definedName name="TOC" localSheetId="53">#REF!</definedName>
    <definedName name="TOC">#REF!</definedName>
    <definedName name="TODO">[82]BCC!$A$1:$N$821,[82]BCC!$A$822:$N$1624</definedName>
    <definedName name="TOT00" localSheetId="24">#REF!</definedName>
    <definedName name="TOT00" localSheetId="25">#REF!</definedName>
    <definedName name="TOT00" localSheetId="53">#REF!</definedName>
    <definedName name="TOT00" localSheetId="64">#REF!</definedName>
    <definedName name="TOT00">#REF!</definedName>
    <definedName name="TOTAL" localSheetId="24">#REF!</definedName>
    <definedName name="TOTAL" localSheetId="53">#REF!</definedName>
    <definedName name="TOTAL" localSheetId="64">#REF!</definedName>
    <definedName name="TOTAL">#REF!</definedName>
    <definedName name="Trade" localSheetId="28">#REF!</definedName>
    <definedName name="Trade" localSheetId="31">#REF!</definedName>
    <definedName name="Trade" localSheetId="64">#REF!</definedName>
    <definedName name="Trade">#REF!</definedName>
    <definedName name="TRADE3" localSheetId="28">[18]Trade!#REF!</definedName>
    <definedName name="TRADE3" localSheetId="31">[18]Trade!#REF!</definedName>
    <definedName name="TRADE3" localSheetId="64">[18]Trade!#REF!</definedName>
    <definedName name="TRADE3">[18]Trade!#REF!</definedName>
    <definedName name="TransChoice" localSheetId="4">OFFSET(TransList,0,0,COUNTA(TransList),1)</definedName>
    <definedName name="TransChoice" localSheetId="18">OFFSET(TransList,0,0,COUNTA(TransList),1)</definedName>
    <definedName name="TransChoice" localSheetId="36">OFFSET(TransList,0,0,COUNTA(TransList),1)</definedName>
    <definedName name="TransChoice" localSheetId="24">OFFSET(TransList,0,0,COUNTA(TransList),1)</definedName>
    <definedName name="TransChoice" localSheetId="25">OFFSET(TransList,0,0,COUNTA(TransList),1)</definedName>
    <definedName name="TransChoice" localSheetId="45">OFFSET(TransList,0,0,COUNTA(TransList),1)</definedName>
    <definedName name="TransChoice" localSheetId="64">OFFSET(TransList,0,0,COUNTA(TransList),1)</definedName>
    <definedName name="TransChoice">OFFSET(TransList,0,0,COUNTA(TransList),1)</definedName>
    <definedName name="trert" localSheetId="23" hidden="1">'[54]Fax a enviar'!#REF!</definedName>
    <definedName name="trert" localSheetId="25" hidden="1">'[54]Fax a enviar'!#REF!</definedName>
    <definedName name="trert" localSheetId="45" hidden="1">'[54]Fax a enviar'!#REF!</definedName>
    <definedName name="trert" localSheetId="53" hidden="1">'[54]Fax a enviar'!#REF!</definedName>
    <definedName name="trert" localSheetId="64" hidden="1">'[54]Fax a enviar'!#REF!</definedName>
    <definedName name="trert" hidden="1">'[54]Fax a enviar'!#REF!</definedName>
    <definedName name="TRIGO" localSheetId="25">#REF!</definedName>
    <definedName name="TRIGO" localSheetId="28">#REF!</definedName>
    <definedName name="TRIGO" localSheetId="31">#REF!</definedName>
    <definedName name="TRIGO" localSheetId="64">#REF!</definedName>
    <definedName name="TRIGO">#REF!</definedName>
    <definedName name="Trim">[70]Codigos!$A$5:$E$11</definedName>
    <definedName name="trrtr" localSheetId="23" hidden="1">#REF!</definedName>
    <definedName name="trrtr" localSheetId="24" hidden="1">#REF!</definedName>
    <definedName name="trrtr" localSheetId="25" hidden="1">#REF!</definedName>
    <definedName name="trrtr" localSheetId="53" hidden="1">#REF!</definedName>
    <definedName name="trrtr" localSheetId="64" hidden="1">#REF!</definedName>
    <definedName name="trrtr" hidden="1">#REF!</definedName>
    <definedName name="trtert" localSheetId="23" hidden="1">'[54]Fax a enviar'!#REF!</definedName>
    <definedName name="trtert" localSheetId="25" hidden="1">'[54]Fax a enviar'!#REF!</definedName>
    <definedName name="trtert" localSheetId="53" hidden="1">'[54]Fax a enviar'!#REF!</definedName>
    <definedName name="trtert" localSheetId="64" hidden="1">'[54]Fax a enviar'!#REF!</definedName>
    <definedName name="trtert" hidden="1">'[54]Fax a enviar'!#REF!</definedName>
    <definedName name="trtr" localSheetId="23" hidden="1">'[54]Fax a enviar'!#REF!</definedName>
    <definedName name="trtr" localSheetId="25" hidden="1">'[54]Fax a enviar'!#REF!</definedName>
    <definedName name="trtr" localSheetId="53" hidden="1">'[54]Fax a enviar'!#REF!</definedName>
    <definedName name="trtr" localSheetId="64" hidden="1">'[54]Fax a enviar'!#REF!</definedName>
    <definedName name="trtr" hidden="1">'[54]Fax a enviar'!#REF!</definedName>
    <definedName name="tt" localSheetId="23">#REF!</definedName>
    <definedName name="tt" localSheetId="24">#REF!</definedName>
    <definedName name="tt" localSheetId="25">#REF!</definedName>
    <definedName name="tt" localSheetId="53">#REF!</definedName>
    <definedName name="tt" localSheetId="64">#REF!</definedName>
    <definedName name="tt">#REF!</definedName>
    <definedName name="tta" localSheetId="24">#REF!</definedName>
    <definedName name="tta" localSheetId="53">#REF!</definedName>
    <definedName name="tta" localSheetId="64">#REF!</definedName>
    <definedName name="tta">#REF!</definedName>
    <definedName name="ttaa" localSheetId="24">#REF!</definedName>
    <definedName name="ttaa" localSheetId="53">#REF!</definedName>
    <definedName name="ttaa" localSheetId="64">#REF!</definedName>
    <definedName name="ttaa">#REF!</definedName>
    <definedName name="ttetet" localSheetId="53" hidden="1">'[54]Fax a enviar'!#REF!</definedName>
    <definedName name="ttetet" localSheetId="64" hidden="1">'[54]Fax a enviar'!#REF!</definedName>
    <definedName name="ttetet" hidden="1">'[54]Fax a enviar'!#REF!</definedName>
    <definedName name="ttt" localSheetId="53" hidden="1">'[50]Fax a enviar'!#REF!</definedName>
    <definedName name="ttt" localSheetId="64" hidden="1">'[50]Fax a enviar'!#REF!</definedName>
    <definedName name="ttt" hidden="1">'[50]Fax a enviar'!#REF!</definedName>
    <definedName name="tttt" localSheetId="18" hidden="1">{"Tab1",#N/A,FALSE,"P";"Tab2",#N/A,FALSE,"P"}</definedName>
    <definedName name="tttt" localSheetId="23" hidden="1">{"Tab1",#N/A,FALSE,"P";"Tab2",#N/A,FALSE,"P"}</definedName>
    <definedName name="tttt" localSheetId="24" hidden="1">{"Tab1",#N/A,FALSE,"P";"Tab2",#N/A,FALSE,"P"}</definedName>
    <definedName name="tttt" localSheetId="25" hidden="1">{"Tab1",#N/A,FALSE,"P";"Tab2",#N/A,FALSE,"P"}</definedName>
    <definedName name="tttt" localSheetId="45" hidden="1">{"Tab1",#N/A,FALSE,"P";"Tab2",#N/A,FALSE,"P"}</definedName>
    <definedName name="tttt" localSheetId="53" hidden="1">{"Tab1",#N/A,FALSE,"P";"Tab2",#N/A,FALSE,"P"}</definedName>
    <definedName name="tttt" localSheetId="64" hidden="1">{"Tab1",#N/A,FALSE,"P";"Tab2",#N/A,FALSE,"P"}</definedName>
    <definedName name="tttt" hidden="1">{"Tab1",#N/A,FALSE,"P";"Tab2",#N/A,FALSE,"P"}</definedName>
    <definedName name="ttttt" hidden="1">[69]M!#REF!</definedName>
    <definedName name="twetwee" localSheetId="23" hidden="1">#REF!</definedName>
    <definedName name="twetwee" localSheetId="24" hidden="1">#REF!</definedName>
    <definedName name="twetwee" localSheetId="25" hidden="1">#REF!</definedName>
    <definedName name="twetwee" localSheetId="53" hidden="1">#REF!</definedName>
    <definedName name="twetwee" localSheetId="64" hidden="1">#REF!</definedName>
    <definedName name="twetwee" hidden="1">#REF!</definedName>
    <definedName name="TX" localSheetId="28">#REF!</definedName>
    <definedName name="TX" localSheetId="31">#REF!</definedName>
    <definedName name="TX" localSheetId="64">#REF!</definedName>
    <definedName name="TX">#REF!</definedName>
    <definedName name="TX_D" localSheetId="28">#REF!</definedName>
    <definedName name="TX_D" localSheetId="31">#REF!</definedName>
    <definedName name="TX_D" localSheetId="64">#REF!</definedName>
    <definedName name="TX_D">#REF!</definedName>
    <definedName name="TX_DPCH" localSheetId="28">#REF!</definedName>
    <definedName name="TX_DPCH" localSheetId="31">#REF!</definedName>
    <definedName name="TX_DPCH">#REF!</definedName>
    <definedName name="TX_R" localSheetId="28">#REF!</definedName>
    <definedName name="TX_R" localSheetId="31">#REF!</definedName>
    <definedName name="TX_R">#REF!</definedName>
    <definedName name="TX_RPCH" localSheetId="28">#REF!</definedName>
    <definedName name="TX_RPCH" localSheetId="31">#REF!</definedName>
    <definedName name="TX_RPCH">#REF!</definedName>
    <definedName name="TXG" localSheetId="28">#REF!</definedName>
    <definedName name="TXG" localSheetId="31">#REF!</definedName>
    <definedName name="TXG">#REF!</definedName>
    <definedName name="TXG_D">#N/A</definedName>
    <definedName name="TXG_DPCH" localSheetId="28">#REF!</definedName>
    <definedName name="TXG_DPCH" localSheetId="31">#REF!</definedName>
    <definedName name="TXG_DPCH" localSheetId="64">#REF!</definedName>
    <definedName name="TXG_DPCH">#REF!</definedName>
    <definedName name="TXG_R" localSheetId="28">#REF!</definedName>
    <definedName name="TXG_R" localSheetId="31">#REF!</definedName>
    <definedName name="TXG_R" localSheetId="64">#REF!</definedName>
    <definedName name="TXG_R">#REF!</definedName>
    <definedName name="TXG_RPCH" localSheetId="28">#REF!</definedName>
    <definedName name="TXG_RPCH" localSheetId="31">#REF!</definedName>
    <definedName name="TXG_RPCH" localSheetId="64">#REF!</definedName>
    <definedName name="TXG_RPCH">#REF!</definedName>
    <definedName name="TXGO">#N/A</definedName>
    <definedName name="TXGO_D" localSheetId="28">#REF!</definedName>
    <definedName name="TXGO_D" localSheetId="31">#REF!</definedName>
    <definedName name="TXGO_D" localSheetId="64">#REF!</definedName>
    <definedName name="TXGO_D">#REF!</definedName>
    <definedName name="TXGO_DPCH" localSheetId="28">#REF!</definedName>
    <definedName name="TXGO_DPCH" localSheetId="31">#REF!</definedName>
    <definedName name="TXGO_DPCH" localSheetId="64">#REF!</definedName>
    <definedName name="TXGO_DPCH">#REF!</definedName>
    <definedName name="TXGO_R" localSheetId="28">#REF!</definedName>
    <definedName name="TXGO_R" localSheetId="31">#REF!</definedName>
    <definedName name="TXGO_R" localSheetId="64">#REF!</definedName>
    <definedName name="TXGO_R">#REF!</definedName>
    <definedName name="TXGO_RPCH" localSheetId="28">#REF!</definedName>
    <definedName name="TXGO_RPCH" localSheetId="31">#REF!</definedName>
    <definedName name="TXGO_RPCH">#REF!</definedName>
    <definedName name="TXGXO" localSheetId="28">#REF!</definedName>
    <definedName name="TXGXO" localSheetId="31">#REF!</definedName>
    <definedName name="TXGXO">#REF!</definedName>
    <definedName name="TXGXO_D" localSheetId="28">#REF!</definedName>
    <definedName name="TXGXO_D" localSheetId="31">#REF!</definedName>
    <definedName name="TXGXO_D">#REF!</definedName>
    <definedName name="TXGXO_DPCH" localSheetId="28">#REF!</definedName>
    <definedName name="TXGXO_DPCH" localSheetId="31">#REF!</definedName>
    <definedName name="TXGXO_DPCH">#REF!</definedName>
    <definedName name="TXGXO_R" localSheetId="28">#REF!</definedName>
    <definedName name="TXGXO_R" localSheetId="31">#REF!</definedName>
    <definedName name="TXGXO_R">#REF!</definedName>
    <definedName name="TXGXO_RPCH" localSheetId="28">#REF!</definedName>
    <definedName name="TXGXO_RPCH" localSheetId="31">#REF!</definedName>
    <definedName name="TXGXO_RPCH">#REF!</definedName>
    <definedName name="TXS" localSheetId="28">#REF!</definedName>
    <definedName name="TXS" localSheetId="31">#REF!</definedName>
    <definedName name="TXS">#REF!</definedName>
    <definedName name="ty" localSheetId="18" hidden="1">{"Riqfin97",#N/A,FALSE,"Tran";"Riqfinpro",#N/A,FALSE,"Tran"}</definedName>
    <definedName name="ty" localSheetId="23" hidden="1">{"Riqfin97",#N/A,FALSE,"Tran";"Riqfinpro",#N/A,FALSE,"Tran"}</definedName>
    <definedName name="ty" localSheetId="24" hidden="1">{"Riqfin97",#N/A,FALSE,"Tran";"Riqfinpro",#N/A,FALSE,"Tran"}</definedName>
    <definedName name="ty" localSheetId="25" hidden="1">{"Riqfin97",#N/A,FALSE,"Tran";"Riqfinpro",#N/A,FALSE,"Tran"}</definedName>
    <definedName name="ty" localSheetId="45" hidden="1">{"Riqfin97",#N/A,FALSE,"Tran";"Riqfinpro",#N/A,FALSE,"Tran"}</definedName>
    <definedName name="ty" localSheetId="53" hidden="1">{"Riqfin97",#N/A,FALSE,"Tran";"Riqfinpro",#N/A,FALSE,"Tran"}</definedName>
    <definedName name="ty" localSheetId="64" hidden="1">{"Riqfin97",#N/A,FALSE,"Tran";"Riqfinpro",#N/A,FALSE,"Tran"}</definedName>
    <definedName name="ty" hidden="1">{"Riqfin97",#N/A,FALSE,"Tran";"Riqfinpro",#N/A,FALSE,"Tran"}</definedName>
    <definedName name="UAED" localSheetId="23">#REF!</definedName>
    <definedName name="UAED" localSheetId="24">#REF!</definedName>
    <definedName name="UAED" localSheetId="25">#REF!</definedName>
    <definedName name="UAED" localSheetId="53">#REF!</definedName>
    <definedName name="UAED" localSheetId="64">#REF!</definedName>
    <definedName name="UAED">#REF!</definedName>
    <definedName name="UAED1" localSheetId="24">#REF!</definedName>
    <definedName name="UAED1" localSheetId="53">#REF!</definedName>
    <definedName name="UAED1" localSheetId="64">#REF!</definedName>
    <definedName name="UAED1">#REF!</definedName>
    <definedName name="UC" localSheetId="24">#REF!</definedName>
    <definedName name="UC" localSheetId="53">#REF!</definedName>
    <definedName name="UC" localSheetId="64">#REF!</definedName>
    <definedName name="UC">#REF!</definedName>
    <definedName name="UC1A" localSheetId="24">#REF!</definedName>
    <definedName name="UC1A">#REF!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28">#REF!</definedName>
    <definedName name="unemp_96Q3" localSheetId="31">#REF!</definedName>
    <definedName name="unemp_96Q3" localSheetId="64">#REF!</definedName>
    <definedName name="unemp_96Q3">#REF!</definedName>
    <definedName name="unemp_96Q4" localSheetId="28">#REF!</definedName>
    <definedName name="unemp_96Q4" localSheetId="31">#REF!</definedName>
    <definedName name="unemp_96Q4" localSheetId="64">#REF!</definedName>
    <definedName name="unemp_96Q4">#REF!</definedName>
    <definedName name="unemp_97Q1" localSheetId="28">#REF!</definedName>
    <definedName name="unemp_97Q1" localSheetId="31">#REF!</definedName>
    <definedName name="unemp_97Q1" localSheetId="64">#REF!</definedName>
    <definedName name="unemp_97Q1">#REF!</definedName>
    <definedName name="unemp_97Q2" localSheetId="28">#REF!</definedName>
    <definedName name="unemp_97Q2" localSheetId="31">#REF!</definedName>
    <definedName name="unemp_97Q2">#REF!</definedName>
    <definedName name="unemp_nat" localSheetId="28">#REF!</definedName>
    <definedName name="unemp_nat" localSheetId="31">#REF!</definedName>
    <definedName name="unemp_nat">#REF!</definedName>
    <definedName name="unemp_urbrural" localSheetId="28">#REF!</definedName>
    <definedName name="unemp_urbrural" localSheetId="31">#REF!</definedName>
    <definedName name="unemp_urbrural">#REF!</definedName>
    <definedName name="UnitsLabel" localSheetId="23">#REF!</definedName>
    <definedName name="UnitsLabel" localSheetId="24">#REF!</definedName>
    <definedName name="UnitsLabel" localSheetId="53">#REF!</definedName>
    <definedName name="UnitsLabel">#REF!</definedName>
    <definedName name="US_1" localSheetId="24">OFFSET(#REF!,0,0,COUNT(#REF!),1)</definedName>
    <definedName name="US_1" localSheetId="64">OFFSET(#REF!,0,0,COUNT(#REF!),1)</definedName>
    <definedName name="US_1">OFFSET(#REF!,0,0,COUNT(#REF!),1)</definedName>
    <definedName name="US_2" localSheetId="24">OFFSET(#REF!,0,0,COUNT(#REF!),1)</definedName>
    <definedName name="US_2">OFFSET(#REF!,0,0,COUNT(#REF!),1)</definedName>
    <definedName name="USavg" localSheetId="24">OFFSET(#REF!,0,0,COUNT(#REF!),1)</definedName>
    <definedName name="USavg">OFFSET(#REF!,0,0,COUNT(#REF!),1)</definedName>
    <definedName name="USCRUDE87" localSheetId="23">#REF!</definedName>
    <definedName name="USCRUDE87" localSheetId="24">#REF!</definedName>
    <definedName name="USCRUDE87" localSheetId="25">#REF!</definedName>
    <definedName name="USCRUDE87" localSheetId="53">#REF!</definedName>
    <definedName name="USCRUDE87" localSheetId="64">#REF!</definedName>
    <definedName name="USCRUDE87">#REF!</definedName>
    <definedName name="USCRUDE88" localSheetId="24">#REF!</definedName>
    <definedName name="USCRUDE88" localSheetId="53">#REF!</definedName>
    <definedName name="USCRUDE88" localSheetId="64">#REF!</definedName>
    <definedName name="USCRUDE88">#REF!</definedName>
    <definedName name="USDIST87" localSheetId="24">#REF!</definedName>
    <definedName name="USDIST87" localSheetId="64">#REF!</definedName>
    <definedName name="USDIST87">#REF!</definedName>
    <definedName name="USDIST88" localSheetId="24">#REF!</definedName>
    <definedName name="USDIST88">#REF!</definedName>
    <definedName name="USDSR" localSheetId="28">#REF!</definedName>
    <definedName name="USDSR" localSheetId="31">#REF!</definedName>
    <definedName name="USDSR">#REF!</definedName>
    <definedName name="USMG87" localSheetId="24">#REF!</definedName>
    <definedName name="USMG87">#REF!</definedName>
    <definedName name="USMG88" localSheetId="24">#REF!</definedName>
    <definedName name="USMG88">#REF!</definedName>
    <definedName name="USmin" localSheetId="24">OFFSET(#REF!,0,0,COUNT(#REF!),1)</definedName>
    <definedName name="USmin" localSheetId="64">OFFSET(#REF!,0,0,COUNT(#REF!),1)</definedName>
    <definedName name="USmin">OFFSET(#REF!,0,0,COUNT(#REF!),1)</definedName>
    <definedName name="USPROD87" localSheetId="23">#REF!</definedName>
    <definedName name="USPROD87" localSheetId="24">#REF!</definedName>
    <definedName name="USPROD87" localSheetId="25">#REF!</definedName>
    <definedName name="USPROD87" localSheetId="64">#REF!</definedName>
    <definedName name="USPROD87">#REF!</definedName>
    <definedName name="USPROD88" localSheetId="23">#REF!</definedName>
    <definedName name="USPROD88" localSheetId="24">#REF!</definedName>
    <definedName name="USPROD88" localSheetId="64">#REF!</definedName>
    <definedName name="USPROD88">#REF!</definedName>
    <definedName name="USRFO87" localSheetId="24">#REF!</definedName>
    <definedName name="USRFO87" localSheetId="64">#REF!</definedName>
    <definedName name="USRFO87">#REF!</definedName>
    <definedName name="USRFO88" localSheetId="24">#REF!</definedName>
    <definedName name="USRFO88">#REF!</definedName>
    <definedName name="USrng" localSheetId="24">OFFSET(#REF!,0,0,COUNT(#REF!),1)</definedName>
    <definedName name="USrng" localSheetId="64">OFFSET(#REF!,0,0,COUNT(#REF!),1)</definedName>
    <definedName name="USrng">OFFSET(#REF!,0,0,COUNT(#REF!),1)</definedName>
    <definedName name="USSR" localSheetId="23">#REF!</definedName>
    <definedName name="USSR" localSheetId="24">#REF!</definedName>
    <definedName name="USSR" localSheetId="25">#REF!</definedName>
    <definedName name="USSR" localSheetId="64">#REF!</definedName>
    <definedName name="USSR">#REF!</definedName>
    <definedName name="USTOT87" localSheetId="23">#REF!</definedName>
    <definedName name="USTOT87" localSheetId="24">#REF!</definedName>
    <definedName name="USTOT87" localSheetId="64">#REF!</definedName>
    <definedName name="USTOT87">#REF!</definedName>
    <definedName name="USTOT88" localSheetId="24">#REF!</definedName>
    <definedName name="USTOT88" localSheetId="64">#REF!</definedName>
    <definedName name="USTOT88">#REF!</definedName>
    <definedName name="uu" localSheetId="18" hidden="1">{"Riqfin97",#N/A,FALSE,"Tran";"Riqfinpro",#N/A,FALSE,"Tran"}</definedName>
    <definedName name="uu" localSheetId="23" hidden="1">{"Riqfin97",#N/A,FALSE,"Tran";"Riqfinpro",#N/A,FALSE,"Tran"}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45" hidden="1">{"Riqfin97",#N/A,FALSE,"Tran";"Riqfinpro",#N/A,FALSE,"Tran"}</definedName>
    <definedName name="uu" localSheetId="53" hidden="1">{"Riqfin97",#N/A,FALSE,"Tran";"Riqfinpro",#N/A,FALSE,"Tran"}</definedName>
    <definedName name="uu" localSheetId="64" hidden="1">{"Riqfin97",#N/A,FALSE,"Tran";"Riqfinpro",#N/A,FALSE,"Tran"}</definedName>
    <definedName name="uu" hidden="1">{"Riqfin97",#N/A,FALSE,"Tran";"Riqfinpro",#N/A,FALSE,"Tran"}</definedName>
    <definedName name="uuu" localSheetId="18" hidden="1">{"Riqfin97",#N/A,FALSE,"Tran";"Riqfinpro",#N/A,FALSE,"Tran"}</definedName>
    <definedName name="uuu" localSheetId="23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45" hidden="1">{"Riqfin97",#N/A,FALSE,"Tran";"Riqfinpro",#N/A,FALSE,"Tran"}</definedName>
    <definedName name="uuu" localSheetId="53" hidden="1">{"Riqfin97",#N/A,FALSE,"Tran";"Riqfinpro",#N/A,FALSE,"Tran"}</definedName>
    <definedName name="uuu" localSheetId="64" hidden="1">{"Riqfin97",#N/A,FALSE,"Tran";"Riqfinpro",#N/A,FALSE,"Tran"}</definedName>
    <definedName name="uuu" hidden="1">{"Riqfin97",#N/A,FALSE,"Tran";"Riqfinpro",#N/A,FALSE,"Tran"}</definedName>
    <definedName name="uuuuuu" localSheetId="18" hidden="1">{"Riqfin97",#N/A,FALSE,"Tran";"Riqfinpro",#N/A,FALSE,"Tran"}</definedName>
    <definedName name="uuuuuu" localSheetId="23" hidden="1">{"Riqfin97",#N/A,FALSE,"Tran";"Riqfinpro",#N/A,FALSE,"Tran"}</definedName>
    <definedName name="uuuuuu" localSheetId="24" hidden="1">{"Riqfin97",#N/A,FALSE,"Tran";"Riqfinpro",#N/A,FALSE,"Tran"}</definedName>
    <definedName name="uuuuuu" localSheetId="25" hidden="1">{"Riqfin97",#N/A,FALSE,"Tran";"Riqfinpro",#N/A,FALSE,"Tran"}</definedName>
    <definedName name="uuuuuu" localSheetId="45" hidden="1">{"Riqfin97",#N/A,FALSE,"Tran";"Riqfinpro",#N/A,FALSE,"Tran"}</definedName>
    <definedName name="uuuuuu" localSheetId="53" hidden="1">{"Riqfin97",#N/A,FALSE,"Tran";"Riqfinpro",#N/A,FALSE,"Tran"}</definedName>
    <definedName name="uuuuuu" localSheetId="64" hidden="1">{"Riqfin97",#N/A,FALSE,"Tran";"Riqfinpro",#N/A,FALSE,"Tran"}</definedName>
    <definedName name="uuuuuu" hidden="1">{"Riqfin97",#N/A,FALSE,"Tran";"Riqfinpro",#N/A,FALSE,"Tran"}</definedName>
    <definedName name="VALID_FORMATS" localSheetId="23">#REF!</definedName>
    <definedName name="VALID_FORMATS" localSheetId="24">#REF!</definedName>
    <definedName name="VALID_FORMATS" localSheetId="25">#REF!</definedName>
    <definedName name="VALID_FORMATS" localSheetId="53">#REF!</definedName>
    <definedName name="VALID_FORMATS" localSheetId="64">#REF!</definedName>
    <definedName name="VALID_FORMATS">#REF!</definedName>
    <definedName name="VENEZU" localSheetId="24">#REF!</definedName>
    <definedName name="VENEZU" localSheetId="53">#REF!</definedName>
    <definedName name="VENEZU" localSheetId="64">#REF!</definedName>
    <definedName name="VENEZU">#REF!</definedName>
    <definedName name="VIAAEREA" localSheetId="28">#REF!</definedName>
    <definedName name="VIAAEREA" localSheetId="31">#REF!</definedName>
    <definedName name="VIAAEREA" localSheetId="64">#REF!</definedName>
    <definedName name="VIAAEREA">#REF!</definedName>
    <definedName name="VTITLES" localSheetId="28">#REF!</definedName>
    <definedName name="VTITLES" localSheetId="31">#REF!</definedName>
    <definedName name="VTITLES">#REF!</definedName>
    <definedName name="vv" localSheetId="18" hidden="1">{"Tab1",#N/A,FALSE,"P";"Tab2",#N/A,FALSE,"P"}</definedName>
    <definedName name="vv" localSheetId="23" hidden="1">{"Tab1",#N/A,FALSE,"P";"Tab2",#N/A,FALSE,"P"}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45" hidden="1">{"Tab1",#N/A,FALSE,"P";"Tab2",#N/A,FALSE,"P"}</definedName>
    <definedName name="vv" localSheetId="53" hidden="1">{"Tab1",#N/A,FALSE,"P";"Tab2",#N/A,FALSE,"P"}</definedName>
    <definedName name="vv" localSheetId="64" hidden="1">{"Tab1",#N/A,FALSE,"P";"Tab2",#N/A,FALSE,"P"}</definedName>
    <definedName name="vv" hidden="1">{"Tab1",#N/A,FALSE,"P";"Tab2",#N/A,FALSE,"P"}</definedName>
    <definedName name="vvv" localSheetId="18" hidden="1">{"Tab1",#N/A,FALSE,"P";"Tab2",#N/A,FALSE,"P"}</definedName>
    <definedName name="vvv" localSheetId="23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45" hidden="1">{"Tab1",#N/A,FALSE,"P";"Tab2",#N/A,FALSE,"P"}</definedName>
    <definedName name="vvv" localSheetId="53" hidden="1">{"Tab1",#N/A,FALSE,"P";"Tab2",#N/A,FALSE,"P"}</definedName>
    <definedName name="vvv" localSheetId="64" hidden="1">{"Tab1",#N/A,FALSE,"P";"Tab2",#N/A,FALSE,"P"}</definedName>
    <definedName name="vvv" hidden="1">{"Tab1",#N/A,FALSE,"P";"Tab2",#N/A,FALSE,"P"}</definedName>
    <definedName name="vvvv" localSheetId="18" hidden="1">{"Minpmon",#N/A,FALSE,"Monthinput"}</definedName>
    <definedName name="vvvv" localSheetId="23" hidden="1">{"Minpmon",#N/A,FALSE,"Monthinput"}</definedName>
    <definedName name="vvvv" localSheetId="24" hidden="1">{"Minpmon",#N/A,FALSE,"Monthinput"}</definedName>
    <definedName name="vvvv" localSheetId="25" hidden="1">{"Minpmon",#N/A,FALSE,"Monthinput"}</definedName>
    <definedName name="vvvv" localSheetId="45" hidden="1">{"Minpmon",#N/A,FALSE,"Monthinput"}</definedName>
    <definedName name="vvvv" localSheetId="53" hidden="1">{"Minpmon",#N/A,FALSE,"Monthinput"}</definedName>
    <definedName name="vvvv" localSheetId="64" hidden="1">{"Minpmon",#N/A,FALSE,"Monthinput"}</definedName>
    <definedName name="vvvv" hidden="1">{"Minpmon",#N/A,FALSE,"Monthinput"}</definedName>
    <definedName name="vvvvvvvvvvvv" localSheetId="18" hidden="1">{"Riqfin97",#N/A,FALSE,"Tran";"Riqfinpro",#N/A,FALSE,"Tran"}</definedName>
    <definedName name="vvvvvvvvvvvv" localSheetId="23" hidden="1">{"Riqfin97",#N/A,FALSE,"Tran";"Riqfinpro",#N/A,FALSE,"Tran"}</definedName>
    <definedName name="vvvvvvvvvvvv" localSheetId="24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45" hidden="1">{"Riqfin97",#N/A,FALSE,"Tran";"Riqfinpro",#N/A,FALSE,"Tran"}</definedName>
    <definedName name="vvvvvvvvvvvv" localSheetId="53" hidden="1">{"Riqfin97",#N/A,FALSE,"Tran";"Riqfinpro",#N/A,FALSE,"Tran"}</definedName>
    <definedName name="vvvvvvvvvvvv" localSheetId="64" hidden="1">{"Riqfin97",#N/A,FALSE,"Tran";"Riqfinpro",#N/A,FALSE,"Tran"}</definedName>
    <definedName name="vvvvvvvvvvvv" hidden="1">{"Riqfin97",#N/A,FALSE,"Tran";"Riqfinpro",#N/A,FALSE,"Tran"}</definedName>
    <definedName name="vvvvvvvvvvvvv" localSheetId="18" hidden="1">{"Tab1",#N/A,FALSE,"P";"Tab2",#N/A,FALSE,"P"}</definedName>
    <definedName name="vvvvvvvvvvvvv" localSheetId="23" hidden="1">{"Tab1",#N/A,FALSE,"P";"Tab2",#N/A,FALSE,"P"}</definedName>
    <definedName name="vvvvvvvvvvvvv" localSheetId="24" hidden="1">{"Tab1",#N/A,FALSE,"P";"Tab2",#N/A,FALSE,"P"}</definedName>
    <definedName name="vvvvvvvvvvvvv" localSheetId="25" hidden="1">{"Tab1",#N/A,FALSE,"P";"Tab2",#N/A,FALSE,"P"}</definedName>
    <definedName name="vvvvvvvvvvvvv" localSheetId="45" hidden="1">{"Tab1",#N/A,FALSE,"P";"Tab2",#N/A,FALSE,"P"}</definedName>
    <definedName name="vvvvvvvvvvvvv" localSheetId="53" hidden="1">{"Tab1",#N/A,FALSE,"P";"Tab2",#N/A,FALSE,"P"}</definedName>
    <definedName name="vvvvvvvvvvvvv" localSheetId="64" hidden="1">{"Tab1",#N/A,FALSE,"P";"Tab2",#N/A,FALSE,"P"}</definedName>
    <definedName name="vvvvvvvvvvvvv" hidden="1">{"Tab1",#N/A,FALSE,"P";"Tab2",#N/A,FALSE,"P"}</definedName>
    <definedName name="w" localSheetId="18" hidden="1">{"Minpmon",#N/A,FALSE,"Monthinput"}</definedName>
    <definedName name="w" localSheetId="23" hidden="1">{"Minpmon",#N/A,FALSE,"Monthinput"}</definedName>
    <definedName name="w" localSheetId="24" hidden="1">{"Minpmon",#N/A,FALSE,"Monthinput"}</definedName>
    <definedName name="w" localSheetId="25" hidden="1">{"Minpmon",#N/A,FALSE,"Monthinput"}</definedName>
    <definedName name="w" localSheetId="45" hidden="1">{"Minpmon",#N/A,FALSE,"Monthinput"}</definedName>
    <definedName name="w" localSheetId="53" hidden="1">{"Minpmon",#N/A,FALSE,"Monthinput"}</definedName>
    <definedName name="w" localSheetId="64" hidden="1">{"Minpmon",#N/A,FALSE,"Monthinput"}</definedName>
    <definedName name="w" hidden="1">{"Minpmon",#N/A,FALSE,"Monthinput"}</definedName>
    <definedName name="wage_govt_sector" localSheetId="28">#REF!</definedName>
    <definedName name="wage_govt_sector" localSheetId="31">#REF!</definedName>
    <definedName name="wage_govt_sector" localSheetId="64">#REF!</definedName>
    <definedName name="wage_govt_sector">#REF!</definedName>
    <definedName name="WAPR" localSheetId="28">#REF!</definedName>
    <definedName name="WAPR" localSheetId="31">#REF!</definedName>
    <definedName name="WAPR" localSheetId="64">#REF!</definedName>
    <definedName name="WAPR">#REF!</definedName>
    <definedName name="Weekly_Depreciation">'[42]Inter-Bank'!$I$5</definedName>
    <definedName name="Weighted_Average_Inter_Bank_Exchange_Rate">'[42]Inter-Bank'!$C$5</definedName>
    <definedName name="WEO" localSheetId="25">#REF!</definedName>
    <definedName name="WEO" localSheetId="28">#REF!</definedName>
    <definedName name="WEO" localSheetId="31">#REF!</definedName>
    <definedName name="WEO" localSheetId="64">#REF!</definedName>
    <definedName name="WEO">#REF!</definedName>
    <definedName name="wer" localSheetId="18" hidden="1">{"Riqfin97",#N/A,FALSE,"Tran";"Riqfinpro",#N/A,FALSE,"Tran"}</definedName>
    <definedName name="wer" localSheetId="23" hidden="1">{"Riqfin97",#N/A,FALSE,"Tran";"Riqfinpro",#N/A,FALSE,"Tran"}</definedName>
    <definedName name="wer" localSheetId="24" hidden="1">{"Riqfin97",#N/A,FALSE,"Tran";"Riqfinpro",#N/A,FALSE,"Tran"}</definedName>
    <definedName name="wer" localSheetId="25" hidden="1">{"Riqfin97",#N/A,FALSE,"Tran";"Riqfinpro",#N/A,FALSE,"Tran"}</definedName>
    <definedName name="wer" localSheetId="45" hidden="1">{"Riqfin97",#N/A,FALSE,"Tran";"Riqfinpro",#N/A,FALSE,"Tran"}</definedName>
    <definedName name="wer" localSheetId="53" hidden="1">{"Riqfin97",#N/A,FALSE,"Tran";"Riqfinpro",#N/A,FALSE,"Tran"}</definedName>
    <definedName name="wer" localSheetId="64" hidden="1">{"Riqfin97",#N/A,FALSE,"Tran";"Riqfinpro",#N/A,FALSE,"Tran"}</definedName>
    <definedName name="wer" hidden="1">{"Riqfin97",#N/A,FALSE,"Tran";"Riqfinpro",#N/A,FALSE,"Tran"}</definedName>
    <definedName name="will" localSheetId="4">'[40]SPNF Acuerdo Incl. Int.'!will</definedName>
    <definedName name="will" localSheetId="36">'[40]SPNF Acuerdo Incl. Int.'!will</definedName>
    <definedName name="will" localSheetId="28">'[40]SPNF Acuerdo Incl. Int.'!will</definedName>
    <definedName name="will" localSheetId="31">'[40]SPNF Acuerdo Incl. Int.'!will</definedName>
    <definedName name="will">'[40]SPNF Acuerdo Incl. Int.'!will</definedName>
    <definedName name="WPCP33_D" localSheetId="25">#REF!</definedName>
    <definedName name="WPCP33_D" localSheetId="28">#REF!</definedName>
    <definedName name="WPCP33_D" localSheetId="31">#REF!</definedName>
    <definedName name="WPCP33_D" localSheetId="64">#REF!</definedName>
    <definedName name="WPCP33_D">#REF!</definedName>
    <definedName name="WPCP33pch" localSheetId="25">#REF!</definedName>
    <definedName name="WPCP33pch" localSheetId="28">#REF!</definedName>
    <definedName name="WPCP33pch" localSheetId="31">#REF!</definedName>
    <definedName name="WPCP33pch" localSheetId="64">#REF!</definedName>
    <definedName name="WPCP33pch">#REF!</definedName>
    <definedName name="wrn" localSheetId="18" hidden="1">{"Main Economic Indicators",#N/A,FALSE,"C"}</definedName>
    <definedName name="wrn" localSheetId="23" hidden="1">{"Main Economic Indicators",#N/A,FALSE,"C"}</definedName>
    <definedName name="wrn" localSheetId="24" hidden="1">{"Main Economic Indicators",#N/A,FALSE,"C"}</definedName>
    <definedName name="wrn" localSheetId="25" hidden="1">{"Main Economic Indicators",#N/A,FALSE,"C"}</definedName>
    <definedName name="wrn" localSheetId="45" hidden="1">{"Main Economic Indicators",#N/A,FALSE,"C"}</definedName>
    <definedName name="wrn" localSheetId="53" hidden="1">{"Main Economic Indicators",#N/A,FALSE,"C"}</definedName>
    <definedName name="wrn" localSheetId="64" hidden="1">{"Main Economic Indicators",#N/A,FALSE,"C"}</definedName>
    <definedName name="wrn" hidden="1">{"Main Economic Indicators",#N/A,FALSE,"C"}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8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45" hidden="1">{"annual-cbr",#N/A,FALSE,"CENTBANK";"annual(banks)",#N/A,FALSE,"COMBANKS"}</definedName>
    <definedName name="wrn.annual." localSheetId="53" hidden="1">{"annual-cbr",#N/A,FALSE,"CENTBANK";"annual(banks)",#N/A,FALSE,"COMBANKS"}</definedName>
    <definedName name="wrn.annual." localSheetId="6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8" hidden="1">{#N/A,#N/A,FALSE,"BANKS"}</definedName>
    <definedName name="wrn.BANKS." localSheetId="25" hidden="1">{#N/A,#N/A,FALSE,"BANKS"}</definedName>
    <definedName name="wrn.BANKS." localSheetId="28" hidden="1">{#N/A,#N/A,FALSE,"BANKS"}</definedName>
    <definedName name="wrn.BANKS." localSheetId="45" hidden="1">{#N/A,#N/A,FALSE,"BANKS"}</definedName>
    <definedName name="wrn.BANKS." localSheetId="64" hidden="1">{#N/A,#N/A,FALSE,"BANKS"}</definedName>
    <definedName name="wrn.BANKS." hidden="1">{#N/A,#N/A,FALSE,"BANKS"}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8" hidden="1">{#N/A,#N/A,FALSE,"BOP"}</definedName>
    <definedName name="wrn.BOP." localSheetId="25" hidden="1">{#N/A,#N/A,FALSE,"BOP"}</definedName>
    <definedName name="wrn.BOP." localSheetId="28" hidden="1">{#N/A,#N/A,FALSE,"BOP"}</definedName>
    <definedName name="wrn.BOP." localSheetId="45" hidden="1">{#N/A,#N/A,FALSE,"BOP"}</definedName>
    <definedName name="wrn.BOP." localSheetId="64" hidden="1">{#N/A,#N/A,FALSE,"BOP"}</definedName>
    <definedName name="wrn.BOP." hidden="1">{#N/A,#N/A,FALSE,"BOP"}</definedName>
    <definedName name="wrn.BOP_MIDTERM." localSheetId="18" hidden="1">{"BOP_TAB",#N/A,FALSE,"N";"MIDTERM_TAB",#N/A,FALSE,"O"}</definedName>
    <definedName name="wrn.BOP_MIDTERM." localSheetId="25" hidden="1">{"BOP_TAB",#N/A,FALSE,"N";"MIDTERM_TAB",#N/A,FALSE,"O"}</definedName>
    <definedName name="wrn.BOP_MIDTERM." localSheetId="28" hidden="1">{"BOP_TAB",#N/A,FALSE,"N";"MIDTERM_TAB",#N/A,FALSE,"O"}</definedName>
    <definedName name="wrn.BOP_MIDTERM." localSheetId="45" hidden="1">{"BOP_TAB",#N/A,FALSE,"N";"MIDTERM_TAB",#N/A,FALSE,"O"}</definedName>
    <definedName name="wrn.BOP_MIDTERM." localSheetId="64" hidden="1">{"BOP_TAB",#N/A,FALSE,"N";"MIDTERM_TAB",#N/A,FALSE,"O"}</definedName>
    <definedName name="wrn.BOP_MIDTERM." hidden="1">{"BOP_TAB",#N/A,FALSE,"N";"MIDTERM_TAB",#N/A,FALSE,"O"}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8" hidden="1">{#N/A,#N/A,FALSE,"CelPIB"}</definedName>
    <definedName name="wrn.CelPIB." localSheetId="23" hidden="1">{#N/A,#N/A,FALSE,"CelPIB"}</definedName>
    <definedName name="wrn.CelPIB." localSheetId="24" hidden="1">{#N/A,#N/A,FALSE,"CelPIB"}</definedName>
    <definedName name="wrn.CelPIB." localSheetId="25" hidden="1">{#N/A,#N/A,FALSE,"CelPIB"}</definedName>
    <definedName name="wrn.CelPIB." localSheetId="45" hidden="1">{#N/A,#N/A,FALSE,"CelPIB"}</definedName>
    <definedName name="wrn.CelPIB." localSheetId="53" hidden="1">{#N/A,#N/A,FALSE,"CelPIB"}</definedName>
    <definedName name="wrn.CelPIB." localSheetId="64" hidden="1">{#N/A,#N/A,FALSE,"CelPIB"}</definedName>
    <definedName name="wrn.CelPIB." hidden="1">{#N/A,#N/A,FALSE,"CelPIB"}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8" hidden="1">{#N/A,#N/A,FALSE,"NFPS GDP"}</definedName>
    <definedName name="wrn.CGvt._.Revenue._.GDP." localSheetId="23" hidden="1">{#N/A,#N/A,FALSE,"NFPS GDP"}</definedName>
    <definedName name="wrn.CGvt._.Revenue._.GDP." localSheetId="24" hidden="1">{#N/A,#N/A,FALSE,"NFPS GDP"}</definedName>
    <definedName name="wrn.CGvt._.Revenue._.GDP." localSheetId="25" hidden="1">{#N/A,#N/A,FALSE,"NFPS GDP"}</definedName>
    <definedName name="wrn.CGvt._.Revenue._.GDP." localSheetId="45" hidden="1">{#N/A,#N/A,FALSE,"NFPS GDP"}</definedName>
    <definedName name="wrn.CGvt._.Revenue._.GDP." localSheetId="53" hidden="1">{#N/A,#N/A,FALSE,"NFPS GDP"}</definedName>
    <definedName name="wrn.CGvt._.Revenue._.GDP." localSheetId="64" hidden="1">{#N/A,#N/A,FALSE,"NFPS GDP"}</definedName>
    <definedName name="wrn.CGvt._.Revenue._.GDP." hidden="1">{#N/A,#N/A,FALSE,"NFPS GDP"}</definedName>
    <definedName name="wrn.CREDIT." localSheetId="18" hidden="1">{#N/A,#N/A,FALSE,"CREDIT"}</definedName>
    <definedName name="wrn.CREDIT." localSheetId="25" hidden="1">{#N/A,#N/A,FALSE,"CREDIT"}</definedName>
    <definedName name="wrn.CREDIT." localSheetId="28" hidden="1">{#N/A,#N/A,FALSE,"CREDIT"}</definedName>
    <definedName name="wrn.CREDIT." localSheetId="45" hidden="1">{#N/A,#N/A,FALSE,"CREDIT"}</definedName>
    <definedName name="wrn.CREDIT." localSheetId="64" hidden="1">{#N/A,#N/A,FALSE,"CREDIT"}</definedName>
    <definedName name="wrn.CREDIT." hidden="1">{#N/A,#N/A,FALSE,"CREDIT"}</definedName>
    <definedName name="wrn.DEBTSVC." localSheetId="18" hidden="1">{#N/A,#N/A,FALSE,"DEBTSVC"}</definedName>
    <definedName name="wrn.DEBTSVC." localSheetId="25" hidden="1">{#N/A,#N/A,FALSE,"DEBTSVC"}</definedName>
    <definedName name="wrn.DEBTSVC." localSheetId="28" hidden="1">{#N/A,#N/A,FALSE,"DEBTSVC"}</definedName>
    <definedName name="wrn.DEBTSVC." localSheetId="45" hidden="1">{#N/A,#N/A,FALSE,"DEBTSVC"}</definedName>
    <definedName name="wrn.DEBTSVC." localSheetId="64" hidden="1">{#N/A,#N/A,FALSE,"DEBTSVC"}</definedName>
    <definedName name="wrn.DEBTSVC." hidden="1">{#N/A,#N/A,FALSE,"DEBTSVC"}</definedName>
    <definedName name="wrn.DEPO." localSheetId="18" hidden="1">{#N/A,#N/A,FALSE,"DEPO"}</definedName>
    <definedName name="wrn.DEPO." localSheetId="25" hidden="1">{#N/A,#N/A,FALSE,"DEPO"}</definedName>
    <definedName name="wrn.DEPO." localSheetId="28" hidden="1">{#N/A,#N/A,FALSE,"DEPO"}</definedName>
    <definedName name="wrn.DEPO." localSheetId="45" hidden="1">{#N/A,#N/A,FALSE,"DEPO"}</definedName>
    <definedName name="wrn.DEPO." localSheetId="64" hidden="1">{#N/A,#N/A,FALSE,"DEPO"}</definedName>
    <definedName name="wrn.DEPO." hidden="1">{#N/A,#N/A,FALSE,"DEPO"}</definedName>
    <definedName name="wrn.EntpsPIB." localSheetId="18" hidden="1">{#N/A,#N/A,FALSE,"EntpsPIB"}</definedName>
    <definedName name="wrn.EntpsPIB." localSheetId="23" hidden="1">{#N/A,#N/A,FALSE,"EntpsPIB"}</definedName>
    <definedName name="wrn.EntpsPIB." localSheetId="24" hidden="1">{#N/A,#N/A,FALSE,"EntpsPIB"}</definedName>
    <definedName name="wrn.EntpsPIB." localSheetId="25" hidden="1">{#N/A,#N/A,FALSE,"EntpsPIB"}</definedName>
    <definedName name="wrn.EntpsPIB." localSheetId="45" hidden="1">{#N/A,#N/A,FALSE,"EntpsPIB"}</definedName>
    <definedName name="wrn.EntpsPIB." localSheetId="53" hidden="1">{#N/A,#N/A,FALSE,"EntpsPIB"}</definedName>
    <definedName name="wrn.EntpsPIB." localSheetId="64" hidden="1">{#N/A,#N/A,FALSE,"EntpsPIB"}</definedName>
    <definedName name="wrn.EntpsPIB." hidden="1">{#N/A,#N/A,FALSE,"EntpsPIB"}</definedName>
    <definedName name="wrn.EXCISE." localSheetId="18" hidden="1">{#N/A,#N/A,FALSE,"EXCISE"}</definedName>
    <definedName name="wrn.EXCISE." localSheetId="25" hidden="1">{#N/A,#N/A,FALSE,"EXCISE"}</definedName>
    <definedName name="wrn.EXCISE." localSheetId="28" hidden="1">{#N/A,#N/A,FALSE,"EXCISE"}</definedName>
    <definedName name="wrn.EXCISE." localSheetId="45" hidden="1">{#N/A,#N/A,FALSE,"EXCISE"}</definedName>
    <definedName name="wrn.EXCISE." localSheetId="64" hidden="1">{#N/A,#N/A,FALSE,"EXCISE"}</definedName>
    <definedName name="wrn.EXCISE." hidden="1">{#N/A,#N/A,FALSE,"EXCISE"}</definedName>
    <definedName name="wrn.EXRATE." localSheetId="18" hidden="1">{#N/A,#N/A,FALSE,"EXRATE"}</definedName>
    <definedName name="wrn.EXRATE." localSheetId="25" hidden="1">{#N/A,#N/A,FALSE,"EXRATE"}</definedName>
    <definedName name="wrn.EXRATE." localSheetId="28" hidden="1">{#N/A,#N/A,FALSE,"EXRATE"}</definedName>
    <definedName name="wrn.EXRATE." localSheetId="45" hidden="1">{#N/A,#N/A,FALSE,"EXRATE"}</definedName>
    <definedName name="wrn.EXRATE." localSheetId="64" hidden="1">{#N/A,#N/A,FALSE,"EXRATE"}</definedName>
    <definedName name="wrn.EXRATE." hidden="1">{#N/A,#N/A,FALSE,"EXRATE"}</definedName>
    <definedName name="wrn.EXTDEBT." localSheetId="18" hidden="1">{#N/A,#N/A,FALSE,"EXTDEBT"}</definedName>
    <definedName name="wrn.EXTDEBT." localSheetId="25" hidden="1">{#N/A,#N/A,FALSE,"EXTDEBT"}</definedName>
    <definedName name="wrn.EXTDEBT." localSheetId="28" hidden="1">{#N/A,#N/A,FALSE,"EXTDEBT"}</definedName>
    <definedName name="wrn.EXTDEBT." localSheetId="45" hidden="1">{#N/A,#N/A,FALSE,"EXTDEBT"}</definedName>
    <definedName name="wrn.EXTDEBT." localSheetId="64" hidden="1">{#N/A,#N/A,FALSE,"EXTDEBT"}</definedName>
    <definedName name="wrn.EXTDEBT." hidden="1">{#N/A,#N/A,FALSE,"EXTDEBT"}</definedName>
    <definedName name="wrn.EXTRABUDGT." localSheetId="18" hidden="1">{#N/A,#N/A,FALSE,"EXTRABUDGT"}</definedName>
    <definedName name="wrn.EXTRABUDGT." localSheetId="25" hidden="1">{#N/A,#N/A,FALSE,"EXTRABUDGT"}</definedName>
    <definedName name="wrn.EXTRABUDGT." localSheetId="28" hidden="1">{#N/A,#N/A,FALSE,"EXTRABUDGT"}</definedName>
    <definedName name="wrn.EXTRABUDGT." localSheetId="45" hidden="1">{#N/A,#N/A,FALSE,"EXTRABUDGT"}</definedName>
    <definedName name="wrn.EXTRABUDGT." localSheetId="64" hidden="1">{#N/A,#N/A,FALSE,"EXTRABUDGT"}</definedName>
    <definedName name="wrn.EXTRABUDGT." hidden="1">{#N/A,#N/A,FALSE,"EXTRABUDGT"}</definedName>
    <definedName name="wrn.EXTRABUDGT2." localSheetId="18" hidden="1">{#N/A,#N/A,FALSE,"EXTRABUDGT2"}</definedName>
    <definedName name="wrn.EXTRABUDGT2." localSheetId="25" hidden="1">{#N/A,#N/A,FALSE,"EXTRABUDGT2"}</definedName>
    <definedName name="wrn.EXTRABUDGT2." localSheetId="28" hidden="1">{#N/A,#N/A,FALSE,"EXTRABUDGT2"}</definedName>
    <definedName name="wrn.EXTRABUDGT2." localSheetId="45" hidden="1">{#N/A,#N/A,FALSE,"EXTRABUDGT2"}</definedName>
    <definedName name="wrn.EXTRABUDGT2." localSheetId="64" hidden="1">{#N/A,#N/A,FALSE,"EXTRABUDGT2"}</definedName>
    <definedName name="wrn.EXTRABUDGT2." hidden="1">{#N/A,#N/A,FALSE,"EXTRABUDGT2"}</definedName>
    <definedName name="wrn.GDP." localSheetId="18" hidden="1">{#N/A,#N/A,FALSE,"GDP_ORIGIN";#N/A,#N/A,FALSE,"EMP_POP"}</definedName>
    <definedName name="wrn.GDP." localSheetId="25" hidden="1">{#N/A,#N/A,FALSE,"GDP_ORIGIN";#N/A,#N/A,FALSE,"EMP_POP"}</definedName>
    <definedName name="wrn.GDP." localSheetId="28" hidden="1">{#N/A,#N/A,FALSE,"GDP_ORIGIN";#N/A,#N/A,FALSE,"EMP_POP"}</definedName>
    <definedName name="wrn.GDP." localSheetId="45" hidden="1">{#N/A,#N/A,FALSE,"GDP_ORIGIN";#N/A,#N/A,FALSE,"EMP_POP"}</definedName>
    <definedName name="wrn.GDP." localSheetId="64" hidden="1">{#N/A,#N/A,FALSE,"GDP_ORIGIN";#N/A,#N/A,FALSE,"EMP_POP"}</definedName>
    <definedName name="wrn.GDP." hidden="1">{#N/A,#N/A,FALSE,"GDP_ORIGIN";#N/A,#N/A,FALSE,"EMP_POP"}</definedName>
    <definedName name="wrn.GGOVT." localSheetId="18" hidden="1">{#N/A,#N/A,FALSE,"GGOVT"}</definedName>
    <definedName name="wrn.GGOVT." localSheetId="25" hidden="1">{#N/A,#N/A,FALSE,"GGOVT"}</definedName>
    <definedName name="wrn.GGOVT." localSheetId="28" hidden="1">{#N/A,#N/A,FALSE,"GGOVT"}</definedName>
    <definedName name="wrn.GGOVT." localSheetId="45" hidden="1">{#N/A,#N/A,FALSE,"GGOVT"}</definedName>
    <definedName name="wrn.GGOVT." localSheetId="64" hidden="1">{#N/A,#N/A,FALSE,"GGOVT"}</definedName>
    <definedName name="wrn.GGOVT." hidden="1">{#N/A,#N/A,FALSE,"GGOVT"}</definedName>
    <definedName name="wrn.GGOVT2." localSheetId="18" hidden="1">{#N/A,#N/A,FALSE,"GGOVT2"}</definedName>
    <definedName name="wrn.GGOVT2." localSheetId="25" hidden="1">{#N/A,#N/A,FALSE,"GGOVT2"}</definedName>
    <definedName name="wrn.GGOVT2." localSheetId="28" hidden="1">{#N/A,#N/A,FALSE,"GGOVT2"}</definedName>
    <definedName name="wrn.GGOVT2." localSheetId="45" hidden="1">{#N/A,#N/A,FALSE,"GGOVT2"}</definedName>
    <definedName name="wrn.GGOVT2." localSheetId="64" hidden="1">{#N/A,#N/A,FALSE,"GGOVT2"}</definedName>
    <definedName name="wrn.GGOVT2." hidden="1">{#N/A,#N/A,FALSE,"GGOVT2"}</definedName>
    <definedName name="wrn.GGOVTPC." localSheetId="18" hidden="1">{#N/A,#N/A,FALSE,"GGOVT%"}</definedName>
    <definedName name="wrn.GGOVTPC." localSheetId="25" hidden="1">{#N/A,#N/A,FALSE,"GGOVT%"}</definedName>
    <definedName name="wrn.GGOVTPC." localSheetId="28" hidden="1">{#N/A,#N/A,FALSE,"GGOVT%"}</definedName>
    <definedName name="wrn.GGOVTPC." localSheetId="45" hidden="1">{#N/A,#N/A,FALSE,"GGOVT%"}</definedName>
    <definedName name="wrn.GGOVTPC." localSheetId="64" hidden="1">{#N/A,#N/A,FALSE,"GGOVT%"}</definedName>
    <definedName name="wrn.GGOVTPC." hidden="1">{#N/A,#N/A,FALSE,"GGOVT%"}</definedName>
    <definedName name="wrn.INCOMETX." localSheetId="18" hidden="1">{#N/A,#N/A,FALSE,"INCOMETX"}</definedName>
    <definedName name="wrn.INCOMETX." localSheetId="25" hidden="1">{#N/A,#N/A,FALSE,"INCOMETX"}</definedName>
    <definedName name="wrn.INCOMETX." localSheetId="28" hidden="1">{#N/A,#N/A,FALSE,"INCOMETX"}</definedName>
    <definedName name="wrn.INCOMETX." localSheetId="45" hidden="1">{#N/A,#N/A,FALSE,"INCOMETX"}</definedName>
    <definedName name="wrn.INCOMETX." localSheetId="64" hidden="1">{#N/A,#N/A,FALSE,"INCOMETX"}</definedName>
    <definedName name="wrn.INCOMETX." hidden="1">{#N/A,#N/A,FALSE,"INCOMETX"}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8" hidden="1">{#N/A,#N/A,FALSE,"INTERST"}</definedName>
    <definedName name="wrn.INTERST." localSheetId="25" hidden="1">{#N/A,#N/A,FALSE,"INTERST"}</definedName>
    <definedName name="wrn.INTERST." localSheetId="28" hidden="1">{#N/A,#N/A,FALSE,"INTERST"}</definedName>
    <definedName name="wrn.INTERST." localSheetId="45" hidden="1">{#N/A,#N/A,FALSE,"INTERST"}</definedName>
    <definedName name="wrn.INTERST." localSheetId="64" hidden="1">{#N/A,#N/A,FALSE,"INTERST"}</definedName>
    <definedName name="wrn.INTERST." hidden="1">{#N/A,#N/A,FALSE,"INTERST"}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8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45" hidden="1">{"Main Economic Indicators",#N/A,FALSE,"C"}</definedName>
    <definedName name="wrn.Main._.Economic._.Indicators." localSheetId="53" hidden="1">{"Main Economic Indicators",#N/A,FALSE,"C"}</definedName>
    <definedName name="wrn.Main._.Economic._.Indicators." localSheetId="64" hidden="1">{"Main Economic Indicators",#N/A,FALSE,"C"}</definedName>
    <definedName name="wrn.Main._.Economic._.Indicators." hidden="1">{"Main Economic Indicators",#N/A,FALSE,"C"}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8" hidden="1">{"MONA",#N/A,FALSE,"S"}</definedName>
    <definedName name="wrn.MONA." localSheetId="25" hidden="1">{"MONA",#N/A,FALSE,"S"}</definedName>
    <definedName name="wrn.MONA." localSheetId="28" hidden="1">{"MONA",#N/A,FALSE,"S"}</definedName>
    <definedName name="wrn.MONA." localSheetId="45" hidden="1">{"MONA",#N/A,FALSE,"S"}</definedName>
    <definedName name="wrn.MONA." localSheetId="64" hidden="1">{"MONA",#N/A,FALSE,"S"}</definedName>
    <definedName name="wrn.MONA." hidden="1">{"MONA",#N/A,FALSE,"S"}</definedName>
    <definedName name="wrn.Monthsheet." localSheetId="18" hidden="1">{"Minpmon",#N/A,FALSE,"Monthinput"}</definedName>
    <definedName name="wrn.Monthsheet." localSheetId="23" hidden="1">{"Minpmon",#N/A,FALSE,"Monthinput"}</definedName>
    <definedName name="wrn.Monthsheet." localSheetId="24" hidden="1">{"Minpmon",#N/A,FALSE,"Monthinput"}</definedName>
    <definedName name="wrn.Monthsheet." localSheetId="25" hidden="1">{"Minpmon",#N/A,FALSE,"Monthinput"}</definedName>
    <definedName name="wrn.Monthsheet." localSheetId="45" hidden="1">{"Minpmon",#N/A,FALSE,"Monthinput"}</definedName>
    <definedName name="wrn.Monthsheet." localSheetId="53" hidden="1">{"Minpmon",#N/A,FALSE,"Monthinput"}</definedName>
    <definedName name="wrn.Monthsheet." localSheetId="64" hidden="1">{"Minpmon",#N/A,FALSE,"Monthinput"}</definedName>
    <definedName name="wrn.Monthsheet." hidden="1">{"Minpmon",#N/A,FALSE,"Monthinput"}</definedName>
    <definedName name="wrn.MS." localSheetId="18" hidden="1">{#N/A,#N/A,FALSE,"MS"}</definedName>
    <definedName name="wrn.MS." localSheetId="25" hidden="1">{#N/A,#N/A,FALSE,"MS"}</definedName>
    <definedName name="wrn.MS." localSheetId="28" hidden="1">{#N/A,#N/A,FALSE,"MS"}</definedName>
    <definedName name="wrn.MS." localSheetId="45" hidden="1">{#N/A,#N/A,FALSE,"MS"}</definedName>
    <definedName name="wrn.MS." localSheetId="64" hidden="1">{#N/A,#N/A,FALSE,"MS"}</definedName>
    <definedName name="wrn.MS." hidden="1">{#N/A,#N/A,FALSE,"MS"}</definedName>
    <definedName name="wrn.NBG." localSheetId="18" hidden="1">{#N/A,#N/A,FALSE,"NBG"}</definedName>
    <definedName name="wrn.NBG." localSheetId="25" hidden="1">{#N/A,#N/A,FALSE,"NBG"}</definedName>
    <definedName name="wrn.NBG." localSheetId="28" hidden="1">{#N/A,#N/A,FALSE,"NBG"}</definedName>
    <definedName name="wrn.NBG." localSheetId="45" hidden="1">{#N/A,#N/A,FALSE,"NBG"}</definedName>
    <definedName name="wrn.NBG." localSheetId="64" hidden="1">{#N/A,#N/A,FALSE,"NBG"}</definedName>
    <definedName name="wrn.NBG." hidden="1">{#N/A,#N/A,FALSE,"NBG"}</definedName>
    <definedName name="wrn.NFPS._.GDP." localSheetId="18" hidden="1">{#N/A,#N/A,FALSE,"NFPS GDP"}</definedName>
    <definedName name="wrn.NFPS._.GDP." localSheetId="23" hidden="1">{#N/A,#N/A,FALSE,"NFPS GDP"}</definedName>
    <definedName name="wrn.NFPS._.GDP." localSheetId="24" hidden="1">{#N/A,#N/A,FALSE,"NFPS GDP"}</definedName>
    <definedName name="wrn.NFPS._.GDP." localSheetId="25" hidden="1">{#N/A,#N/A,FALSE,"NFPS GDP"}</definedName>
    <definedName name="wrn.NFPS._.GDP." localSheetId="45" hidden="1">{#N/A,#N/A,FALSE,"NFPS GDP"}</definedName>
    <definedName name="wrn.NFPS._.GDP." localSheetId="53" hidden="1">{#N/A,#N/A,FALSE,"NFPS GDP"}</definedName>
    <definedName name="wrn.NFPS._.GDP." localSheetId="64" hidden="1">{#N/A,#N/A,FALSE,"NFPS GDP"}</definedName>
    <definedName name="wrn.NFPS._.GDP." hidden="1">{#N/A,#N/A,FALSE,"NFPS GDP"}</definedName>
    <definedName name="wrn.original." localSheetId="18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45" hidden="1">{"Original",#N/A,FALSE,"CENTBANK";"Original",#N/A,FALSE,"COMBANKS"}</definedName>
    <definedName name="wrn.original." localSheetId="53" hidden="1">{"Original",#N/A,FALSE,"CENTBANK";"Original",#N/A,FALSE,"COMBANKS"}</definedName>
    <definedName name="wrn.original." localSheetId="6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45" hidden="1">{#N/A,#N/A,FALSE,"I";#N/A,#N/A,FALSE,"J";#N/A,#N/A,FALSE,"K";#N/A,#N/A,FALSE,"L";#N/A,#N/A,FALSE,"M";#N/A,#N/A,FALSE,"N";#N/A,#N/A,FALSE,"O"}</definedName>
    <definedName name="wrn.Output._.tables." localSheetId="6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8" hidden="1">{#N/A,#N/A,FALSE,"PCPI"}</definedName>
    <definedName name="wrn.PCPI." localSheetId="25" hidden="1">{#N/A,#N/A,FALSE,"PCPI"}</definedName>
    <definedName name="wrn.PCPI." localSheetId="28" hidden="1">{#N/A,#N/A,FALSE,"PCPI"}</definedName>
    <definedName name="wrn.PCPI." localSheetId="45" hidden="1">{#N/A,#N/A,FALSE,"PCPI"}</definedName>
    <definedName name="wrn.PCPI." localSheetId="64" hidden="1">{#N/A,#N/A,FALSE,"PCPI"}</definedName>
    <definedName name="wrn.PCPI." hidden="1">{#N/A,#N/A,FALSE,"PCPI"}</definedName>
    <definedName name="wrn.PENSION." localSheetId="18" hidden="1">{#N/A,#N/A,FALSE,"PENSION"}</definedName>
    <definedName name="wrn.PENSION." localSheetId="25" hidden="1">{#N/A,#N/A,FALSE,"PENSION"}</definedName>
    <definedName name="wrn.PENSION." localSheetId="28" hidden="1">{#N/A,#N/A,FALSE,"PENSION"}</definedName>
    <definedName name="wrn.PENSION." localSheetId="45" hidden="1">{#N/A,#N/A,FALSE,"PENSION"}</definedName>
    <definedName name="wrn.PENSION." localSheetId="64" hidden="1">{#N/A,#N/A,FALSE,"PENSION"}</definedName>
    <definedName name="wrn.PENSION." hidden="1">{#N/A,#N/A,FALSE,"PENSION"}</definedName>
    <definedName name="wrn.Program." localSheetId="18" hidden="1">{"Tab1",#N/A,FALSE,"P";"Tab2",#N/A,FALSE,"P"}</definedName>
    <definedName name="wrn.Program." localSheetId="23" hidden="1">{"Tab1",#N/A,FALSE,"P";"Tab2",#N/A,FALSE,"P"}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45" hidden="1">{"Tab1",#N/A,FALSE,"P";"Tab2",#N/A,FALSE,"P"}</definedName>
    <definedName name="wrn.Program." localSheetId="53" hidden="1">{"Tab1",#N/A,FALSE,"P";"Tab2",#N/A,FALSE,"P"}</definedName>
    <definedName name="wrn.Program." localSheetId="64" hidden="1">{"Tab1",#N/A,FALSE,"P";"Tab2",#N/A,FALSE,"P"}</definedName>
    <definedName name="wrn.Program." hidden="1">{"Tab1",#N/A,FALSE,"P";"Tab2",#N/A,FALSE,"P"}</definedName>
    <definedName name="wrn.PRUDENT." localSheetId="18" hidden="1">{#N/A,#N/A,FALSE,"PRUDENT"}</definedName>
    <definedName name="wrn.PRUDENT." localSheetId="25" hidden="1">{#N/A,#N/A,FALSE,"PRUDENT"}</definedName>
    <definedName name="wrn.PRUDENT." localSheetId="28" hidden="1">{#N/A,#N/A,FALSE,"PRUDENT"}</definedName>
    <definedName name="wrn.PRUDENT." localSheetId="45" hidden="1">{#N/A,#N/A,FALSE,"PRUDENT"}</definedName>
    <definedName name="wrn.PRUDENT." localSheetId="64" hidden="1">{#N/A,#N/A,FALSE,"PRUDENT"}</definedName>
    <definedName name="wrn.PRUDENT." hidden="1">{#N/A,#N/A,FALSE,"PRUDENT"}</definedName>
    <definedName name="wrn.PUBLEXP." localSheetId="18" hidden="1">{#N/A,#N/A,FALSE,"PUBLEXP"}</definedName>
    <definedName name="wrn.PUBLEXP." localSheetId="25" hidden="1">{#N/A,#N/A,FALSE,"PUBLEXP"}</definedName>
    <definedName name="wrn.PUBLEXP." localSheetId="28" hidden="1">{#N/A,#N/A,FALSE,"PUBLEXP"}</definedName>
    <definedName name="wrn.PUBLEXP." localSheetId="45" hidden="1">{#N/A,#N/A,FALSE,"PUBLEXP"}</definedName>
    <definedName name="wrn.PUBLEXP." localSheetId="64" hidden="1">{#N/A,#N/A,FALSE,"PUBLEXP"}</definedName>
    <definedName name="wrn.PUBLEXP." hidden="1">{#N/A,#N/A,FALSE,"PUBLEXP"}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8" hidden="1">{#N/A,#N/A,FALSE,"RestGGPIB"}</definedName>
    <definedName name="wrn.RestGGPIB." localSheetId="23" hidden="1">{#N/A,#N/A,FALSE,"RestGGPIB"}</definedName>
    <definedName name="wrn.RestGGPIB." localSheetId="24" hidden="1">{#N/A,#N/A,FALSE,"RestGGPIB"}</definedName>
    <definedName name="wrn.RestGGPIB." localSheetId="25" hidden="1">{#N/A,#N/A,FALSE,"RestGGPIB"}</definedName>
    <definedName name="wrn.RestGGPIB." localSheetId="45" hidden="1">{#N/A,#N/A,FALSE,"RestGGPIB"}</definedName>
    <definedName name="wrn.RestGGPIB." localSheetId="53" hidden="1">{#N/A,#N/A,FALSE,"RestGGPIB"}</definedName>
    <definedName name="wrn.RestGGPIB." localSheetId="64" hidden="1">{#N/A,#N/A,FALSE,"RestGGPIB"}</definedName>
    <definedName name="wrn.RestGGPIB." hidden="1">{#N/A,#N/A,FALSE,"RestGGPIB"}</definedName>
    <definedName name="wrn.REVSHARE." localSheetId="18" hidden="1">{#N/A,#N/A,FALSE,"REVSHARE"}</definedName>
    <definedName name="wrn.REVSHARE." localSheetId="25" hidden="1">{#N/A,#N/A,FALSE,"REVSHARE"}</definedName>
    <definedName name="wrn.REVSHARE." localSheetId="28" hidden="1">{#N/A,#N/A,FALSE,"REVSHARE"}</definedName>
    <definedName name="wrn.REVSHARE." localSheetId="45" hidden="1">{#N/A,#N/A,FALSE,"REVSHARE"}</definedName>
    <definedName name="wrn.REVSHARE." localSheetId="64" hidden="1">{#N/A,#N/A,FALSE,"REVSHARE"}</definedName>
    <definedName name="wrn.REVSHARE." hidden="1">{#N/A,#N/A,FALSE,"REVSHARE"}</definedName>
    <definedName name="wrn.Riqfin." localSheetId="18" hidden="1">{"Riqfin97",#N/A,FALSE,"Tran";"Riqfinpro",#N/A,FALSE,"Tran"}</definedName>
    <definedName name="wrn.Riqfin." localSheetId="23" hidden="1">{"Riqfin97",#N/A,FALSE,"Tran";"Riqfinpro",#N/A,FALSE,"Tran"}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45" hidden="1">{"Riqfin97",#N/A,FALSE,"Tran";"Riqfinpro",#N/A,FALSE,"Tran"}</definedName>
    <definedName name="wrn.Riqfin." localSheetId="53" hidden="1">{"Riqfin97",#N/A,FALSE,"Tran";"Riqfinpro",#N/A,FALSE,"Tran"}</definedName>
    <definedName name="wrn.Riqfin." localSheetId="64" hidden="1">{"Riqfin97",#N/A,FALSE,"Tran";"Riqfinpro",#N/A,FALSE,"Tran"}</definedName>
    <definedName name="wrn.Riqfin." hidden="1">{"Riqfin97",#N/A,FALSE,"Tran";"Riqfinpro",#N/A,FALSE,"Tran"}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8" hidden="1">{#N/A,#N/A,FALSE,"SSPIB"}</definedName>
    <definedName name="wrn.SSPIB." localSheetId="23" hidden="1">{#N/A,#N/A,FALSE,"SSPIB"}</definedName>
    <definedName name="wrn.SSPIB." localSheetId="24" hidden="1">{#N/A,#N/A,FALSE,"SSPIB"}</definedName>
    <definedName name="wrn.SSPIB." localSheetId="25" hidden="1">{#N/A,#N/A,FALSE,"SSPIB"}</definedName>
    <definedName name="wrn.SSPIB." localSheetId="45" hidden="1">{#N/A,#N/A,FALSE,"SSPIB"}</definedName>
    <definedName name="wrn.SSPIB." localSheetId="53" hidden="1">{#N/A,#N/A,FALSE,"SSPIB"}</definedName>
    <definedName name="wrn.SSPIB." localSheetId="64" hidden="1">{#N/A,#N/A,FALSE,"SSPIB"}</definedName>
    <definedName name="wrn.SSPIB." hidden="1">{#N/A,#N/A,FALSE,"SSPIB"}</definedName>
    <definedName name="wrn.Staff._.Report._.Tables." localSheetId="18" hidden="1">{#N/A,#N/A,FALSE,"SR1";#N/A,#N/A,FALSE,"SR2";#N/A,#N/A,FALSE,"SR3";#N/A,#N/A,FALSE,"SR4"}</definedName>
    <definedName name="wrn.Staff._.Report._.Tables." localSheetId="23" hidden="1">{#N/A,#N/A,FALSE,"SR1";#N/A,#N/A,FALSE,"SR2";#N/A,#N/A,FALSE,"SR3";#N/A,#N/A,FALSE,"SR4"}</definedName>
    <definedName name="wrn.Staff._.Report._.Tables." localSheetId="24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45" hidden="1">{#N/A,#N/A,FALSE,"SR1";#N/A,#N/A,FALSE,"SR2";#N/A,#N/A,FALSE,"SR3";#N/A,#N/A,FALSE,"SR4"}</definedName>
    <definedName name="wrn.Staff._.Report._.Tables." localSheetId="53" hidden="1">{#N/A,#N/A,FALSE,"SR1";#N/A,#N/A,FALSE,"SR2";#N/A,#N/A,FALSE,"SR3";#N/A,#N/A,FALSE,"SR4"}</definedName>
    <definedName name="wrn.Staff._.Report._.Tables." localSheetId="6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8" hidden="1">{#N/A,#N/A,FALSE,"STATE"}</definedName>
    <definedName name="wrn.STATE." localSheetId="25" hidden="1">{#N/A,#N/A,FALSE,"STATE"}</definedName>
    <definedName name="wrn.STATE." localSheetId="28" hidden="1">{#N/A,#N/A,FALSE,"STATE"}</definedName>
    <definedName name="wrn.STATE." localSheetId="45" hidden="1">{#N/A,#N/A,FALSE,"STATE"}</definedName>
    <definedName name="wrn.STATE." localSheetId="64" hidden="1">{#N/A,#N/A,FALSE,"STATE"}</definedName>
    <definedName name="wrn.STATE." hidden="1">{#N/A,#N/A,FALSE,"STATE"}</definedName>
    <definedName name="wrn.TAXARREARS." localSheetId="18" hidden="1">{#N/A,#N/A,FALSE,"TAXARREARS"}</definedName>
    <definedName name="wrn.TAXARREARS." localSheetId="25" hidden="1">{#N/A,#N/A,FALSE,"TAXARREARS"}</definedName>
    <definedName name="wrn.TAXARREARS." localSheetId="28" hidden="1">{#N/A,#N/A,FALSE,"TAXARREARS"}</definedName>
    <definedName name="wrn.TAXARREARS." localSheetId="45" hidden="1">{#N/A,#N/A,FALSE,"TAXARREARS"}</definedName>
    <definedName name="wrn.TAXARREARS." localSheetId="64" hidden="1">{#N/A,#N/A,FALSE,"TAXARREARS"}</definedName>
    <definedName name="wrn.TAXARREARS." hidden="1">{#N/A,#N/A,FALSE,"TAXARREARS"}</definedName>
    <definedName name="wrn.TAXPAYRS." localSheetId="18" hidden="1">{#N/A,#N/A,FALSE,"TAXPAYRS"}</definedName>
    <definedName name="wrn.TAXPAYRS." localSheetId="25" hidden="1">{#N/A,#N/A,FALSE,"TAXPAYRS"}</definedName>
    <definedName name="wrn.TAXPAYRS." localSheetId="28" hidden="1">{#N/A,#N/A,FALSE,"TAXPAYRS"}</definedName>
    <definedName name="wrn.TAXPAYRS." localSheetId="45" hidden="1">{#N/A,#N/A,FALSE,"TAXPAYRS"}</definedName>
    <definedName name="wrn.TAXPAYRS." localSheetId="64" hidden="1">{#N/A,#N/A,FALSE,"TAXPAYRS"}</definedName>
    <definedName name="wrn.TAXPAYRS." hidden="1">{#N/A,#N/A,FALSE,"TAXPAYRS"}</definedName>
    <definedName name="wrn.TRADE." localSheetId="18" hidden="1">{#N/A,#N/A,FALSE,"TRADE"}</definedName>
    <definedName name="wrn.TRADE." localSheetId="25" hidden="1">{#N/A,#N/A,FALSE,"TRADE"}</definedName>
    <definedName name="wrn.TRADE." localSheetId="28" hidden="1">{#N/A,#N/A,FALSE,"TRADE"}</definedName>
    <definedName name="wrn.TRADE." localSheetId="45" hidden="1">{#N/A,#N/A,FALSE,"TRADE"}</definedName>
    <definedName name="wrn.TRADE." localSheetId="64" hidden="1">{#N/A,#N/A,FALSE,"TRADE"}</definedName>
    <definedName name="wrn.TRADE." hidden="1">{#N/A,#N/A,FALSE,"TRADE"}</definedName>
    <definedName name="wrn.TRANSPORT." localSheetId="18" hidden="1">{#N/A,#N/A,FALSE,"TRANPORT"}</definedName>
    <definedName name="wrn.TRANSPORT." localSheetId="25" hidden="1">{#N/A,#N/A,FALSE,"TRANPORT"}</definedName>
    <definedName name="wrn.TRANSPORT." localSheetId="28" hidden="1">{#N/A,#N/A,FALSE,"TRANPORT"}</definedName>
    <definedName name="wrn.TRANSPORT." localSheetId="45" hidden="1">{#N/A,#N/A,FALSE,"TRANPORT"}</definedName>
    <definedName name="wrn.TRANSPORT." localSheetId="64" hidden="1">{#N/A,#N/A,FALSE,"TRANPORT"}</definedName>
    <definedName name="wrn.TRANSPORT." hidden="1">{#N/A,#N/A,FALSE,"TRANPORT"}</definedName>
    <definedName name="wrn.UNEMPL." localSheetId="18" hidden="1">{#N/A,#N/A,FALSE,"EMP_POP";#N/A,#N/A,FALSE,"UNEMPL"}</definedName>
    <definedName name="wrn.UNEMPL." localSheetId="25" hidden="1">{#N/A,#N/A,FALSE,"EMP_POP";#N/A,#N/A,FALSE,"UNEMPL"}</definedName>
    <definedName name="wrn.UNEMPL." localSheetId="28" hidden="1">{#N/A,#N/A,FALSE,"EMP_POP";#N/A,#N/A,FALSE,"UNEMPL"}</definedName>
    <definedName name="wrn.UNEMPL." localSheetId="45" hidden="1">{#N/A,#N/A,FALSE,"EMP_POP";#N/A,#N/A,FALSE,"UNEMPL"}</definedName>
    <definedName name="wrn.UNEMPL." localSheetId="64" hidden="1">{#N/A,#N/A,FALSE,"EMP_POP";#N/A,#N/A,FALSE,"UNEMPL"}</definedName>
    <definedName name="wrn.UNEMPL." hidden="1">{#N/A,#N/A,FALSE,"EMP_POP";#N/A,#N/A,FALSE,"UNEMPL"}</definedName>
    <definedName name="wrn.WAGES." localSheetId="18" hidden="1">{#N/A,#N/A,FALSE,"WAGES"}</definedName>
    <definedName name="wrn.WAGES." localSheetId="25" hidden="1">{#N/A,#N/A,FALSE,"WAGES"}</definedName>
    <definedName name="wrn.WAGES." localSheetId="28" hidden="1">{#N/A,#N/A,FALSE,"WAGES"}</definedName>
    <definedName name="wrn.WAGES." localSheetId="45" hidden="1">{#N/A,#N/A,FALSE,"WAGES"}</definedName>
    <definedName name="wrn.WAGES." localSheetId="64" hidden="1">{#N/A,#N/A,FALSE,"WAGES"}</definedName>
    <definedName name="wrn.WAGES." hidden="1">{#N/A,#N/A,FALSE,"WAGES"}</definedName>
    <definedName name="wrn.WEO." localSheetId="18" hidden="1">{"WEO",#N/A,FALSE,"T"}</definedName>
    <definedName name="wrn.WEO." localSheetId="25" hidden="1">{"WEO",#N/A,FALSE,"T"}</definedName>
    <definedName name="wrn.WEO." localSheetId="28" hidden="1">{"WEO",#N/A,FALSE,"T"}</definedName>
    <definedName name="wrn.WEO." localSheetId="45" hidden="1">{"WEO",#N/A,FALSE,"T"}</definedName>
    <definedName name="wrn.WEO." localSheetId="64" hidden="1">{"WEO",#N/A,FALSE,"T"}</definedName>
    <definedName name="wrn.WEO." hidden="1">{"WEO",#N/A,FALSE,"T"}</definedName>
    <definedName name="wtewt" localSheetId="23" hidden="1">#REF!</definedName>
    <definedName name="wtewt" localSheetId="24" hidden="1">#REF!</definedName>
    <definedName name="wtewt" localSheetId="25" hidden="1">#REF!</definedName>
    <definedName name="wtewt" localSheetId="53" hidden="1">#REF!</definedName>
    <definedName name="wtewt" localSheetId="64" hidden="1">#REF!</definedName>
    <definedName name="wtewt" hidden="1">#REF!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[69]M!#REF!</definedName>
    <definedName name="www" localSheetId="18" hidden="1">{"Riqfin97",#N/A,FALSE,"Tran";"Riqfinpro",#N/A,FALSE,"Tran"}</definedName>
    <definedName name="www" localSheetId="23" hidden="1">{"Riqfin97",#N/A,FALSE,"Tran";"Riqfinpro",#N/A,FALSE,"Tran"}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45" hidden="1">{"Riqfin97",#N/A,FALSE,"Tran";"Riqfinpro",#N/A,FALSE,"Tran"}</definedName>
    <definedName name="www" localSheetId="53" hidden="1">{"Riqfin97",#N/A,FALSE,"Tran";"Riqfinpro",#N/A,FALSE,"Tran"}</definedName>
    <definedName name="www" localSheetId="64" hidden="1">{"Riqfin97",#N/A,FALSE,"Tran";"Riqfinpro",#N/A,FALSE,"Tran"}</definedName>
    <definedName name="www" hidden="1">{"Riqfin97",#N/A,FALSE,"Tran";"Riqfinpro",#N/A,FALSE,"Tran"}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[83]M!#REF!</definedName>
    <definedName name="wwwww" localSheetId="18" hidden="1">{"Minpmon",#N/A,FALSE,"Monthinput"}</definedName>
    <definedName name="wwwww" localSheetId="23" hidden="1">{"Minpmon",#N/A,FALSE,"Monthinput"}</definedName>
    <definedName name="wwwww" localSheetId="24" hidden="1">{"Minpmon",#N/A,FALSE,"Monthinput"}</definedName>
    <definedName name="wwwww" localSheetId="25" hidden="1">{"Minpmon",#N/A,FALSE,"Monthinput"}</definedName>
    <definedName name="wwwww" localSheetId="45" hidden="1">{"Minpmon",#N/A,FALSE,"Monthinput"}</definedName>
    <definedName name="wwwww" localSheetId="53" hidden="1">{"Minpmon",#N/A,FALSE,"Monthinput"}</definedName>
    <definedName name="wwwww" localSheetId="64" hidden="1">{"Minpmon",#N/A,FALSE,"Monthinput"}</definedName>
    <definedName name="wwwww" hidden="1">{"Minpmon",#N/A,FALSE,"Monthinput"}</definedName>
    <definedName name="wwwwwww" localSheetId="18" hidden="1">{"Riqfin97",#N/A,FALSE,"Tran";"Riqfinpro",#N/A,FALSE,"Tran"}</definedName>
    <definedName name="wwwwwww" localSheetId="23" hidden="1">{"Riqfin97",#N/A,FALSE,"Tran";"Riqfinpro",#N/A,FALSE,"Tran"}</definedName>
    <definedName name="wwwwwww" localSheetId="24" hidden="1">{"Riqfin97",#N/A,FALSE,"Tran";"Riqfinpro",#N/A,FALSE,"Tran"}</definedName>
    <definedName name="wwwwwww" localSheetId="25" hidden="1">{"Riqfin97",#N/A,FALSE,"Tran";"Riqfinpro",#N/A,FALSE,"Tran"}</definedName>
    <definedName name="wwwwwww" localSheetId="45" hidden="1">{"Riqfin97",#N/A,FALSE,"Tran";"Riqfinpro",#N/A,FALSE,"Tran"}</definedName>
    <definedName name="wwwwwww" localSheetId="53" hidden="1">{"Riqfin97",#N/A,FALSE,"Tran";"Riqfinpro",#N/A,FALSE,"Tran"}</definedName>
    <definedName name="wwwwwww" localSheetId="64" hidden="1">{"Riqfin97",#N/A,FALSE,"Tran";"Riqfinpro",#N/A,FALSE,"Tran"}</definedName>
    <definedName name="wwwwwww" hidden="1">{"Riqfin97",#N/A,FALSE,"Tran";"Riqfinpro",#N/A,FALSE,"Tran"}</definedName>
    <definedName name="wwwwwwww" localSheetId="18" hidden="1">{"Tab1",#N/A,FALSE,"P";"Tab2",#N/A,FALSE,"P"}</definedName>
    <definedName name="wwwwwwww" localSheetId="23" hidden="1">{"Tab1",#N/A,FALSE,"P";"Tab2",#N/A,FALSE,"P"}</definedName>
    <definedName name="wwwwwwww" localSheetId="24" hidden="1">{"Tab1",#N/A,FALSE,"P";"Tab2",#N/A,FALSE,"P"}</definedName>
    <definedName name="wwwwwwww" localSheetId="25" hidden="1">{"Tab1",#N/A,FALSE,"P";"Tab2",#N/A,FALSE,"P"}</definedName>
    <definedName name="wwwwwwww" localSheetId="45" hidden="1">{"Tab1",#N/A,FALSE,"P";"Tab2",#N/A,FALSE,"P"}</definedName>
    <definedName name="wwwwwwww" localSheetId="53" hidden="1">{"Tab1",#N/A,FALSE,"P";"Tab2",#N/A,FALSE,"P"}</definedName>
    <definedName name="wwwwwwww" localSheetId="64" hidden="1">{"Tab1",#N/A,FALSE,"P";"Tab2",#N/A,FALSE,"P"}</definedName>
    <definedName name="wwwwwwww" hidden="1">{"Tab1",#N/A,FALSE,"P";"Tab2",#N/A,FALSE,"P"}</definedName>
    <definedName name="X">#REF!</definedName>
    <definedName name="Xaxis" localSheetId="23">#REF!</definedName>
    <definedName name="Xaxis" localSheetId="24">#REF!</definedName>
    <definedName name="Xaxis" localSheetId="53">#REF!</definedName>
    <definedName name="Xaxis" localSheetId="64">#REF!</definedName>
    <definedName name="Xaxis">#REF!</definedName>
    <definedName name="XBANANO" localSheetId="28">#REF!</definedName>
    <definedName name="XBANANO" localSheetId="31">#REF!</definedName>
    <definedName name="XBANANO" localSheetId="64">#REF!</definedName>
    <definedName name="XBANANO">#REF!</definedName>
    <definedName name="XCAFE" localSheetId="28">#REF!</definedName>
    <definedName name="XCAFE" localSheetId="31">#REF!</definedName>
    <definedName name="XCAFE" localSheetId="64">#REF!</definedName>
    <definedName name="XCAFE">#REF!</definedName>
    <definedName name="XGS" localSheetId="28">#REF!</definedName>
    <definedName name="XGS" localSheetId="31">#REF!</definedName>
    <definedName name="XGS">#REF!</definedName>
    <definedName name="XMENSUALES" localSheetId="28">#REF!</definedName>
    <definedName name="XMENSUALES" localSheetId="31">#REF!</definedName>
    <definedName name="XMENSUALES">#REF!</definedName>
    <definedName name="xx" localSheetId="18" hidden="1">{"Riqfin97",#N/A,FALSE,"Tran";"Riqfinpro",#N/A,FALSE,"Tran"}</definedName>
    <definedName name="xx" localSheetId="23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45" hidden="1">{"Riqfin97",#N/A,FALSE,"Tran";"Riqfinpro",#N/A,FALSE,"Tran"}</definedName>
    <definedName name="xx" localSheetId="53" hidden="1">{"Riqfin97",#N/A,FALSE,"Tran";"Riqfinpro",#N/A,FALSE,"Tran"}</definedName>
    <definedName name="xx" localSheetId="64" hidden="1">{"Riqfin97",#N/A,FALSE,"Tran";"Riqfinpro",#N/A,FALSE,"Tran"}</definedName>
    <definedName name="xx" hidden="1">{"Riqfin97",#N/A,FALSE,"Tran";"Riqfinpro",#N/A,FALSE,"Tran"}</definedName>
    <definedName name="xxWRS_1">'[31]shared data'!$A$1:$A$77</definedName>
    <definedName name="xxWRS_2" localSheetId="25">#REF!</definedName>
    <definedName name="xxWRS_2" localSheetId="28">#REF!</definedName>
    <definedName name="xxWRS_2" localSheetId="31">#REF!</definedName>
    <definedName name="xxWRS_2" localSheetId="64">#REF!</definedName>
    <definedName name="xxWRS_2">#REF!</definedName>
    <definedName name="xxWRS_3" localSheetId="25">#REF!</definedName>
    <definedName name="xxWRS_3" localSheetId="28">#REF!</definedName>
    <definedName name="xxWRS_3" localSheetId="31">#REF!</definedName>
    <definedName name="xxWRS_3" localSheetId="64">#REF!</definedName>
    <definedName name="xxWRS_3">#REF!</definedName>
    <definedName name="xxWRS_4">[55]Q5!$A$1:$A$104</definedName>
    <definedName name="xxWRS_5">[55]Q6!$A$1:$A$160</definedName>
    <definedName name="xxWRS_6">[55]Q7!$A$1:$A$59</definedName>
    <definedName name="xxWRS_7">[55]Q5!$A$1:$A$109</definedName>
    <definedName name="xxWRS_8">[55]Q6!$A$1:$A$162</definedName>
    <definedName name="xxWRS_9">[55]Q7!$A$1:$A$61</definedName>
    <definedName name="XXX" localSheetId="28">#REF!</definedName>
    <definedName name="XXX" localSheetId="31">#REF!</definedName>
    <definedName name="xxx">[62]GDP_WEO!$A$3:$AB$188</definedName>
    <definedName name="XXX1" localSheetId="25">#REF!</definedName>
    <definedName name="XXX1" localSheetId="28">#REF!</definedName>
    <definedName name="XXX1" localSheetId="31">#REF!</definedName>
    <definedName name="XXX1" localSheetId="64">#REF!</definedName>
    <definedName name="XXX1">#REF!</definedName>
    <definedName name="xxxx" localSheetId="18" hidden="1">{"Riqfin97",#N/A,FALSE,"Tran";"Riqfinpro",#N/A,FALSE,"Tran"}</definedName>
    <definedName name="xxxx" localSheetId="23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45" hidden="1">{"Riqfin97",#N/A,FALSE,"Tran";"Riqfinpro",#N/A,FALSE,"Tran"}</definedName>
    <definedName name="xxxx" localSheetId="53" hidden="1">{"Riqfin97",#N/A,FALSE,"Tran";"Riqfinpro",#N/A,FALSE,"Tran"}</definedName>
    <definedName name="xxxx" localSheetId="64" hidden="1">{"Riqfin97",#N/A,FALSE,"Tran";"Riqfinpro",#N/A,FALSE,"Tran"}</definedName>
    <definedName name="xxxx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23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45" hidden="1">{"Riqfin97",#N/A,FALSE,"Tran";"Riqfinpro",#N/A,FALSE,"Tran"}</definedName>
    <definedName name="xxxxxxxxxxxxxx" localSheetId="53" hidden="1">{"Riqfin97",#N/A,FALSE,"Tran";"Riqfinpro",#N/A,FALSE,"Tran"}</definedName>
    <definedName name="xxxxxxxxxxxxxx" localSheetId="64" hidden="1">{"Riqfin97",#N/A,FALSE,"Tran";"Riqfinpro",#N/A,FALSE,"Tran"}</definedName>
    <definedName name="xxxxxxxxxxxxxx" hidden="1">{"Riqfin97",#N/A,FALSE,"Tran";"Riqfinpro",#N/A,FALSE,"Tran"}</definedName>
    <definedName name="y" localSheetId="23" hidden="1">#REF!</definedName>
    <definedName name="y" localSheetId="24" hidden="1">#REF!</definedName>
    <definedName name="y" localSheetId="25" hidden="1">#REF!</definedName>
    <definedName name="y" localSheetId="53" hidden="1">#REF!</definedName>
    <definedName name="y" localSheetId="64" hidden="1">#REF!</definedName>
    <definedName name="y" hidden="1">#REF!</definedName>
    <definedName name="ycirr" localSheetId="28">#REF!</definedName>
    <definedName name="ycirr" localSheetId="31">#REF!</definedName>
    <definedName name="ycirr" localSheetId="64">#REF!</definedName>
    <definedName name="ycirr">#REF!</definedName>
    <definedName name="Year" localSheetId="28">#REF!</definedName>
    <definedName name="Year" localSheetId="31">#REF!</definedName>
    <definedName name="Year" localSheetId="64">#REF!</definedName>
    <definedName name="Year">#REF!</definedName>
    <definedName name="Years" localSheetId="28">#REF!</definedName>
    <definedName name="Years" localSheetId="31">#REF!</definedName>
    <definedName name="Years">#REF!</definedName>
    <definedName name="yenr" localSheetId="28">#REF!</definedName>
    <definedName name="yenr" localSheetId="31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3" hidden="1">'[39]Fax a enviar'!#REF!</definedName>
    <definedName name="ytyry" localSheetId="24" hidden="1">'[39]Fax a enviar'!#REF!</definedName>
    <definedName name="ytyry" localSheetId="25" hidden="1">'[39]Fax a enviar'!#REF!</definedName>
    <definedName name="ytyry" localSheetId="53" hidden="1">'[39]Fax a enviar'!#REF!</definedName>
    <definedName name="ytyry" localSheetId="64" hidden="1">'[39]Fax a enviar'!#REF!</definedName>
    <definedName name="ytyry" hidden="1">'[39]Fax a enviar'!#REF!</definedName>
    <definedName name="ytytryry" localSheetId="23" hidden="1">#REF!</definedName>
    <definedName name="ytytryry" localSheetId="24" hidden="1">#REF!</definedName>
    <definedName name="ytytryry" localSheetId="25" hidden="1">#REF!</definedName>
    <definedName name="ytytryry" localSheetId="53" hidden="1">#REF!</definedName>
    <definedName name="ytytryry" localSheetId="64" hidden="1">#REF!</definedName>
    <definedName name="ytytryry" hidden="1">#REF!</definedName>
    <definedName name="ytyty" localSheetId="23" hidden="1">'[28]Fax a enviar'!#REF!</definedName>
    <definedName name="ytyty" localSheetId="25" hidden="1">'[28]Fax a enviar'!#REF!</definedName>
    <definedName name="ytyty" localSheetId="53" hidden="1">'[28]Fax a enviar'!#REF!</definedName>
    <definedName name="ytyty" localSheetId="64" hidden="1">'[28]Fax a enviar'!#REF!</definedName>
    <definedName name="ytyty" hidden="1">'[28]Fax a enviar'!#REF!</definedName>
    <definedName name="ytytyt" localSheetId="23" hidden="1">'[28]Fax a enviar'!#REF!</definedName>
    <definedName name="ytytyt" localSheetId="25" hidden="1">'[28]Fax a enviar'!#REF!</definedName>
    <definedName name="ytytyt" localSheetId="53" hidden="1">'[28]Fax a enviar'!#REF!</definedName>
    <definedName name="ytytyt" localSheetId="64" hidden="1">'[28]Fax a enviar'!#REF!</definedName>
    <definedName name="ytytyt" hidden="1">'[28]Fax a enviar'!#REF!</definedName>
    <definedName name="yu" localSheetId="18" hidden="1">{"Tab1",#N/A,FALSE,"P";"Tab2",#N/A,FALSE,"P"}</definedName>
    <definedName name="yu" localSheetId="23" hidden="1">{"Tab1",#N/A,FALSE,"P";"Tab2",#N/A,FALSE,"P"}</definedName>
    <definedName name="yu" localSheetId="24" hidden="1">{"Tab1",#N/A,FALSE,"P";"Tab2",#N/A,FALSE,"P"}</definedName>
    <definedName name="yu" localSheetId="25" hidden="1">{"Tab1",#N/A,FALSE,"P";"Tab2",#N/A,FALSE,"P"}</definedName>
    <definedName name="yu" localSheetId="45" hidden="1">{"Tab1",#N/A,FALSE,"P";"Tab2",#N/A,FALSE,"P"}</definedName>
    <definedName name="yu" localSheetId="53" hidden="1">{"Tab1",#N/A,FALSE,"P";"Tab2",#N/A,FALSE,"P"}</definedName>
    <definedName name="yu" localSheetId="64" hidden="1">{"Tab1",#N/A,FALSE,"P";"Tab2",#N/A,FALSE,"P"}</definedName>
    <definedName name="yu" hidden="1">{"Tab1",#N/A,FALSE,"P";"Tab2",#N/A,FALSE,"P"}</definedName>
    <definedName name="yucvvjkjo09" hidden="1">'[53]Fax a enviar'!#REF!</definedName>
    <definedName name="YY" localSheetId="23">#REF!</definedName>
    <definedName name="YY" localSheetId="24">#REF!</definedName>
    <definedName name="YY" localSheetId="25">#REF!</definedName>
    <definedName name="YY" localSheetId="53">#REF!</definedName>
    <definedName name="YY" localSheetId="64">#REF!</definedName>
    <definedName name="YY">#REF!</definedName>
    <definedName name="YY1A" localSheetId="24">#REF!</definedName>
    <definedName name="YY1A" localSheetId="53">#REF!</definedName>
    <definedName name="YY1A" localSheetId="64">#REF!</definedName>
    <definedName name="YY1A">#REF!</definedName>
    <definedName name="yytutyu" localSheetId="24" hidden="1">#REF!</definedName>
    <definedName name="yytutyu" localSheetId="53" hidden="1">#REF!</definedName>
    <definedName name="yytutyu" localSheetId="64" hidden="1">#REF!</definedName>
    <definedName name="yytutyu" hidden="1">#REF!</definedName>
    <definedName name="yyy" localSheetId="18" hidden="1">{"Tab1",#N/A,FALSE,"P";"Tab2",#N/A,FALSE,"P"}</definedName>
    <definedName name="yyy" localSheetId="23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45" hidden="1">{"Tab1",#N/A,FALSE,"P";"Tab2",#N/A,FALSE,"P"}</definedName>
    <definedName name="yyy" localSheetId="53" hidden="1">{"Tab1",#N/A,FALSE,"P";"Tab2",#N/A,FALSE,"P"}</definedName>
    <definedName name="yyy" localSheetId="64" hidden="1">{"Tab1",#N/A,FALSE,"P";"Tab2",#N/A,FALSE,"P"}</definedName>
    <definedName name="yyy" hidden="1">{"Tab1",#N/A,FALSE,"P";"Tab2",#N/A,FALSE,"P"}</definedName>
    <definedName name="yyyyyy" hidden="1">'[54]Fax a enviar'!#REF!</definedName>
    <definedName name="yyyyyyyy" hidden="1">'[54]Fax a enviar'!#REF!</definedName>
    <definedName name="yyyyyyyyyyy" hidden="1">'[30]Fax a enviar'!#REF!</definedName>
    <definedName name="yyyyyyyyyyyyy" localSheetId="23" hidden="1">#REF!</definedName>
    <definedName name="yyyyyyyyyyyyy" localSheetId="24" hidden="1">#REF!</definedName>
    <definedName name="yyyyyyyyyyyyy" localSheetId="25" hidden="1">#REF!</definedName>
    <definedName name="yyyyyyyyyyyyy" localSheetId="53" hidden="1">#REF!</definedName>
    <definedName name="yyyyyyyyyyyyy" localSheetId="64" hidden="1">#REF!</definedName>
    <definedName name="yyyyyyyyyyyyy" hidden="1">#REF!</definedName>
    <definedName name="yyyyyyyyyyyyyyy" localSheetId="23" hidden="1">'[54]Fax a enviar'!#REF!</definedName>
    <definedName name="yyyyyyyyyyyyyyy" localSheetId="25" hidden="1">'[54]Fax a enviar'!#REF!</definedName>
    <definedName name="yyyyyyyyyyyyyyy" hidden="1">'[54]Fax a enviar'!#REF!</definedName>
    <definedName name="yyyyyyyyyyyyyyyyyyyyyy" localSheetId="23" hidden="1">'[50]Fax a enviar'!#REF!</definedName>
    <definedName name="yyyyyyyyyyyyyyyyyyyyyy" localSheetId="25" hidden="1">'[50]Fax a enviar'!#REF!</definedName>
    <definedName name="yyyyyyyyyyyyyyyyyyyyyy" hidden="1">'[50]Fax a enviar'!#REF!</definedName>
    <definedName name="Z" localSheetId="23">#REF!</definedName>
    <definedName name="Z" localSheetId="24">#REF!</definedName>
    <definedName name="Z" localSheetId="25">#REF!</definedName>
    <definedName name="Z" localSheetId="28">[1]Imp!#REF!</definedName>
    <definedName name="Z" localSheetId="31">[1]Imp!#REF!</definedName>
    <definedName name="Z" localSheetId="45">#REF!</definedName>
    <definedName name="Z" localSheetId="53">#REF!</definedName>
    <definedName name="Z" localSheetId="64">#REF!</definedName>
    <definedName name="Z">#REF!</definedName>
    <definedName name="Z_1A8C061B_2301_11D3_BFD1_000039E37209_.wvu.Cols" localSheetId="23" hidden="1">#REF!,#REF!,#REF!</definedName>
    <definedName name="Z_1A8C061B_2301_11D3_BFD1_000039E37209_.wvu.Cols" localSheetId="24" hidden="1">#REF!,#REF!,#REF!</definedName>
    <definedName name="Z_1A8C061B_2301_11D3_BFD1_000039E37209_.wvu.Cols" localSheetId="25" hidden="1">#REF!,#REF!,#REF!</definedName>
    <definedName name="Z_1A8C061B_2301_11D3_BFD1_000039E37209_.wvu.Cols" localSheetId="53" hidden="1">#REF!,#REF!,#REF!</definedName>
    <definedName name="Z_1A8C061B_2301_11D3_BFD1_000039E37209_.wvu.Cols" localSheetId="64" hidden="1">#REF!,#REF!,#REF!</definedName>
    <definedName name="Z_1A8C061B_2301_11D3_BFD1_000039E37209_.wvu.Cols" hidden="1">#REF!,#REF!,#REF!</definedName>
    <definedName name="Z_1A8C061B_2301_11D3_BFD1_000039E37209_.wvu.Rows" localSheetId="24" hidden="1">#REF!,#REF!,#REF!</definedName>
    <definedName name="Z_1A8C061B_2301_11D3_BFD1_000039E37209_.wvu.Rows" localSheetId="53" hidden="1">#REF!,#REF!,#REF!</definedName>
    <definedName name="Z_1A8C061B_2301_11D3_BFD1_000039E37209_.wvu.Rows" localSheetId="64" hidden="1">#REF!,#REF!,#REF!</definedName>
    <definedName name="Z_1A8C061B_2301_11D3_BFD1_000039E37209_.wvu.Rows" hidden="1">#REF!,#REF!,#REF!</definedName>
    <definedName name="Z_1A8C061C_2301_11D3_BFD1_000039E37209_.wvu.Cols" localSheetId="24" hidden="1">#REF!,#REF!,#REF!</definedName>
    <definedName name="Z_1A8C061C_2301_11D3_BFD1_000039E37209_.wvu.Cols" localSheetId="53" hidden="1">#REF!,#REF!,#REF!</definedName>
    <definedName name="Z_1A8C061C_2301_11D3_BFD1_000039E37209_.wvu.Cols" localSheetId="64" hidden="1">#REF!,#REF!,#REF!</definedName>
    <definedName name="Z_1A8C061C_2301_11D3_BFD1_000039E37209_.wvu.Cols" hidden="1">#REF!,#REF!,#REF!</definedName>
    <definedName name="Z_1A8C061C_2301_11D3_BFD1_000039E37209_.wvu.Rows" localSheetId="24" hidden="1">#REF!,#REF!,#REF!</definedName>
    <definedName name="Z_1A8C061C_2301_11D3_BFD1_000039E37209_.wvu.Rows" hidden="1">#REF!,#REF!,#REF!</definedName>
    <definedName name="Z_1A8C061E_2301_11D3_BFD1_000039E37209_.wvu.Cols" localSheetId="24" hidden="1">#REF!,#REF!,#REF!</definedName>
    <definedName name="Z_1A8C061E_2301_11D3_BFD1_000039E37209_.wvu.Cols" hidden="1">#REF!,#REF!,#REF!</definedName>
    <definedName name="Z_1A8C061E_2301_11D3_BFD1_000039E37209_.wvu.Rows" localSheetId="24" hidden="1">#REF!,#REF!,#REF!</definedName>
    <definedName name="Z_1A8C061E_2301_11D3_BFD1_000039E37209_.wvu.Rows" hidden="1">#REF!,#REF!,#REF!</definedName>
    <definedName name="Z_1A8C061F_2301_11D3_BFD1_000039E37209_.wvu.Cols" localSheetId="24" hidden="1">#REF!,#REF!,#REF!</definedName>
    <definedName name="Z_1A8C061F_2301_11D3_BFD1_000039E37209_.wvu.Cols" hidden="1">#REF!,#REF!,#REF!</definedName>
    <definedName name="Z_1A8C061F_2301_11D3_BFD1_000039E37209_.wvu.Rows" localSheetId="24" hidden="1">#REF!,#REF!,#REF!</definedName>
    <definedName name="Z_1A8C061F_2301_11D3_BFD1_000039E37209_.wvu.Rows" hidden="1">#REF!,#REF!,#REF!</definedName>
    <definedName name="Z_95224721_0485_11D4_BFD1_00508B5F4DA4_.wvu.Cols" localSheetId="23" hidden="1">#REF!</definedName>
    <definedName name="Z_95224721_0485_11D4_BFD1_00508B5F4DA4_.wvu.Cols" localSheetId="24" hidden="1">#REF!</definedName>
    <definedName name="Z_95224721_0485_11D4_BFD1_00508B5F4DA4_.wvu.Cols" localSheetId="25" hidden="1">#REF!</definedName>
    <definedName name="Z_95224721_0485_11D4_BFD1_00508B5F4DA4_.wvu.Cols" localSheetId="53" hidden="1">#REF!</definedName>
    <definedName name="Z_95224721_0485_11D4_BFD1_00508B5F4DA4_.wvu.Cols" localSheetId="64" hidden="1">#REF!</definedName>
    <definedName name="Z_95224721_0485_11D4_BFD1_00508B5F4DA4_.wvu.Cols" hidden="1">#REF!</definedName>
    <definedName name="zc" localSheetId="18" hidden="1">{"Riqfin97",#N/A,FALSE,"Tran";"Riqfinpro",#N/A,FALSE,"Tran"}</definedName>
    <definedName name="zc" localSheetId="23" hidden="1">{"Riqfin97",#N/A,FALSE,"Tran";"Riqfinpro",#N/A,FALSE,"Tran"}</definedName>
    <definedName name="zc" localSheetId="24" hidden="1">{"Riqfin97",#N/A,FALSE,"Tran";"Riqfinpro",#N/A,FALSE,"Tran"}</definedName>
    <definedName name="zc" localSheetId="25" hidden="1">{"Riqfin97",#N/A,FALSE,"Tran";"Riqfinpro",#N/A,FALSE,"Tran"}</definedName>
    <definedName name="zc" localSheetId="45" hidden="1">{"Riqfin97",#N/A,FALSE,"Tran";"Riqfinpro",#N/A,FALSE,"Tran"}</definedName>
    <definedName name="zc" localSheetId="53" hidden="1">{"Riqfin97",#N/A,FALSE,"Tran";"Riqfinpro",#N/A,FALSE,"Tran"}</definedName>
    <definedName name="zc" localSheetId="64" hidden="1">{"Riqfin97",#N/A,FALSE,"Tran";"Riqfinpro",#N/A,FALSE,"Tran"}</definedName>
    <definedName name="zc" hidden="1">{"Riqfin97",#N/A,FALSE,"Tran";"Riqfinpro",#N/A,FALSE,"Tran"}</definedName>
    <definedName name="zio" localSheetId="18" hidden="1">{"Tab1",#N/A,FALSE,"P";"Tab2",#N/A,FALSE,"P"}</definedName>
    <definedName name="zio" localSheetId="23" hidden="1">{"Tab1",#N/A,FALSE,"P";"Tab2",#N/A,FALSE,"P"}</definedName>
    <definedName name="zio" localSheetId="24" hidden="1">{"Tab1",#N/A,FALSE,"P";"Tab2",#N/A,FALSE,"P"}</definedName>
    <definedName name="zio" localSheetId="25" hidden="1">{"Tab1",#N/A,FALSE,"P";"Tab2",#N/A,FALSE,"P"}</definedName>
    <definedName name="zio" localSheetId="45" hidden="1">{"Tab1",#N/A,FALSE,"P";"Tab2",#N/A,FALSE,"P"}</definedName>
    <definedName name="zio" localSheetId="53" hidden="1">{"Tab1",#N/A,FALSE,"P";"Tab2",#N/A,FALSE,"P"}</definedName>
    <definedName name="zio" localSheetId="64" hidden="1">{"Tab1",#N/A,FALSE,"P";"Tab2",#N/A,FALSE,"P"}</definedName>
    <definedName name="zio" hidden="1">{"Tab1",#N/A,FALSE,"P";"Tab2",#N/A,FALSE,"P"}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3">#REF!</definedName>
    <definedName name="zrrae" localSheetId="24">#REF!</definedName>
    <definedName name="zrrae" localSheetId="25">#REF!</definedName>
    <definedName name="zrrae" localSheetId="53">#REF!</definedName>
    <definedName name="zrrae" localSheetId="64">#REF!</definedName>
    <definedName name="zrrae">#REF!</definedName>
    <definedName name="zv" localSheetId="18" hidden="1">{"Tab1",#N/A,FALSE,"P";"Tab2",#N/A,FALSE,"P"}</definedName>
    <definedName name="zv" localSheetId="23" hidden="1">{"Tab1",#N/A,FALSE,"P";"Tab2",#N/A,FALSE,"P"}</definedName>
    <definedName name="zv" localSheetId="24" hidden="1">{"Tab1",#N/A,FALSE,"P";"Tab2",#N/A,FALSE,"P"}</definedName>
    <definedName name="zv" localSheetId="25" hidden="1">{"Tab1",#N/A,FALSE,"P";"Tab2",#N/A,FALSE,"P"}</definedName>
    <definedName name="zv" localSheetId="45" hidden="1">{"Tab1",#N/A,FALSE,"P";"Tab2",#N/A,FALSE,"P"}</definedName>
    <definedName name="zv" localSheetId="53" hidden="1">{"Tab1",#N/A,FALSE,"P";"Tab2",#N/A,FALSE,"P"}</definedName>
    <definedName name="zv" localSheetId="64" hidden="1">{"Tab1",#N/A,FALSE,"P";"Tab2",#N/A,FALSE,"P"}</definedName>
    <definedName name="zv" hidden="1">{"Tab1",#N/A,FALSE,"P";"Tab2",#N/A,FALSE,"P"}</definedName>
    <definedName name="zx" localSheetId="18" hidden="1">{"Tab1",#N/A,FALSE,"P";"Tab2",#N/A,FALSE,"P"}</definedName>
    <definedName name="zx" localSheetId="23" hidden="1">{"Tab1",#N/A,FALSE,"P";"Tab2",#N/A,FALSE,"P"}</definedName>
    <definedName name="zx" localSheetId="24" hidden="1">{"Tab1",#N/A,FALSE,"P";"Tab2",#N/A,FALSE,"P"}</definedName>
    <definedName name="zx" localSheetId="25" hidden="1">{"Tab1",#N/A,FALSE,"P";"Tab2",#N/A,FALSE,"P"}</definedName>
    <definedName name="zx" localSheetId="45" hidden="1">{"Tab1",#N/A,FALSE,"P";"Tab2",#N/A,FALSE,"P"}</definedName>
    <definedName name="zx" localSheetId="53" hidden="1">{"Tab1",#N/A,FALSE,"P";"Tab2",#N/A,FALSE,"P"}</definedName>
    <definedName name="zx" localSheetId="64" hidden="1">{"Tab1",#N/A,FALSE,"P";"Tab2",#N/A,FALSE,"P"}</definedName>
    <definedName name="zx" hidden="1">{"Tab1",#N/A,FALSE,"P";"Tab2",#N/A,FALSE,"P"}</definedName>
    <definedName name="zz" localSheetId="18" hidden="1">{"Tab1",#N/A,FALSE,"P";"Tab2",#N/A,FALSE,"P"}</definedName>
    <definedName name="zz" localSheetId="23" hidden="1">{"Tab1",#N/A,FALSE,"P";"Tab2",#N/A,FALSE,"P"}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45" hidden="1">{"Tab1",#N/A,FALSE,"P";"Tab2",#N/A,FALSE,"P"}</definedName>
    <definedName name="zz" localSheetId="53" hidden="1">{"Tab1",#N/A,FALSE,"P";"Tab2",#N/A,FALSE,"P"}</definedName>
    <definedName name="zz" localSheetId="64" hidden="1">{"Tab1",#N/A,FALSE,"P";"Tab2",#N/A,FALSE,"P"}</definedName>
    <definedName name="zz" hidden="1">{"Tab1",#N/A,FALSE,"P";"Tab2",#N/A,FALSE,"P"}</definedName>
    <definedName name="zzrr" localSheetId="23">#REF!</definedName>
    <definedName name="zzrr" localSheetId="24">#REF!</definedName>
    <definedName name="zzrr" localSheetId="25">#REF!</definedName>
    <definedName name="zzrr" localSheetId="53">#REF!</definedName>
    <definedName name="zzrr" localSheetId="64">#REF!</definedName>
    <definedName name="zzrr">#REF!</definedName>
    <definedName name="zzzz" localSheetId="18" hidden="1">{"Tab1",#N/A,FALSE,"P";"Tab2",#N/A,FALSE,"P"}</definedName>
    <definedName name="zzzz" localSheetId="23" hidden="1">{"Tab1",#N/A,FALSE,"P";"Tab2",#N/A,FALSE,"P"}</definedName>
    <definedName name="zzzz" localSheetId="24" hidden="1">{"Tab1",#N/A,FALSE,"P";"Tab2",#N/A,FALSE,"P"}</definedName>
    <definedName name="zzzz" localSheetId="25" hidden="1">{"Tab1",#N/A,FALSE,"P";"Tab2",#N/A,FALSE,"P"}</definedName>
    <definedName name="zzzz" localSheetId="45" hidden="1">{"Tab1",#N/A,FALSE,"P";"Tab2",#N/A,FALSE,"P"}</definedName>
    <definedName name="zzzz" localSheetId="53" hidden="1">{"Tab1",#N/A,FALSE,"P";"Tab2",#N/A,FALSE,"P"}</definedName>
    <definedName name="zzzz" localSheetId="64" hidden="1">{"Tab1",#N/A,FALSE,"P";"Tab2",#N/A,FALSE,"P"}</definedName>
    <definedName name="zzzz" hidden="1">{"Tab1",#N/A,FALSE,"P";"Tab2",#N/A,FALSE,"P"}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82" l="1"/>
  <c r="F39" i="82"/>
  <c r="G38" i="82"/>
  <c r="F38" i="82"/>
  <c r="F35" i="86"/>
  <c r="E35" i="86"/>
  <c r="D35" i="86"/>
  <c r="C35" i="86"/>
  <c r="G34" i="86"/>
  <c r="G33" i="86"/>
  <c r="G32" i="86"/>
  <c r="G31" i="86"/>
  <c r="G30" i="86"/>
  <c r="G29" i="86"/>
  <c r="G28" i="86"/>
  <c r="G27" i="86"/>
  <c r="G26" i="86"/>
  <c r="G25" i="86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G8" i="86"/>
  <c r="G7" i="86"/>
  <c r="G6" i="86"/>
  <c r="G5" i="86"/>
  <c r="G4" i="86"/>
  <c r="G35" i="86" l="1"/>
  <c r="C13" i="85"/>
  <c r="G27" i="48" l="1"/>
  <c r="H27" i="48" s="1"/>
  <c r="G26" i="48"/>
  <c r="H26" i="48" s="1"/>
  <c r="H25" i="48"/>
  <c r="G25" i="48"/>
  <c r="G24" i="48"/>
  <c r="H24" i="48" s="1"/>
  <c r="G23" i="48"/>
  <c r="H23" i="48" s="1"/>
  <c r="G22" i="48"/>
  <c r="H22" i="48" s="1"/>
  <c r="H21" i="48"/>
  <c r="G21" i="48"/>
  <c r="G20" i="48"/>
  <c r="H20" i="48" s="1"/>
  <c r="G19" i="48"/>
  <c r="H19" i="48" s="1"/>
  <c r="G18" i="48"/>
  <c r="H18" i="48" s="1"/>
  <c r="H17" i="48"/>
  <c r="G17" i="48"/>
  <c r="G16" i="48"/>
  <c r="H16" i="48" s="1"/>
  <c r="G15" i="48"/>
  <c r="H15" i="48" s="1"/>
  <c r="G14" i="48"/>
  <c r="H14" i="48" s="1"/>
  <c r="H13" i="48"/>
  <c r="G13" i="48"/>
  <c r="G12" i="48"/>
  <c r="H12" i="48" s="1"/>
  <c r="G11" i="48"/>
  <c r="H11" i="48" s="1"/>
  <c r="G10" i="48"/>
  <c r="H10" i="48" s="1"/>
  <c r="H9" i="48"/>
  <c r="G9" i="48"/>
  <c r="G8" i="48"/>
  <c r="H8" i="48" s="1"/>
  <c r="R8" i="66" l="1"/>
  <c r="R9" i="66"/>
  <c r="R10" i="66"/>
  <c r="R11" i="66"/>
  <c r="R12" i="66"/>
  <c r="R13" i="66"/>
  <c r="R14" i="66"/>
  <c r="R15" i="66"/>
  <c r="R16" i="66"/>
  <c r="R17" i="66"/>
  <c r="R18" i="66"/>
  <c r="R19" i="66"/>
  <c r="R20" i="66"/>
  <c r="R21" i="66"/>
  <c r="R22" i="66"/>
  <c r="R23" i="66"/>
  <c r="R24" i="66"/>
  <c r="R25" i="66"/>
  <c r="R26" i="66"/>
  <c r="R27" i="66"/>
  <c r="R28" i="66"/>
  <c r="R29" i="66"/>
  <c r="R30" i="66"/>
  <c r="R31" i="66"/>
  <c r="R32" i="66"/>
  <c r="R33" i="66"/>
  <c r="R34" i="66"/>
  <c r="R35" i="66"/>
  <c r="R36" i="66"/>
  <c r="R37" i="66"/>
  <c r="R38" i="66"/>
  <c r="R39" i="66"/>
  <c r="R40" i="66"/>
  <c r="R41" i="66"/>
  <c r="R42" i="66"/>
  <c r="R43" i="66"/>
  <c r="R44" i="66"/>
  <c r="R45" i="66"/>
  <c r="R46" i="66"/>
  <c r="R47" i="66"/>
  <c r="R48" i="66"/>
  <c r="R49" i="66"/>
  <c r="R50" i="66"/>
  <c r="R51" i="66"/>
  <c r="R52" i="66"/>
  <c r="R53" i="66"/>
  <c r="R54" i="66"/>
  <c r="R7" i="66"/>
  <c r="H38" i="9"/>
  <c r="H56" i="83" l="1"/>
  <c r="H54" i="83"/>
  <c r="G37" i="82" l="1"/>
  <c r="F37" i="82"/>
  <c r="J47" i="81" l="1"/>
  <c r="F20" i="81" s="1"/>
  <c r="F40" i="81"/>
  <c r="E40" i="81"/>
  <c r="E36" i="81"/>
  <c r="F36" i="81" s="1"/>
  <c r="E35" i="81"/>
  <c r="F35" i="81" s="1"/>
  <c r="E30" i="81"/>
  <c r="F30" i="81" s="1"/>
  <c r="E27" i="81"/>
  <c r="E22" i="81"/>
  <c r="F22" i="81" s="1"/>
  <c r="E17" i="81"/>
  <c r="E11" i="81"/>
  <c r="E8" i="81"/>
  <c r="F8" i="81" s="1"/>
  <c r="F9" i="81" l="1"/>
  <c r="E19" i="81"/>
  <c r="F19" i="81" s="1"/>
  <c r="E16" i="81"/>
  <c r="F16" i="81" s="1"/>
  <c r="F21" i="81"/>
  <c r="E34" i="81"/>
  <c r="F34" i="81"/>
  <c r="E33" i="81"/>
  <c r="F33" i="81" s="1"/>
  <c r="F32" i="81"/>
  <c r="F11" i="81"/>
  <c r="E37" i="81"/>
  <c r="F37" i="81" s="1"/>
  <c r="F31" i="81"/>
  <c r="F12" i="81"/>
  <c r="F18" i="81"/>
  <c r="F27" i="81"/>
  <c r="F10" i="81"/>
  <c r="F13" i="81"/>
  <c r="F28" i="81"/>
  <c r="F38" i="81"/>
  <c r="F14" i="81"/>
  <c r="F29" i="81"/>
  <c r="F39" i="81"/>
  <c r="F17" i="81"/>
  <c r="F15" i="81"/>
  <c r="H25" i="78" l="1"/>
  <c r="I25" i="78" s="1"/>
  <c r="H24" i="78"/>
  <c r="I24" i="78" s="1"/>
  <c r="G23" i="78"/>
  <c r="F23" i="78"/>
  <c r="E23" i="78"/>
  <c r="G19" i="78"/>
  <c r="F19" i="78"/>
  <c r="E19" i="78"/>
  <c r="G18" i="78"/>
  <c r="F18" i="78"/>
  <c r="E18" i="78"/>
  <c r="H15" i="78"/>
  <c r="I15" i="78" s="1"/>
  <c r="H14" i="78"/>
  <c r="H13" i="78"/>
  <c r="I13" i="78" s="1"/>
  <c r="G12" i="78"/>
  <c r="F12" i="78"/>
  <c r="E12" i="78"/>
  <c r="H10" i="78"/>
  <c r="I10" i="78" s="1"/>
  <c r="H9" i="78"/>
  <c r="G8" i="78"/>
  <c r="F8" i="78"/>
  <c r="E8" i="78"/>
  <c r="H30" i="77"/>
  <c r="G30" i="77"/>
  <c r="F30" i="77"/>
  <c r="E30" i="77"/>
  <c r="H24" i="77"/>
  <c r="G24" i="77"/>
  <c r="F24" i="77"/>
  <c r="E24" i="77"/>
  <c r="H21" i="77"/>
  <c r="G21" i="77"/>
  <c r="F21" i="77"/>
  <c r="E21" i="77"/>
  <c r="G11" i="77"/>
  <c r="F11" i="77"/>
  <c r="E11" i="77"/>
  <c r="H6" i="77"/>
  <c r="G6" i="77"/>
  <c r="F6" i="77"/>
  <c r="E6" i="77"/>
  <c r="F21" i="76"/>
  <c r="E21" i="76"/>
  <c r="G20" i="76"/>
  <c r="G19" i="76"/>
  <c r="G18" i="76"/>
  <c r="G17" i="76"/>
  <c r="G16" i="76"/>
  <c r="G15" i="76"/>
  <c r="G14" i="76"/>
  <c r="F13" i="76"/>
  <c r="E13" i="76"/>
  <c r="D13" i="76"/>
  <c r="D21" i="76" s="1"/>
  <c r="G12" i="76"/>
  <c r="G11" i="76"/>
  <c r="G10" i="76"/>
  <c r="G9" i="76"/>
  <c r="G8" i="76"/>
  <c r="G7" i="76"/>
  <c r="G6" i="76"/>
  <c r="E98" i="75"/>
  <c r="E40" i="75"/>
  <c r="E6" i="75"/>
  <c r="H18" i="74"/>
  <c r="H17" i="74"/>
  <c r="H16" i="74"/>
  <c r="H15" i="74"/>
  <c r="H14" i="74"/>
  <c r="H13" i="74"/>
  <c r="H12" i="74"/>
  <c r="H11" i="74"/>
  <c r="H10" i="74"/>
  <c r="H9" i="74"/>
  <c r="H8" i="74"/>
  <c r="H7" i="74"/>
  <c r="H6" i="74"/>
  <c r="F14" i="73"/>
  <c r="H11" i="73"/>
  <c r="F10" i="73"/>
  <c r="H7" i="73"/>
  <c r="G25" i="72"/>
  <c r="H25" i="72" s="1"/>
  <c r="H24" i="72"/>
  <c r="H23" i="72"/>
  <c r="H22" i="72"/>
  <c r="G14" i="72"/>
  <c r="H13" i="72"/>
  <c r="H12" i="72"/>
  <c r="H11" i="72"/>
  <c r="G10" i="72"/>
  <c r="F10" i="72"/>
  <c r="F14" i="72" s="1"/>
  <c r="E10" i="72"/>
  <c r="H9" i="72"/>
  <c r="H10" i="72" s="1"/>
  <c r="H14" i="72" s="1"/>
  <c r="H8" i="72"/>
  <c r="H7" i="72"/>
  <c r="F9" i="71"/>
  <c r="G9" i="71" s="1"/>
  <c r="E9" i="71"/>
  <c r="G8" i="71"/>
  <c r="G7" i="71"/>
  <c r="G6" i="71"/>
  <c r="F20" i="78" l="1"/>
  <c r="F26" i="78" s="1"/>
  <c r="I14" i="78"/>
  <c r="G21" i="78"/>
  <c r="E20" i="78"/>
  <c r="E26" i="78" s="1"/>
  <c r="H23" i="78"/>
  <c r="I23" i="78" s="1"/>
  <c r="H18" i="78"/>
  <c r="I18" i="78" s="1"/>
  <c r="E21" i="78"/>
  <c r="F21" i="78"/>
  <c r="G20" i="78"/>
  <c r="G26" i="78" s="1"/>
  <c r="H8" i="78"/>
  <c r="I8" i="78" s="1"/>
  <c r="H19" i="78"/>
  <c r="I19" i="78" s="1"/>
  <c r="E107" i="75"/>
  <c r="I9" i="78"/>
  <c r="G13" i="76"/>
  <c r="G21" i="76" s="1"/>
  <c r="H12" i="78"/>
  <c r="I12" i="78" s="1"/>
  <c r="H20" i="78" l="1"/>
  <c r="H21" i="78"/>
  <c r="I21" i="78" s="1"/>
  <c r="H26" i="78" l="1"/>
  <c r="I20" i="78"/>
  <c r="J34" i="70" l="1"/>
  <c r="I34" i="70"/>
  <c r="G34" i="70"/>
  <c r="H34" i="70" s="1"/>
  <c r="J33" i="70"/>
  <c r="I33" i="70"/>
  <c r="G33" i="70"/>
  <c r="H33" i="70" s="1"/>
  <c r="J32" i="70"/>
  <c r="I32" i="70"/>
  <c r="H32" i="70"/>
  <c r="G32" i="70"/>
  <c r="J31" i="70"/>
  <c r="I31" i="70"/>
  <c r="G31" i="70"/>
  <c r="H31" i="70" s="1"/>
  <c r="J30" i="70"/>
  <c r="I30" i="70"/>
  <c r="H30" i="70"/>
  <c r="G30" i="70"/>
  <c r="J29" i="70"/>
  <c r="I29" i="70"/>
  <c r="G29" i="70"/>
  <c r="H29" i="70" s="1"/>
  <c r="J28" i="70"/>
  <c r="I28" i="70"/>
  <c r="H28" i="70"/>
  <c r="G28" i="70"/>
  <c r="J27" i="70"/>
  <c r="I27" i="70"/>
  <c r="G27" i="70"/>
  <c r="H27" i="70" s="1"/>
  <c r="J26" i="70"/>
  <c r="I26" i="70"/>
  <c r="H26" i="70"/>
  <c r="G26" i="70"/>
  <c r="J25" i="70"/>
  <c r="I25" i="70"/>
  <c r="G25" i="70"/>
  <c r="H25" i="70" s="1"/>
  <c r="J24" i="70"/>
  <c r="I24" i="70"/>
  <c r="H24" i="70"/>
  <c r="G24" i="70"/>
  <c r="J23" i="70"/>
  <c r="I23" i="70"/>
  <c r="G23" i="70"/>
  <c r="H23" i="70" s="1"/>
  <c r="J22" i="70"/>
  <c r="I22" i="70"/>
  <c r="H22" i="70"/>
  <c r="G22" i="70"/>
  <c r="J21" i="70"/>
  <c r="I21" i="70"/>
  <c r="G21" i="70"/>
  <c r="H21" i="70" s="1"/>
  <c r="J20" i="70"/>
  <c r="I20" i="70"/>
  <c r="H20" i="70"/>
  <c r="G20" i="70"/>
  <c r="J19" i="70"/>
  <c r="I19" i="70"/>
  <c r="G19" i="70"/>
  <c r="H19" i="70" s="1"/>
  <c r="J18" i="70"/>
  <c r="I18" i="70"/>
  <c r="H18" i="70"/>
  <c r="G18" i="70"/>
  <c r="J17" i="70"/>
  <c r="I17" i="70"/>
  <c r="G17" i="70"/>
  <c r="H17" i="70" s="1"/>
  <c r="J16" i="70"/>
  <c r="I16" i="70"/>
  <c r="H16" i="70"/>
  <c r="G16" i="70"/>
  <c r="J15" i="70"/>
  <c r="I15" i="70"/>
  <c r="G15" i="70"/>
  <c r="H15" i="70" s="1"/>
  <c r="J14" i="70"/>
  <c r="I14" i="70"/>
  <c r="H14" i="70"/>
  <c r="G14" i="70"/>
  <c r="J13" i="70"/>
  <c r="I13" i="70"/>
  <c r="G13" i="70"/>
  <c r="H13" i="70" s="1"/>
  <c r="J12" i="70"/>
  <c r="I12" i="70"/>
  <c r="H12" i="70"/>
  <c r="G12" i="70"/>
  <c r="J11" i="70"/>
  <c r="I11" i="70"/>
  <c r="G11" i="70"/>
  <c r="H11" i="70" s="1"/>
  <c r="J10" i="70"/>
  <c r="I10" i="70"/>
  <c r="H10" i="70"/>
  <c r="G10" i="70"/>
  <c r="J9" i="70"/>
  <c r="I9" i="70"/>
  <c r="G9" i="70"/>
  <c r="H9" i="70" s="1"/>
  <c r="J8" i="70"/>
  <c r="I8" i="70"/>
  <c r="H8" i="70"/>
  <c r="G8" i="70"/>
  <c r="F46" i="69"/>
  <c r="J46" i="69" s="1"/>
  <c r="J45" i="69"/>
  <c r="I45" i="69"/>
  <c r="H45" i="69"/>
  <c r="G45" i="69"/>
  <c r="J44" i="69"/>
  <c r="I44" i="69"/>
  <c r="H44" i="69"/>
  <c r="G44" i="69"/>
  <c r="F43" i="69"/>
  <c r="J43" i="69" s="1"/>
  <c r="E43" i="69"/>
  <c r="I43" i="69" s="1"/>
  <c r="D43" i="69"/>
  <c r="J42" i="69"/>
  <c r="I42" i="69"/>
  <c r="G42" i="69"/>
  <c r="H42" i="69" s="1"/>
  <c r="J41" i="69"/>
  <c r="I41" i="69"/>
  <c r="H41" i="69"/>
  <c r="G41" i="69"/>
  <c r="J40" i="69"/>
  <c r="I40" i="69"/>
  <c r="G40" i="69"/>
  <c r="H40" i="69" s="1"/>
  <c r="J39" i="69"/>
  <c r="I39" i="69"/>
  <c r="H39" i="69"/>
  <c r="G39" i="69"/>
  <c r="J38" i="69"/>
  <c r="I38" i="69"/>
  <c r="G38" i="69"/>
  <c r="H38" i="69" s="1"/>
  <c r="I37" i="69"/>
  <c r="H37" i="69"/>
  <c r="G37" i="69"/>
  <c r="F37" i="69"/>
  <c r="J37" i="69" s="1"/>
  <c r="E37" i="69"/>
  <c r="D37" i="69"/>
  <c r="J36" i="69"/>
  <c r="I36" i="69"/>
  <c r="G36" i="69"/>
  <c r="H36" i="69" s="1"/>
  <c r="I35" i="69"/>
  <c r="F35" i="69"/>
  <c r="J35" i="69" s="1"/>
  <c r="E35" i="69"/>
  <c r="D35" i="69"/>
  <c r="J34" i="69"/>
  <c r="I34" i="69"/>
  <c r="G34" i="69"/>
  <c r="J33" i="69"/>
  <c r="I33" i="69"/>
  <c r="H33" i="69"/>
  <c r="G33" i="69"/>
  <c r="J32" i="69"/>
  <c r="I32" i="69"/>
  <c r="H32" i="69"/>
  <c r="G32" i="69"/>
  <c r="J31" i="69"/>
  <c r="I31" i="69"/>
  <c r="H31" i="69"/>
  <c r="G31" i="69"/>
  <c r="J30" i="69"/>
  <c r="I30" i="69"/>
  <c r="H30" i="69"/>
  <c r="G30" i="69"/>
  <c r="J29" i="69"/>
  <c r="I29" i="69"/>
  <c r="H29" i="69"/>
  <c r="G29" i="69"/>
  <c r="J28" i="69"/>
  <c r="I28" i="69"/>
  <c r="H28" i="69"/>
  <c r="G28" i="69"/>
  <c r="J27" i="69"/>
  <c r="I27" i="69"/>
  <c r="H27" i="69"/>
  <c r="G27" i="69"/>
  <c r="J26" i="69"/>
  <c r="I26" i="69"/>
  <c r="H26" i="69"/>
  <c r="G26" i="69"/>
  <c r="J25" i="69"/>
  <c r="I25" i="69"/>
  <c r="H25" i="69"/>
  <c r="G25" i="69"/>
  <c r="J24" i="69"/>
  <c r="I24" i="69"/>
  <c r="H24" i="69"/>
  <c r="G24" i="69"/>
  <c r="J23" i="69"/>
  <c r="I23" i="69"/>
  <c r="H23" i="69"/>
  <c r="G23" i="69"/>
  <c r="J22" i="69"/>
  <c r="I22" i="69"/>
  <c r="H22" i="69"/>
  <c r="G22" i="69"/>
  <c r="J21" i="69"/>
  <c r="I21" i="69"/>
  <c r="H21" i="69"/>
  <c r="G21" i="69"/>
  <c r="J20" i="69"/>
  <c r="I20" i="69"/>
  <c r="H20" i="69"/>
  <c r="G20" i="69"/>
  <c r="J19" i="69"/>
  <c r="I19" i="69"/>
  <c r="H19" i="69"/>
  <c r="G19" i="69"/>
  <c r="J18" i="69"/>
  <c r="I18" i="69"/>
  <c r="H18" i="69"/>
  <c r="G18" i="69"/>
  <c r="J17" i="69"/>
  <c r="I17" i="69"/>
  <c r="H17" i="69"/>
  <c r="G17" i="69"/>
  <c r="J16" i="69"/>
  <c r="I16" i="69"/>
  <c r="H16" i="69"/>
  <c r="G16" i="69"/>
  <c r="J15" i="69"/>
  <c r="I15" i="69"/>
  <c r="H15" i="69"/>
  <c r="G15" i="69"/>
  <c r="J14" i="69"/>
  <c r="I14" i="69"/>
  <c r="H14" i="69"/>
  <c r="G14" i="69"/>
  <c r="J13" i="69"/>
  <c r="I13" i="69"/>
  <c r="H13" i="69"/>
  <c r="G13" i="69"/>
  <c r="J12" i="69"/>
  <c r="I12" i="69"/>
  <c r="H12" i="69"/>
  <c r="G12" i="69"/>
  <c r="F11" i="69"/>
  <c r="J11" i="69" s="1"/>
  <c r="E11" i="69"/>
  <c r="I11" i="69" s="1"/>
  <c r="D11" i="69"/>
  <c r="J10" i="69"/>
  <c r="I10" i="69"/>
  <c r="G10" i="69"/>
  <c r="H10" i="69" s="1"/>
  <c r="J9" i="69"/>
  <c r="I9" i="69"/>
  <c r="H9" i="69"/>
  <c r="G9" i="69"/>
  <c r="J8" i="69"/>
  <c r="G8" i="69"/>
  <c r="H8" i="69" s="1"/>
  <c r="F8" i="69"/>
  <c r="E8" i="69"/>
  <c r="E46" i="69" s="1"/>
  <c r="I46" i="69" s="1"/>
  <c r="D8" i="69"/>
  <c r="D46" i="69" s="1"/>
  <c r="Q54" i="66"/>
  <c r="Q52" i="66"/>
  <c r="Q50" i="66"/>
  <c r="Q49" i="66"/>
  <c r="Q48" i="66"/>
  <c r="Q47" i="66"/>
  <c r="Q46" i="66"/>
  <c r="Q45" i="66"/>
  <c r="Q44" i="66"/>
  <c r="Q43" i="66"/>
  <c r="Q42" i="66"/>
  <c r="Q41" i="66"/>
  <c r="Q40" i="66"/>
  <c r="Q39" i="66"/>
  <c r="Q38" i="66"/>
  <c r="Q37" i="66"/>
  <c r="Q36" i="66"/>
  <c r="Q35" i="66"/>
  <c r="Q34" i="66"/>
  <c r="Q33" i="66"/>
  <c r="Q32" i="66"/>
  <c r="Q31" i="66"/>
  <c r="Q30" i="66"/>
  <c r="Q29" i="66"/>
  <c r="Q28" i="66"/>
  <c r="Q27" i="66"/>
  <c r="Q25" i="66"/>
  <c r="Q24" i="66"/>
  <c r="Q23" i="66"/>
  <c r="Q22" i="66"/>
  <c r="Q21" i="66"/>
  <c r="Q20" i="66"/>
  <c r="Q19" i="66"/>
  <c r="Q18" i="66"/>
  <c r="Q17" i="66"/>
  <c r="Q16" i="66"/>
  <c r="Q15" i="66"/>
  <c r="Q14" i="66"/>
  <c r="Q13" i="66"/>
  <c r="Q12" i="66"/>
  <c r="Q10" i="66"/>
  <c r="Q9" i="66"/>
  <c r="Q8" i="66"/>
  <c r="Q7" i="66"/>
  <c r="G46" i="69" l="1"/>
  <c r="H46" i="69" s="1"/>
  <c r="G11" i="69"/>
  <c r="H11" i="69" s="1"/>
  <c r="G43" i="69"/>
  <c r="H43" i="69" s="1"/>
  <c r="G35" i="69"/>
  <c r="H35" i="69" s="1"/>
  <c r="I8" i="69"/>
  <c r="J44" i="65" l="1"/>
  <c r="J43" i="65"/>
  <c r="J36" i="65"/>
  <c r="J32" i="65"/>
  <c r="J31" i="65"/>
  <c r="J28" i="65"/>
  <c r="J27" i="65"/>
  <c r="J24" i="65"/>
  <c r="J11" i="65"/>
  <c r="J5" i="65"/>
  <c r="I22" i="61" l="1"/>
  <c r="H22" i="61"/>
  <c r="G22" i="61"/>
  <c r="E21" i="61"/>
  <c r="F21" i="61" s="1"/>
  <c r="G21" i="61" s="1"/>
  <c r="E10" i="61"/>
  <c r="F10" i="61" s="1"/>
  <c r="E7" i="61"/>
  <c r="F7" i="61" s="1"/>
  <c r="G7" i="61" s="1"/>
  <c r="H7" i="61" s="1"/>
  <c r="I7" i="61" s="1"/>
  <c r="H5" i="61"/>
  <c r="I5" i="61" s="1"/>
  <c r="E13" i="61" l="1"/>
  <c r="E14" i="61" s="1"/>
  <c r="H21" i="61"/>
  <c r="I21" i="61" s="1"/>
  <c r="F11" i="61"/>
  <c r="G10" i="61"/>
  <c r="F13" i="61"/>
  <c r="E11" i="61"/>
  <c r="F14" i="61" l="1"/>
  <c r="G11" i="61"/>
  <c r="H10" i="61"/>
  <c r="G13" i="61"/>
  <c r="G14" i="61" s="1"/>
  <c r="H11" i="61" l="1"/>
  <c r="H13" i="61"/>
  <c r="H14" i="61" s="1"/>
  <c r="I10" i="61"/>
  <c r="I11" i="61" l="1"/>
  <c r="I13" i="61"/>
  <c r="I14" i="61" s="1"/>
  <c r="D10" i="60" l="1"/>
  <c r="K45" i="58"/>
  <c r="J45" i="58"/>
  <c r="H45" i="58"/>
  <c r="I45" i="58" s="1"/>
  <c r="K44" i="58"/>
  <c r="J44" i="58"/>
  <c r="H44" i="58"/>
  <c r="I44" i="58" s="1"/>
  <c r="K43" i="58"/>
  <c r="J43" i="58"/>
  <c r="H43" i="58"/>
  <c r="I43" i="58" s="1"/>
  <c r="K42" i="58"/>
  <c r="J42" i="58"/>
  <c r="H42" i="58"/>
  <c r="I42" i="58" s="1"/>
  <c r="K41" i="58"/>
  <c r="G41" i="58"/>
  <c r="H41" i="58" s="1"/>
  <c r="I41" i="58" s="1"/>
  <c r="F41" i="58"/>
  <c r="F46" i="58" s="1"/>
  <c r="J46" i="58" s="1"/>
  <c r="E41" i="58"/>
  <c r="K40" i="58"/>
  <c r="J40" i="58"/>
  <c r="I40" i="58"/>
  <c r="H40" i="58"/>
  <c r="G39" i="58"/>
  <c r="G46" i="58" s="1"/>
  <c r="F39" i="58"/>
  <c r="J39" i="58" s="1"/>
  <c r="E39" i="58"/>
  <c r="E46" i="58" s="1"/>
  <c r="K38" i="58"/>
  <c r="J38" i="58"/>
  <c r="H38" i="58"/>
  <c r="I38" i="58" s="1"/>
  <c r="K37" i="58"/>
  <c r="J37" i="58"/>
  <c r="H37" i="58"/>
  <c r="I37" i="58" s="1"/>
  <c r="G37" i="58"/>
  <c r="F37" i="58"/>
  <c r="E37" i="58"/>
  <c r="K34" i="58"/>
  <c r="J34" i="58"/>
  <c r="H34" i="58"/>
  <c r="I34" i="58" s="1"/>
  <c r="K33" i="58"/>
  <c r="J33" i="58"/>
  <c r="G33" i="58"/>
  <c r="H33" i="58" s="1"/>
  <c r="I33" i="58" s="1"/>
  <c r="F33" i="58"/>
  <c r="E33" i="58"/>
  <c r="K32" i="58"/>
  <c r="J32" i="58"/>
  <c r="I32" i="58"/>
  <c r="H32" i="58"/>
  <c r="K31" i="58"/>
  <c r="J31" i="58"/>
  <c r="I31" i="58"/>
  <c r="H31" i="58"/>
  <c r="K30" i="58"/>
  <c r="J30" i="58"/>
  <c r="I30" i="58"/>
  <c r="H30" i="58"/>
  <c r="K29" i="58"/>
  <c r="J29" i="58"/>
  <c r="I29" i="58"/>
  <c r="H29" i="58"/>
  <c r="K28" i="58"/>
  <c r="J28" i="58"/>
  <c r="I28" i="58"/>
  <c r="H28" i="58"/>
  <c r="G27" i="58"/>
  <c r="H27" i="58" s="1"/>
  <c r="I27" i="58" s="1"/>
  <c r="F27" i="58"/>
  <c r="J27" i="58" s="1"/>
  <c r="E27" i="58"/>
  <c r="K26" i="58"/>
  <c r="J26" i="58"/>
  <c r="H26" i="58"/>
  <c r="I26" i="58" s="1"/>
  <c r="K25" i="58"/>
  <c r="J25" i="58"/>
  <c r="H25" i="58"/>
  <c r="I25" i="58" s="1"/>
  <c r="H24" i="58"/>
  <c r="I24" i="58" s="1"/>
  <c r="G24" i="58"/>
  <c r="K24" i="58" s="1"/>
  <c r="F24" i="58"/>
  <c r="J24" i="58" s="1"/>
  <c r="E24" i="58"/>
  <c r="K23" i="58"/>
  <c r="J23" i="58"/>
  <c r="H23" i="58"/>
  <c r="I23" i="58" s="1"/>
  <c r="K22" i="58"/>
  <c r="J22" i="58"/>
  <c r="I22" i="58"/>
  <c r="H22" i="58"/>
  <c r="K21" i="58"/>
  <c r="J21" i="58"/>
  <c r="H21" i="58"/>
  <c r="I21" i="58" s="1"/>
  <c r="K20" i="58"/>
  <c r="J20" i="58"/>
  <c r="I20" i="58"/>
  <c r="H20" i="58"/>
  <c r="K19" i="58"/>
  <c r="J19" i="58"/>
  <c r="H19" i="58"/>
  <c r="I19" i="58" s="1"/>
  <c r="K18" i="58"/>
  <c r="J18" i="58"/>
  <c r="I18" i="58"/>
  <c r="H18" i="58"/>
  <c r="K17" i="58"/>
  <c r="J17" i="58"/>
  <c r="H17" i="58"/>
  <c r="I17" i="58" s="1"/>
  <c r="K16" i="58"/>
  <c r="J16" i="58"/>
  <c r="I16" i="58"/>
  <c r="H16" i="58"/>
  <c r="K15" i="58"/>
  <c r="G15" i="58"/>
  <c r="G35" i="58" s="1"/>
  <c r="F15" i="58"/>
  <c r="J15" i="58" s="1"/>
  <c r="E15" i="58"/>
  <c r="K14" i="58"/>
  <c r="J14" i="58"/>
  <c r="H14" i="58"/>
  <c r="I14" i="58" s="1"/>
  <c r="K13" i="58"/>
  <c r="J13" i="58"/>
  <c r="H13" i="58"/>
  <c r="I13" i="58" s="1"/>
  <c r="K12" i="58"/>
  <c r="J12" i="58"/>
  <c r="H12" i="58"/>
  <c r="I12" i="58" s="1"/>
  <c r="K11" i="58"/>
  <c r="J11" i="58"/>
  <c r="H11" i="58"/>
  <c r="I11" i="58" s="1"/>
  <c r="K10" i="58"/>
  <c r="J10" i="58"/>
  <c r="G10" i="58"/>
  <c r="H10" i="58" s="1"/>
  <c r="I10" i="58" s="1"/>
  <c r="F10" i="58"/>
  <c r="F35" i="58" s="1"/>
  <c r="E10" i="58"/>
  <c r="E35" i="58" s="1"/>
  <c r="E47" i="58" s="1"/>
  <c r="E79" i="57"/>
  <c r="K78" i="57"/>
  <c r="J78" i="57"/>
  <c r="H78" i="57"/>
  <c r="I78" i="57" s="1"/>
  <c r="K77" i="57"/>
  <c r="J77" i="57"/>
  <c r="H77" i="57"/>
  <c r="I77" i="57" s="1"/>
  <c r="K76" i="57"/>
  <c r="J76" i="57"/>
  <c r="H76" i="57"/>
  <c r="I76" i="57" s="1"/>
  <c r="K75" i="57"/>
  <c r="J75" i="57"/>
  <c r="H75" i="57"/>
  <c r="I75" i="57" s="1"/>
  <c r="K74" i="57"/>
  <c r="J74" i="57"/>
  <c r="H74" i="57"/>
  <c r="I74" i="57" s="1"/>
  <c r="K73" i="57"/>
  <c r="J73" i="57"/>
  <c r="H73" i="57"/>
  <c r="I73" i="57" s="1"/>
  <c r="K72" i="57"/>
  <c r="J72" i="57"/>
  <c r="H72" i="57"/>
  <c r="I72" i="57" s="1"/>
  <c r="K71" i="57"/>
  <c r="J71" i="57"/>
  <c r="H71" i="57"/>
  <c r="I71" i="57" s="1"/>
  <c r="K70" i="57"/>
  <c r="J70" i="57"/>
  <c r="H70" i="57"/>
  <c r="I70" i="57" s="1"/>
  <c r="G69" i="57"/>
  <c r="K69" i="57" s="1"/>
  <c r="F69" i="57"/>
  <c r="H69" i="57" s="1"/>
  <c r="I69" i="57" s="1"/>
  <c r="E69" i="57"/>
  <c r="K68" i="57"/>
  <c r="J68" i="57"/>
  <c r="H68" i="57"/>
  <c r="I68" i="57" s="1"/>
  <c r="K67" i="57"/>
  <c r="J67" i="57"/>
  <c r="I67" i="57"/>
  <c r="H67" i="57"/>
  <c r="K66" i="57"/>
  <c r="J66" i="57"/>
  <c r="H66" i="57"/>
  <c r="I66" i="57" s="1"/>
  <c r="K65" i="57"/>
  <c r="J65" i="57"/>
  <c r="I65" i="57"/>
  <c r="H65" i="57"/>
  <c r="K64" i="57"/>
  <c r="J64" i="57"/>
  <c r="H64" i="57"/>
  <c r="I64" i="57" s="1"/>
  <c r="K63" i="57"/>
  <c r="J63" i="57"/>
  <c r="I63" i="57"/>
  <c r="H63" i="57"/>
  <c r="K62" i="57"/>
  <c r="J62" i="57"/>
  <c r="H62" i="57"/>
  <c r="I62" i="57" s="1"/>
  <c r="K61" i="57"/>
  <c r="J61" i="57"/>
  <c r="I61" i="57"/>
  <c r="H61" i="57"/>
  <c r="K60" i="57"/>
  <c r="J60" i="57"/>
  <c r="H60" i="57"/>
  <c r="I60" i="57" s="1"/>
  <c r="K59" i="57"/>
  <c r="J59" i="57"/>
  <c r="I59" i="57"/>
  <c r="H59" i="57"/>
  <c r="K58" i="57"/>
  <c r="J58" i="57"/>
  <c r="H58" i="57"/>
  <c r="I58" i="57" s="1"/>
  <c r="K57" i="57"/>
  <c r="J57" i="57"/>
  <c r="I57" i="57"/>
  <c r="H57" i="57"/>
  <c r="K56" i="57"/>
  <c r="J56" i="57"/>
  <c r="H56" i="57"/>
  <c r="I56" i="57" s="1"/>
  <c r="K55" i="57"/>
  <c r="J55" i="57"/>
  <c r="I55" i="57"/>
  <c r="H55" i="57"/>
  <c r="K54" i="57"/>
  <c r="J54" i="57"/>
  <c r="H54" i="57"/>
  <c r="I54" i="57" s="1"/>
  <c r="K53" i="57"/>
  <c r="J53" i="57"/>
  <c r="I53" i="57"/>
  <c r="H53" i="57"/>
  <c r="K52" i="57"/>
  <c r="J52" i="57"/>
  <c r="H52" i="57"/>
  <c r="I52" i="57" s="1"/>
  <c r="K51" i="57"/>
  <c r="J51" i="57"/>
  <c r="I51" i="57"/>
  <c r="H51" i="57"/>
  <c r="K50" i="57"/>
  <c r="J50" i="57"/>
  <c r="H50" i="57"/>
  <c r="I50" i="57" s="1"/>
  <c r="K49" i="57"/>
  <c r="J49" i="57"/>
  <c r="I49" i="57"/>
  <c r="H49" i="57"/>
  <c r="K48" i="57"/>
  <c r="J48" i="57"/>
  <c r="H48" i="57"/>
  <c r="I48" i="57" s="1"/>
  <c r="K47" i="57"/>
  <c r="J47" i="57"/>
  <c r="I47" i="57"/>
  <c r="H47" i="57"/>
  <c r="K46" i="57"/>
  <c r="J46" i="57"/>
  <c r="H46" i="57"/>
  <c r="I46" i="57" s="1"/>
  <c r="K45" i="57"/>
  <c r="J45" i="57"/>
  <c r="I45" i="57"/>
  <c r="H45" i="57"/>
  <c r="K44" i="57"/>
  <c r="J44" i="57"/>
  <c r="H44" i="57"/>
  <c r="I44" i="57" s="1"/>
  <c r="K43" i="57"/>
  <c r="J43" i="57"/>
  <c r="I43" i="57"/>
  <c r="H43" i="57"/>
  <c r="K42" i="57"/>
  <c r="J42" i="57"/>
  <c r="H42" i="57"/>
  <c r="I42" i="57" s="1"/>
  <c r="K41" i="57"/>
  <c r="J41" i="57"/>
  <c r="I41" i="57"/>
  <c r="H41" i="57"/>
  <c r="K40" i="57"/>
  <c r="J40" i="57"/>
  <c r="H40" i="57"/>
  <c r="I40" i="57" s="1"/>
  <c r="K39" i="57"/>
  <c r="J39" i="57"/>
  <c r="I39" i="57"/>
  <c r="H39" i="57"/>
  <c r="K38" i="57"/>
  <c r="J38" i="57"/>
  <c r="H38" i="57"/>
  <c r="I38" i="57" s="1"/>
  <c r="K37" i="57"/>
  <c r="J37" i="57"/>
  <c r="I37" i="57"/>
  <c r="H37" i="57"/>
  <c r="K36" i="57"/>
  <c r="J36" i="57"/>
  <c r="H36" i="57"/>
  <c r="I36" i="57" s="1"/>
  <c r="K35" i="57"/>
  <c r="J35" i="57"/>
  <c r="I35" i="57"/>
  <c r="H35" i="57"/>
  <c r="K34" i="57"/>
  <c r="J34" i="57"/>
  <c r="H34" i="57"/>
  <c r="I34" i="57" s="1"/>
  <c r="K33" i="57"/>
  <c r="J33" i="57"/>
  <c r="I33" i="57"/>
  <c r="H33" i="57"/>
  <c r="K32" i="57"/>
  <c r="J32" i="57"/>
  <c r="H32" i="57"/>
  <c r="I32" i="57" s="1"/>
  <c r="K31" i="57"/>
  <c r="J31" i="57"/>
  <c r="I31" i="57"/>
  <c r="H31" i="57"/>
  <c r="K30" i="57"/>
  <c r="J30" i="57"/>
  <c r="H30" i="57"/>
  <c r="I30" i="57" s="1"/>
  <c r="K29" i="57"/>
  <c r="J29" i="57"/>
  <c r="I29" i="57"/>
  <c r="H29" i="57"/>
  <c r="K28" i="57"/>
  <c r="J28" i="57"/>
  <c r="H28" i="57"/>
  <c r="I28" i="57" s="1"/>
  <c r="K27" i="57"/>
  <c r="J27" i="57"/>
  <c r="I27" i="57"/>
  <c r="H27" i="57"/>
  <c r="K26" i="57"/>
  <c r="J26" i="57"/>
  <c r="H26" i="57"/>
  <c r="I26" i="57" s="1"/>
  <c r="K25" i="57"/>
  <c r="J25" i="57"/>
  <c r="I25" i="57"/>
  <c r="H25" i="57"/>
  <c r="K24" i="57"/>
  <c r="J24" i="57"/>
  <c r="H24" i="57"/>
  <c r="I24" i="57" s="1"/>
  <c r="K23" i="57"/>
  <c r="J23" i="57"/>
  <c r="I23" i="57"/>
  <c r="H23" i="57"/>
  <c r="K22" i="57"/>
  <c r="J22" i="57"/>
  <c r="H22" i="57"/>
  <c r="I22" i="57" s="1"/>
  <c r="K21" i="57"/>
  <c r="J21" i="57"/>
  <c r="I21" i="57"/>
  <c r="H21" i="57"/>
  <c r="K20" i="57"/>
  <c r="J20" i="57"/>
  <c r="H20" i="57"/>
  <c r="I20" i="57" s="1"/>
  <c r="K19" i="57"/>
  <c r="J19" i="57"/>
  <c r="I19" i="57"/>
  <c r="H19" i="57"/>
  <c r="K18" i="57"/>
  <c r="J18" i="57"/>
  <c r="H18" i="57"/>
  <c r="I18" i="57" s="1"/>
  <c r="K17" i="57"/>
  <c r="J17" i="57"/>
  <c r="I17" i="57"/>
  <c r="H17" i="57"/>
  <c r="K16" i="57"/>
  <c r="J16" i="57"/>
  <c r="H16" i="57"/>
  <c r="I16" i="57" s="1"/>
  <c r="K15" i="57"/>
  <c r="J15" i="57"/>
  <c r="I15" i="57"/>
  <c r="H15" i="57"/>
  <c r="K14" i="57"/>
  <c r="J14" i="57"/>
  <c r="H14" i="57"/>
  <c r="I14" i="57" s="1"/>
  <c r="K13" i="57"/>
  <c r="J13" i="57"/>
  <c r="I13" i="57"/>
  <c r="H13" i="57"/>
  <c r="K12" i="57"/>
  <c r="J12" i="57"/>
  <c r="H12" i="57"/>
  <c r="I12" i="57" s="1"/>
  <c r="K11" i="57"/>
  <c r="J11" i="57"/>
  <c r="I11" i="57"/>
  <c r="H11" i="57"/>
  <c r="K10" i="57"/>
  <c r="J10" i="57"/>
  <c r="H10" i="57"/>
  <c r="I10" i="57" s="1"/>
  <c r="J9" i="57"/>
  <c r="G9" i="57"/>
  <c r="H9" i="57" s="1"/>
  <c r="I9" i="57" s="1"/>
  <c r="F9" i="57"/>
  <c r="F79" i="57" s="1"/>
  <c r="J79" i="57" s="1"/>
  <c r="E9" i="57"/>
  <c r="I39" i="56"/>
  <c r="H39" i="56"/>
  <c r="F39" i="56"/>
  <c r="G39" i="56" s="1"/>
  <c r="I38" i="56"/>
  <c r="H38" i="56"/>
  <c r="F38" i="56"/>
  <c r="G38" i="56" s="1"/>
  <c r="I37" i="56"/>
  <c r="H37" i="56"/>
  <c r="F37" i="56"/>
  <c r="G37" i="56" s="1"/>
  <c r="I36" i="56"/>
  <c r="H36" i="56"/>
  <c r="F36" i="56"/>
  <c r="G36" i="56" s="1"/>
  <c r="I35" i="56"/>
  <c r="H35" i="56"/>
  <c r="F35" i="56"/>
  <c r="G35" i="56" s="1"/>
  <c r="I34" i="56"/>
  <c r="H34" i="56"/>
  <c r="F34" i="56"/>
  <c r="G34" i="56" s="1"/>
  <c r="E33" i="56"/>
  <c r="I33" i="56" s="1"/>
  <c r="D33" i="56"/>
  <c r="H33" i="56" s="1"/>
  <c r="C33" i="56"/>
  <c r="I32" i="56"/>
  <c r="H32" i="56"/>
  <c r="F32" i="56"/>
  <c r="G32" i="56" s="1"/>
  <c r="I31" i="56"/>
  <c r="H31" i="56"/>
  <c r="F31" i="56"/>
  <c r="G31" i="56" s="1"/>
  <c r="I30" i="56"/>
  <c r="H30" i="56"/>
  <c r="F30" i="56"/>
  <c r="G30" i="56" s="1"/>
  <c r="I29" i="56"/>
  <c r="H29" i="56"/>
  <c r="F29" i="56"/>
  <c r="G29" i="56" s="1"/>
  <c r="I28" i="56"/>
  <c r="H28" i="56"/>
  <c r="F28" i="56"/>
  <c r="G28" i="56" s="1"/>
  <c r="E27" i="56"/>
  <c r="E40" i="56" s="1"/>
  <c r="D27" i="56"/>
  <c r="H27" i="56" s="1"/>
  <c r="C27" i="56"/>
  <c r="C40" i="56" s="1"/>
  <c r="I24" i="56"/>
  <c r="H24" i="56"/>
  <c r="G24" i="56"/>
  <c r="F24" i="56"/>
  <c r="I23" i="56"/>
  <c r="H23" i="56"/>
  <c r="F23" i="56"/>
  <c r="G23" i="56" s="1"/>
  <c r="I22" i="56"/>
  <c r="H22" i="56"/>
  <c r="G22" i="56"/>
  <c r="F22" i="56"/>
  <c r="I21" i="56"/>
  <c r="H21" i="56"/>
  <c r="F21" i="56"/>
  <c r="G21" i="56" s="1"/>
  <c r="I20" i="56"/>
  <c r="H20" i="56"/>
  <c r="G20" i="56"/>
  <c r="F20" i="56"/>
  <c r="I19" i="56"/>
  <c r="H19" i="56"/>
  <c r="F19" i="56"/>
  <c r="G19" i="56" s="1"/>
  <c r="I18" i="56"/>
  <c r="H18" i="56"/>
  <c r="G18" i="56"/>
  <c r="F18" i="56"/>
  <c r="I17" i="56"/>
  <c r="E17" i="56"/>
  <c r="D17" i="56"/>
  <c r="H17" i="56" s="1"/>
  <c r="C17" i="56"/>
  <c r="I16" i="56"/>
  <c r="H16" i="56"/>
  <c r="F16" i="56"/>
  <c r="G16" i="56" s="1"/>
  <c r="I15" i="56"/>
  <c r="H15" i="56"/>
  <c r="F15" i="56"/>
  <c r="G15" i="56" s="1"/>
  <c r="I14" i="56"/>
  <c r="H14" i="56"/>
  <c r="F14" i="56"/>
  <c r="G14" i="56" s="1"/>
  <c r="I13" i="56"/>
  <c r="H13" i="56"/>
  <c r="F13" i="56"/>
  <c r="G13" i="56" s="1"/>
  <c r="I12" i="56"/>
  <c r="H12" i="56"/>
  <c r="F12" i="56"/>
  <c r="G12" i="56" s="1"/>
  <c r="I11" i="56"/>
  <c r="E11" i="56"/>
  <c r="E25" i="56" s="1"/>
  <c r="D11" i="56"/>
  <c r="H11" i="56" s="1"/>
  <c r="C11" i="56"/>
  <c r="C25" i="56" s="1"/>
  <c r="I31" i="55"/>
  <c r="H31" i="55"/>
  <c r="G31" i="55"/>
  <c r="F31" i="55"/>
  <c r="I30" i="55"/>
  <c r="H30" i="55"/>
  <c r="G30" i="55"/>
  <c r="F30" i="55"/>
  <c r="I29" i="55"/>
  <c r="H29" i="55"/>
  <c r="E29" i="55"/>
  <c r="F29" i="55" s="1"/>
  <c r="G29" i="55" s="1"/>
  <c r="D29" i="55"/>
  <c r="C29" i="55"/>
  <c r="I28" i="55"/>
  <c r="H28" i="55"/>
  <c r="F28" i="55"/>
  <c r="G28" i="55" s="1"/>
  <c r="I27" i="55"/>
  <c r="H27" i="55"/>
  <c r="F27" i="55"/>
  <c r="G27" i="55" s="1"/>
  <c r="I26" i="55"/>
  <c r="H26" i="55"/>
  <c r="F26" i="55"/>
  <c r="G26" i="55" s="1"/>
  <c r="I25" i="55"/>
  <c r="H25" i="55"/>
  <c r="F25" i="55"/>
  <c r="G25" i="55" s="1"/>
  <c r="I24" i="55"/>
  <c r="H24" i="55"/>
  <c r="F24" i="55"/>
  <c r="G24" i="55" s="1"/>
  <c r="I23" i="55"/>
  <c r="E23" i="55"/>
  <c r="E32" i="55" s="1"/>
  <c r="D23" i="55"/>
  <c r="H23" i="55" s="1"/>
  <c r="C23" i="55"/>
  <c r="C32" i="55" s="1"/>
  <c r="I20" i="55"/>
  <c r="H20" i="55"/>
  <c r="F20" i="55"/>
  <c r="G20" i="55" s="1"/>
  <c r="E19" i="55"/>
  <c r="I19" i="55" s="1"/>
  <c r="D19" i="55"/>
  <c r="F19" i="55" s="1"/>
  <c r="G19" i="55" s="1"/>
  <c r="C19" i="55"/>
  <c r="I18" i="55"/>
  <c r="H18" i="55"/>
  <c r="G18" i="55"/>
  <c r="F18" i="55"/>
  <c r="I17" i="55"/>
  <c r="H17" i="55"/>
  <c r="G17" i="55"/>
  <c r="F17" i="55"/>
  <c r="I16" i="55"/>
  <c r="H16" i="55"/>
  <c r="G16" i="55"/>
  <c r="F16" i="55"/>
  <c r="I15" i="55"/>
  <c r="H15" i="55"/>
  <c r="G15" i="55"/>
  <c r="F15" i="55"/>
  <c r="I14" i="55"/>
  <c r="H14" i="55"/>
  <c r="G14" i="55"/>
  <c r="F14" i="55"/>
  <c r="I13" i="55"/>
  <c r="H13" i="55"/>
  <c r="G13" i="55"/>
  <c r="F13" i="55"/>
  <c r="E12" i="55"/>
  <c r="F12" i="55" s="1"/>
  <c r="G12" i="55" s="1"/>
  <c r="D12" i="55"/>
  <c r="D21" i="55" s="1"/>
  <c r="C12" i="55"/>
  <c r="C21" i="55" s="1"/>
  <c r="C33" i="55" s="1"/>
  <c r="C41" i="56" l="1"/>
  <c r="D25" i="56"/>
  <c r="H25" i="56" s="1"/>
  <c r="F17" i="56"/>
  <c r="G17" i="56" s="1"/>
  <c r="I40" i="56"/>
  <c r="H21" i="55"/>
  <c r="J35" i="58"/>
  <c r="F47" i="58"/>
  <c r="J47" i="58" s="1"/>
  <c r="F25" i="56"/>
  <c r="G25" i="56" s="1"/>
  <c r="E41" i="56"/>
  <c r="I25" i="56"/>
  <c r="K35" i="58"/>
  <c r="G47" i="58"/>
  <c r="H35" i="58"/>
  <c r="I35" i="58" s="1"/>
  <c r="I32" i="55"/>
  <c r="F32" i="55"/>
  <c r="G32" i="55" s="1"/>
  <c r="K46" i="58"/>
  <c r="H46" i="58"/>
  <c r="I46" i="58" s="1"/>
  <c r="E21" i="55"/>
  <c r="H12" i="55"/>
  <c r="H15" i="58"/>
  <c r="I15" i="58" s="1"/>
  <c r="F23" i="55"/>
  <c r="G23" i="55" s="1"/>
  <c r="D32" i="55"/>
  <c r="H32" i="55" s="1"/>
  <c r="F11" i="56"/>
  <c r="G11" i="56" s="1"/>
  <c r="I27" i="56"/>
  <c r="F33" i="56"/>
  <c r="G33" i="56" s="1"/>
  <c r="K9" i="57"/>
  <c r="I12" i="55"/>
  <c r="J69" i="57"/>
  <c r="G79" i="57"/>
  <c r="K27" i="58"/>
  <c r="K39" i="58"/>
  <c r="H19" i="55"/>
  <c r="J41" i="58"/>
  <c r="F27" i="56"/>
  <c r="G27" i="56" s="1"/>
  <c r="D40" i="56"/>
  <c r="H40" i="56" s="1"/>
  <c r="H39" i="58"/>
  <c r="I39" i="58" s="1"/>
  <c r="I41" i="56" l="1"/>
  <c r="D41" i="56"/>
  <c r="H41" i="56" s="1"/>
  <c r="K79" i="57"/>
  <c r="H79" i="57"/>
  <c r="I79" i="57" s="1"/>
  <c r="I21" i="55"/>
  <c r="E33" i="55"/>
  <c r="F21" i="55"/>
  <c r="G21" i="55" s="1"/>
  <c r="H47" i="58"/>
  <c r="I47" i="58" s="1"/>
  <c r="K47" i="58"/>
  <c r="D33" i="55"/>
  <c r="H33" i="55" s="1"/>
  <c r="F40" i="56"/>
  <c r="G40" i="56" s="1"/>
  <c r="F41" i="56" l="1"/>
  <c r="G41" i="56" s="1"/>
  <c r="I33" i="55"/>
  <c r="F33" i="55"/>
  <c r="G33" i="55" s="1"/>
  <c r="C34" i="44" l="1"/>
  <c r="C58" i="44" s="1"/>
  <c r="C64" i="44"/>
  <c r="C88" i="44" s="1"/>
  <c r="C89" i="44" s="1"/>
  <c r="C86" i="44"/>
  <c r="C87" i="44"/>
  <c r="C90" i="44" s="1"/>
  <c r="C99" i="44"/>
  <c r="C15" i="26" l="1"/>
  <c r="E16" i="18" l="1"/>
  <c r="D16" i="18"/>
  <c r="C16" i="18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N14" i="10"/>
  <c r="M14" i="10"/>
  <c r="N13" i="10"/>
  <c r="M13" i="10"/>
  <c r="N12" i="10"/>
  <c r="M12" i="10"/>
  <c r="N11" i="10"/>
  <c r="M11" i="10"/>
  <c r="N10" i="10"/>
  <c r="M10" i="10"/>
  <c r="J10" i="8" l="1"/>
  <c r="K10" i="8"/>
  <c r="J11" i="8"/>
  <c r="J12" i="8"/>
  <c r="J13" i="8"/>
  <c r="J14" i="8"/>
  <c r="J15" i="8"/>
  <c r="K15" i="8"/>
  <c r="J16" i="8"/>
  <c r="K16" i="8"/>
  <c r="J17" i="8"/>
  <c r="K17" i="8"/>
  <c r="J18" i="8"/>
  <c r="K18" i="8"/>
  <c r="J19" i="8"/>
  <c r="K19" i="8"/>
  <c r="J20" i="8"/>
  <c r="J21" i="8"/>
  <c r="K21" i="8"/>
  <c r="J22" i="8"/>
  <c r="K22" i="8"/>
  <c r="J23" i="8"/>
  <c r="K23" i="8"/>
  <c r="J24" i="8"/>
  <c r="K24" i="8"/>
  <c r="J25" i="8"/>
  <c r="K25" i="8"/>
  <c r="J26" i="8"/>
  <c r="K26" i="8"/>
  <c r="J27" i="8"/>
  <c r="K27" i="8"/>
  <c r="J28" i="8"/>
  <c r="K28" i="8"/>
  <c r="J29" i="8"/>
  <c r="K29" i="8"/>
  <c r="J30" i="8"/>
  <c r="K30" i="8"/>
  <c r="J31" i="8"/>
  <c r="K31" i="8"/>
  <c r="J32" i="8"/>
  <c r="K32" i="8"/>
  <c r="J33" i="8"/>
  <c r="J34" i="8"/>
  <c r="K34" i="8"/>
  <c r="J35" i="8"/>
  <c r="K35" i="8"/>
  <c r="J36" i="8"/>
  <c r="K36" i="8"/>
  <c r="J37" i="8"/>
  <c r="K37" i="8"/>
  <c r="J38" i="8"/>
  <c r="K38" i="8"/>
  <c r="J39" i="8"/>
  <c r="K39" i="8"/>
  <c r="D40" i="8"/>
  <c r="E40" i="8"/>
  <c r="F40" i="8"/>
  <c r="G40" i="8"/>
  <c r="H40" i="8"/>
  <c r="I40" i="8"/>
  <c r="J8" i="6"/>
  <c r="K8" i="6"/>
  <c r="L8" i="6"/>
  <c r="J9" i="6"/>
  <c r="K9" i="6"/>
  <c r="L9" i="6"/>
  <c r="J10" i="6"/>
  <c r="K10" i="6" s="1"/>
  <c r="L10" i="6"/>
  <c r="J11" i="6"/>
  <c r="K11" i="6"/>
  <c r="L11" i="6"/>
  <c r="J12" i="6"/>
  <c r="K12" i="6" s="1"/>
  <c r="L12" i="6"/>
  <c r="J13" i="6"/>
  <c r="K13" i="6"/>
  <c r="L13" i="6"/>
  <c r="J14" i="6"/>
  <c r="K14" i="6"/>
  <c r="L14" i="6"/>
  <c r="J15" i="6"/>
  <c r="K15" i="6"/>
  <c r="L15" i="6"/>
  <c r="J16" i="6"/>
  <c r="K16" i="6"/>
  <c r="L16" i="6"/>
  <c r="J17" i="6"/>
  <c r="K17" i="6"/>
  <c r="L17" i="6"/>
  <c r="J18" i="6"/>
  <c r="K18" i="6" s="1"/>
  <c r="L18" i="6"/>
  <c r="J19" i="6"/>
  <c r="K19" i="6"/>
  <c r="L19" i="6"/>
  <c r="J20" i="6"/>
  <c r="K20" i="6" s="1"/>
  <c r="L20" i="6"/>
  <c r="J21" i="6"/>
  <c r="K21" i="6"/>
  <c r="L21" i="6"/>
  <c r="J22" i="6"/>
  <c r="K22" i="6"/>
  <c r="L22" i="6"/>
  <c r="J23" i="6"/>
  <c r="K23" i="6"/>
  <c r="L23" i="6"/>
  <c r="J24" i="6"/>
  <c r="K24" i="6"/>
  <c r="L24" i="6"/>
  <c r="J25" i="6"/>
  <c r="K25" i="6"/>
  <c r="L25" i="6"/>
  <c r="J26" i="6"/>
  <c r="K26" i="6" s="1"/>
  <c r="L26" i="6"/>
  <c r="J27" i="6"/>
  <c r="K27" i="6"/>
  <c r="L27" i="6"/>
  <c r="J28" i="6"/>
  <c r="K28" i="6" s="1"/>
  <c r="L28" i="6"/>
  <c r="J29" i="6"/>
  <c r="K29" i="6"/>
  <c r="L29" i="6"/>
  <c r="J30" i="6"/>
  <c r="K30" i="6"/>
  <c r="L30" i="6"/>
  <c r="J31" i="6"/>
  <c r="K31" i="6"/>
  <c r="L31" i="6"/>
  <c r="J32" i="6"/>
  <c r="K32" i="6"/>
  <c r="L32" i="6"/>
  <c r="J33" i="6"/>
  <c r="K33" i="6"/>
  <c r="L33" i="6"/>
  <c r="J34" i="6"/>
  <c r="K34" i="6" s="1"/>
  <c r="L34" i="6"/>
  <c r="H8" i="5"/>
  <c r="I8" i="5"/>
  <c r="L8" i="5" s="1"/>
  <c r="J8" i="5"/>
  <c r="K8" i="5"/>
  <c r="K9" i="5"/>
  <c r="L9" i="5"/>
  <c r="M9" i="5"/>
  <c r="N9" i="5"/>
  <c r="O9" i="5"/>
  <c r="K10" i="5"/>
  <c r="L10" i="5"/>
  <c r="M10" i="5"/>
  <c r="N10" i="5"/>
  <c r="O10" i="5"/>
  <c r="H11" i="5"/>
  <c r="H45" i="5" s="1"/>
  <c r="I11" i="5"/>
  <c r="K11" i="5" s="1"/>
  <c r="J11" i="5"/>
  <c r="K12" i="5"/>
  <c r="L12" i="5"/>
  <c r="M12" i="5"/>
  <c r="N12" i="5"/>
  <c r="O12" i="5"/>
  <c r="K13" i="5"/>
  <c r="L13" i="5"/>
  <c r="M13" i="5"/>
  <c r="N13" i="5"/>
  <c r="O13" i="5"/>
  <c r="K14" i="5"/>
  <c r="L14" i="5"/>
  <c r="M14" i="5"/>
  <c r="N14" i="5"/>
  <c r="O14" i="5"/>
  <c r="K15" i="5"/>
  <c r="L15" i="5"/>
  <c r="M15" i="5"/>
  <c r="N15" i="5" s="1"/>
  <c r="O15" i="5"/>
  <c r="K16" i="5"/>
  <c r="L16" i="5"/>
  <c r="M16" i="5"/>
  <c r="N16" i="5"/>
  <c r="O16" i="5"/>
  <c r="K17" i="5"/>
  <c r="L17" i="5"/>
  <c r="M17" i="5"/>
  <c r="N17" i="5" s="1"/>
  <c r="O17" i="5"/>
  <c r="K18" i="5"/>
  <c r="L18" i="5"/>
  <c r="M18" i="5"/>
  <c r="N18" i="5"/>
  <c r="O18" i="5"/>
  <c r="K19" i="5"/>
  <c r="L19" i="5"/>
  <c r="M19" i="5"/>
  <c r="N19" i="5"/>
  <c r="O19" i="5"/>
  <c r="K20" i="5"/>
  <c r="L20" i="5"/>
  <c r="M20" i="5"/>
  <c r="N20" i="5"/>
  <c r="O20" i="5"/>
  <c r="K21" i="5"/>
  <c r="L21" i="5"/>
  <c r="M21" i="5"/>
  <c r="N21" i="5"/>
  <c r="O21" i="5"/>
  <c r="K22" i="5"/>
  <c r="L22" i="5"/>
  <c r="M22" i="5"/>
  <c r="N22" i="5"/>
  <c r="O22" i="5"/>
  <c r="K23" i="5"/>
  <c r="L23" i="5"/>
  <c r="M23" i="5"/>
  <c r="N23" i="5" s="1"/>
  <c r="O23" i="5"/>
  <c r="K24" i="5"/>
  <c r="L24" i="5"/>
  <c r="M24" i="5"/>
  <c r="N24" i="5"/>
  <c r="O24" i="5"/>
  <c r="K25" i="5"/>
  <c r="L25" i="5"/>
  <c r="M25" i="5"/>
  <c r="N25" i="5" s="1"/>
  <c r="O25" i="5"/>
  <c r="K26" i="5"/>
  <c r="L26" i="5"/>
  <c r="M26" i="5"/>
  <c r="N26" i="5"/>
  <c r="O26" i="5"/>
  <c r="K27" i="5"/>
  <c r="L27" i="5"/>
  <c r="M27" i="5"/>
  <c r="N27" i="5"/>
  <c r="O27" i="5"/>
  <c r="K28" i="5"/>
  <c r="L28" i="5"/>
  <c r="M28" i="5"/>
  <c r="N28" i="5"/>
  <c r="O28" i="5"/>
  <c r="K29" i="5"/>
  <c r="L29" i="5"/>
  <c r="M29" i="5"/>
  <c r="N29" i="5"/>
  <c r="O29" i="5"/>
  <c r="K30" i="5"/>
  <c r="L30" i="5"/>
  <c r="M30" i="5"/>
  <c r="N30" i="5"/>
  <c r="O30" i="5"/>
  <c r="K31" i="5"/>
  <c r="L31" i="5"/>
  <c r="M31" i="5"/>
  <c r="N31" i="5" s="1"/>
  <c r="O31" i="5"/>
  <c r="K32" i="5"/>
  <c r="L32" i="5"/>
  <c r="M32" i="5"/>
  <c r="N32" i="5"/>
  <c r="O32" i="5"/>
  <c r="K33" i="5"/>
  <c r="L33" i="5"/>
  <c r="M33" i="5"/>
  <c r="N33" i="5" s="1"/>
  <c r="O33" i="5"/>
  <c r="H34" i="5"/>
  <c r="I34" i="5"/>
  <c r="L34" i="5" s="1"/>
  <c r="J34" i="5"/>
  <c r="K34" i="5"/>
  <c r="K35" i="5"/>
  <c r="L35" i="5"/>
  <c r="M35" i="5"/>
  <c r="N35" i="5"/>
  <c r="O35" i="5"/>
  <c r="H36" i="5"/>
  <c r="I36" i="5"/>
  <c r="J36" i="5"/>
  <c r="K36" i="5"/>
  <c r="L36" i="5"/>
  <c r="M36" i="5"/>
  <c r="N36" i="5"/>
  <c r="O36" i="5"/>
  <c r="K37" i="5"/>
  <c r="L37" i="5"/>
  <c r="M37" i="5"/>
  <c r="N37" i="5"/>
  <c r="O37" i="5"/>
  <c r="K38" i="5"/>
  <c r="L38" i="5"/>
  <c r="M38" i="5"/>
  <c r="N38" i="5"/>
  <c r="O38" i="5"/>
  <c r="K39" i="5"/>
  <c r="L39" i="5"/>
  <c r="M39" i="5"/>
  <c r="N39" i="5"/>
  <c r="O39" i="5"/>
  <c r="K40" i="5"/>
  <c r="L40" i="5"/>
  <c r="M40" i="5"/>
  <c r="N40" i="5"/>
  <c r="O40" i="5"/>
  <c r="K41" i="5"/>
  <c r="L41" i="5"/>
  <c r="M41" i="5"/>
  <c r="N41" i="5" s="1"/>
  <c r="O41" i="5"/>
  <c r="H42" i="5"/>
  <c r="I42" i="5"/>
  <c r="J42" i="5"/>
  <c r="K42" i="5"/>
  <c r="L42" i="5"/>
  <c r="M42" i="5"/>
  <c r="N42" i="5" s="1"/>
  <c r="O42" i="5"/>
  <c r="K43" i="5"/>
  <c r="L43" i="5"/>
  <c r="M43" i="5"/>
  <c r="N43" i="5"/>
  <c r="O43" i="5"/>
  <c r="K44" i="5"/>
  <c r="L44" i="5"/>
  <c r="M44" i="5"/>
  <c r="N44" i="5" s="1"/>
  <c r="O44" i="5"/>
  <c r="J45" i="5"/>
  <c r="D9" i="4"/>
  <c r="F9" i="4"/>
  <c r="G9" i="4" s="1"/>
  <c r="H9" i="4" s="1"/>
  <c r="G10" i="4"/>
  <c r="H10" i="4"/>
  <c r="G11" i="4"/>
  <c r="H11" i="4"/>
  <c r="D12" i="4"/>
  <c r="F12" i="4"/>
  <c r="G13" i="4"/>
  <c r="H13" i="4"/>
  <c r="G14" i="4"/>
  <c r="H14" i="4"/>
  <c r="G15" i="4"/>
  <c r="H15" i="4"/>
  <c r="G16" i="4"/>
  <c r="H16" i="4" s="1"/>
  <c r="G17" i="4"/>
  <c r="H17" i="4" s="1"/>
  <c r="G18" i="4"/>
  <c r="H18" i="4"/>
  <c r="G19" i="4"/>
  <c r="H19" i="4" s="1"/>
  <c r="G20" i="4"/>
  <c r="H20" i="4"/>
  <c r="G21" i="4"/>
  <c r="H21" i="4" s="1"/>
  <c r="G22" i="4"/>
  <c r="H22" i="4"/>
  <c r="G23" i="4"/>
  <c r="H23" i="4"/>
  <c r="G24" i="4"/>
  <c r="H24" i="4"/>
  <c r="G25" i="4"/>
  <c r="H25" i="4" s="1"/>
  <c r="G26" i="4"/>
  <c r="H26" i="4"/>
  <c r="G27" i="4"/>
  <c r="H27" i="4" s="1"/>
  <c r="G28" i="4"/>
  <c r="H28" i="4"/>
  <c r="G29" i="4"/>
  <c r="H29" i="4"/>
  <c r="G30" i="4"/>
  <c r="H30" i="4" s="1"/>
  <c r="G31" i="4"/>
  <c r="H31" i="4"/>
  <c r="G32" i="4"/>
  <c r="H32" i="4"/>
  <c r="G33" i="4"/>
  <c r="H33" i="4" s="1"/>
  <c r="G34" i="4"/>
  <c r="H34" i="4"/>
  <c r="D35" i="4"/>
  <c r="F35" i="4"/>
  <c r="G36" i="4"/>
  <c r="H36" i="4"/>
  <c r="D37" i="4"/>
  <c r="G37" i="4" s="1"/>
  <c r="H37" i="4" s="1"/>
  <c r="F37" i="4"/>
  <c r="G38" i="4"/>
  <c r="H38" i="4"/>
  <c r="G39" i="4"/>
  <c r="H39" i="4" s="1"/>
  <c r="G40" i="4"/>
  <c r="H40" i="4"/>
  <c r="G41" i="4"/>
  <c r="H41" i="4"/>
  <c r="G42" i="4"/>
  <c r="H42" i="4"/>
  <c r="J8" i="3"/>
  <c r="K8" i="3"/>
  <c r="L8" i="3"/>
  <c r="M8" i="3" s="1"/>
  <c r="N8" i="3"/>
  <c r="J9" i="3"/>
  <c r="K9" i="3"/>
  <c r="L9" i="3"/>
  <c r="M9" i="3"/>
  <c r="N9" i="3"/>
  <c r="J10" i="3"/>
  <c r="K10" i="3"/>
  <c r="L10" i="3"/>
  <c r="M10" i="3"/>
  <c r="N10" i="3"/>
  <c r="J11" i="3"/>
  <c r="K11" i="3"/>
  <c r="L11" i="3"/>
  <c r="M11" i="3"/>
  <c r="N11" i="3"/>
  <c r="J12" i="3"/>
  <c r="K12" i="3"/>
  <c r="L12" i="3"/>
  <c r="M12" i="3"/>
  <c r="N12" i="3"/>
  <c r="J13" i="3"/>
  <c r="K13" i="3"/>
  <c r="L13" i="3"/>
  <c r="N13" i="3"/>
  <c r="J14" i="3"/>
  <c r="K14" i="3"/>
  <c r="L14" i="3"/>
  <c r="N14" i="3"/>
  <c r="J15" i="3"/>
  <c r="K15" i="3"/>
  <c r="L15" i="3"/>
  <c r="M15" i="3"/>
  <c r="N15" i="3"/>
  <c r="J16" i="3"/>
  <c r="K16" i="3"/>
  <c r="L16" i="3"/>
  <c r="M16" i="3" s="1"/>
  <c r="N16" i="3"/>
  <c r="K17" i="3"/>
  <c r="L17" i="3"/>
  <c r="M17" i="3"/>
  <c r="N17" i="3"/>
  <c r="J18" i="3"/>
  <c r="K18" i="3"/>
  <c r="L18" i="3"/>
  <c r="M18" i="3"/>
  <c r="N18" i="3"/>
  <c r="J19" i="3"/>
  <c r="K19" i="3"/>
  <c r="L19" i="3"/>
  <c r="M19" i="3"/>
  <c r="N19" i="3"/>
  <c r="J20" i="3"/>
  <c r="K20" i="3"/>
  <c r="L20" i="3"/>
  <c r="M20" i="3"/>
  <c r="N20" i="3"/>
  <c r="J21" i="3"/>
  <c r="K21" i="3"/>
  <c r="L21" i="3"/>
  <c r="M21" i="3" s="1"/>
  <c r="N21" i="3"/>
  <c r="J22" i="3"/>
  <c r="K22" i="3"/>
  <c r="L22" i="3"/>
  <c r="M22" i="3"/>
  <c r="N22" i="3"/>
  <c r="J23" i="3"/>
  <c r="K23" i="3"/>
  <c r="L23" i="3"/>
  <c r="M23" i="3" s="1"/>
  <c r="N23" i="3"/>
  <c r="J24" i="3"/>
  <c r="K24" i="3"/>
  <c r="L24" i="3"/>
  <c r="M24" i="3"/>
  <c r="N24" i="3"/>
  <c r="J25" i="3"/>
  <c r="K25" i="3"/>
  <c r="L25" i="3"/>
  <c r="M25" i="3"/>
  <c r="N25" i="3"/>
  <c r="K26" i="3"/>
  <c r="L26" i="3"/>
  <c r="N26" i="3"/>
  <c r="J27" i="3"/>
  <c r="K27" i="3"/>
  <c r="L27" i="3"/>
  <c r="M27" i="3"/>
  <c r="N27" i="3"/>
  <c r="F43" i="4" l="1"/>
  <c r="G35" i="4"/>
  <c r="H35" i="4" s="1"/>
  <c r="G12" i="4"/>
  <c r="H12" i="4" s="1"/>
  <c r="D43" i="4"/>
  <c r="E25" i="4" s="1"/>
  <c r="E12" i="4"/>
  <c r="J40" i="8"/>
  <c r="E35" i="4"/>
  <c r="E17" i="4"/>
  <c r="E20" i="4"/>
  <c r="E28" i="4"/>
  <c r="E40" i="4"/>
  <c r="E41" i="4"/>
  <c r="E19" i="4"/>
  <c r="E32" i="4"/>
  <c r="E14" i="4"/>
  <c r="E37" i="4"/>
  <c r="E42" i="4"/>
  <c r="E15" i="4"/>
  <c r="E31" i="4"/>
  <c r="E18" i="4"/>
  <c r="E26" i="4"/>
  <c r="E34" i="4"/>
  <c r="E36" i="4"/>
  <c r="E38" i="4"/>
  <c r="E43" i="4"/>
  <c r="E21" i="4"/>
  <c r="E29" i="4"/>
  <c r="E9" i="4"/>
  <c r="E16" i="4"/>
  <c r="E27" i="4"/>
  <c r="E22" i="4"/>
  <c r="E30" i="4"/>
  <c r="O11" i="5"/>
  <c r="O34" i="5"/>
  <c r="M11" i="5"/>
  <c r="N11" i="5" s="1"/>
  <c r="O8" i="5"/>
  <c r="L11" i="5"/>
  <c r="K40" i="8"/>
  <c r="I45" i="5"/>
  <c r="M34" i="5"/>
  <c r="N34" i="5" s="1"/>
  <c r="M8" i="5"/>
  <c r="N8" i="5" s="1"/>
  <c r="E24" i="4" l="1"/>
  <c r="E10" i="4"/>
  <c r="E33" i="4"/>
  <c r="E11" i="4"/>
  <c r="E13" i="4"/>
  <c r="E23" i="4"/>
  <c r="E39" i="4"/>
  <c r="G43" i="4"/>
  <c r="H43" i="4" s="1"/>
  <c r="K45" i="5"/>
  <c r="L45" i="5"/>
  <c r="M45" i="5"/>
  <c r="N45" i="5" s="1"/>
  <c r="O45" i="5"/>
  <c r="L15" i="1" l="1"/>
  <c r="L16" i="1"/>
  <c r="L17" i="1"/>
  <c r="K15" i="1"/>
  <c r="K16" i="1"/>
  <c r="K17" i="1"/>
  <c r="J15" i="1"/>
  <c r="J16" i="1"/>
  <c r="J17" i="1"/>
  <c r="I15" i="1"/>
  <c r="I16" i="1"/>
  <c r="I17" i="1"/>
  <c r="H15" i="1"/>
  <c r="H16" i="1"/>
  <c r="H17" i="1"/>
  <c r="C18" i="1"/>
  <c r="E18" i="1"/>
  <c r="F18" i="1"/>
  <c r="G18" i="1"/>
  <c r="L18" i="1" s="1"/>
  <c r="D18" i="1"/>
  <c r="K9" i="1"/>
  <c r="J10" i="1"/>
  <c r="J11" i="1"/>
  <c r="J12" i="1"/>
  <c r="J13" i="1"/>
  <c r="J14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5" i="1"/>
  <c r="J56" i="1"/>
  <c r="J9" i="1"/>
  <c r="I48" i="1"/>
  <c r="I10" i="1"/>
  <c r="I11" i="1"/>
  <c r="I12" i="1"/>
  <c r="I13" i="1"/>
  <c r="I14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9" i="1"/>
  <c r="I50" i="1"/>
  <c r="I51" i="1"/>
  <c r="I55" i="1"/>
  <c r="I56" i="1"/>
  <c r="I9" i="1"/>
  <c r="H9" i="1"/>
  <c r="H10" i="1"/>
  <c r="H11" i="1"/>
  <c r="H12" i="1"/>
  <c r="H13" i="1"/>
  <c r="H14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9" i="1"/>
  <c r="H50" i="1"/>
  <c r="H51" i="1"/>
  <c r="H53" i="1"/>
  <c r="H55" i="1"/>
  <c r="H56" i="1"/>
  <c r="E53" i="1"/>
  <c r="E57" i="1" s="1"/>
  <c r="K18" i="1" l="1"/>
  <c r="I18" i="1"/>
  <c r="H18" i="1"/>
  <c r="J18" i="1"/>
  <c r="I53" i="1"/>
  <c r="L44" i="1" l="1"/>
  <c r="K44" i="1"/>
  <c r="L45" i="1"/>
  <c r="K45" i="1"/>
  <c r="D46" i="1"/>
  <c r="C46" i="1"/>
  <c r="F46" i="1"/>
  <c r="G46" i="1"/>
  <c r="L46" i="1" s="1"/>
  <c r="L47" i="1"/>
  <c r="K47" i="1"/>
  <c r="J46" i="1" l="1"/>
  <c r="H46" i="1"/>
  <c r="I46" i="1"/>
  <c r="K46" i="1"/>
  <c r="E29" i="2" l="1"/>
  <c r="D29" i="2"/>
  <c r="C29" i="2"/>
  <c r="K56" i="1"/>
  <c r="L56" i="1"/>
  <c r="K55" i="1"/>
  <c r="L55" i="1"/>
  <c r="G54" i="1"/>
  <c r="F54" i="1"/>
  <c r="F57" i="1" s="1"/>
  <c r="C54" i="1"/>
  <c r="C57" i="1" s="1"/>
  <c r="K53" i="1"/>
  <c r="L53" i="1"/>
  <c r="K52" i="1"/>
  <c r="L52" i="1"/>
  <c r="K51" i="1"/>
  <c r="L51" i="1"/>
  <c r="L50" i="1"/>
  <c r="K49" i="1"/>
  <c r="L49" i="1"/>
  <c r="K48" i="1"/>
  <c r="L48" i="1"/>
  <c r="K43" i="1"/>
  <c r="L43" i="1"/>
  <c r="K42" i="1"/>
  <c r="L42" i="1"/>
  <c r="K41" i="1"/>
  <c r="L41" i="1"/>
  <c r="K40" i="1"/>
  <c r="L40" i="1"/>
  <c r="K39" i="1"/>
  <c r="L39" i="1"/>
  <c r="L38" i="1"/>
  <c r="K37" i="1"/>
  <c r="L37" i="1"/>
  <c r="L36" i="1"/>
  <c r="K35" i="1"/>
  <c r="L35" i="1"/>
  <c r="K34" i="1"/>
  <c r="L34" i="1"/>
  <c r="K33" i="1"/>
  <c r="L33" i="1"/>
  <c r="K32" i="1"/>
  <c r="L32" i="1"/>
  <c r="K31" i="1"/>
  <c r="L31" i="1"/>
  <c r="K30" i="1"/>
  <c r="L30" i="1"/>
  <c r="K29" i="1"/>
  <c r="L29" i="1"/>
  <c r="K28" i="1"/>
  <c r="L28" i="1"/>
  <c r="K27" i="1"/>
  <c r="L27" i="1"/>
  <c r="K26" i="1"/>
  <c r="L26" i="1"/>
  <c r="K25" i="1"/>
  <c r="L25" i="1"/>
  <c r="K24" i="1"/>
  <c r="L24" i="1"/>
  <c r="K23" i="1"/>
  <c r="L23" i="1"/>
  <c r="K22" i="1"/>
  <c r="L22" i="1"/>
  <c r="K21" i="1"/>
  <c r="L21" i="1"/>
  <c r="K20" i="1"/>
  <c r="L20" i="1"/>
  <c r="K19" i="1"/>
  <c r="L19" i="1"/>
  <c r="K14" i="1"/>
  <c r="L14" i="1"/>
  <c r="K13" i="1"/>
  <c r="L13" i="1"/>
  <c r="K12" i="1"/>
  <c r="L12" i="1"/>
  <c r="K11" i="1"/>
  <c r="L11" i="1"/>
  <c r="K10" i="1"/>
  <c r="L10" i="1"/>
  <c r="L9" i="1"/>
  <c r="I54" i="1" l="1"/>
  <c r="J54" i="1"/>
  <c r="H54" i="1"/>
  <c r="K54" i="1"/>
  <c r="L54" i="1"/>
  <c r="G57" i="1"/>
  <c r="I57" i="1" l="1"/>
  <c r="J57" i="1"/>
  <c r="H57" i="1"/>
  <c r="K57" i="1"/>
  <c r="L57" i="1"/>
</calcChain>
</file>

<file path=xl/sharedStrings.xml><?xml version="1.0" encoding="utf-8"?>
<sst xmlns="http://schemas.openxmlformats.org/spreadsheetml/2006/main" count="2686" uniqueCount="1667">
  <si>
    <t>Enero-Junio 2020 y 2021</t>
  </si>
  <si>
    <t>Valores en Millones RD$</t>
  </si>
  <si>
    <t>DETALLE</t>
  </si>
  <si>
    <t>1.1 - Ingresos Corrientes</t>
  </si>
  <si>
    <t>1.1.1 - Impuestos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</si>
  <si>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</si>
  <si>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</si>
  <si>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</si>
  <si>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</si>
  <si>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</si>
  <si>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</si>
  <si>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</si>
  <si>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</si>
  <si>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</si>
  <si>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</si>
  <si>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</si>
  <si>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1.1.2.1.1 - Contribuciones de empleados del sector público</t>
  </si>
  <si>
    <t>1.1.2.1.2 - Contribuciones de empleados del sector privado</t>
  </si>
  <si>
    <t>1.1.2.2 - Contribuciones de los empleadores</t>
  </si>
  <si>
    <t>1.1.2.2.1 - Contribuciones de empleadores del sector público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</si>
  <si>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</si>
  <si>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</si>
  <si>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</si>
  <si>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</si>
  <si>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</si>
  <si>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</si>
  <si>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</si>
  <si>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</si>
  <si>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</si>
  <si>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</si>
  <si>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</si>
  <si>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</si>
  <si>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</si>
  <si>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</si>
  <si>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</si>
  <si>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</si>
  <si>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</si>
  <si>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</si>
  <si>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1.2.4.1 - Transferencias del sector privado</t>
  </si>
  <si>
    <t>1.2.4.2 - Transferencias del sector publico</t>
  </si>
  <si>
    <t>1.2.5 - Recuperación de inversiones financieras realizadas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</si>
  <si>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</si>
  <si>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</si>
  <si>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</si>
  <si>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</si>
  <si>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</si>
  <si>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t>Fuente: Sistema de Información de la Gestión Financiera (SIGEF).</t>
  </si>
  <si>
    <t>Excluye donaciones.</t>
  </si>
  <si>
    <t>Recaudadora</t>
  </si>
  <si>
    <t>Recacudado 2020</t>
  </si>
  <si>
    <t>Estimado 2021</t>
  </si>
  <si>
    <t>Recaudado 2021</t>
  </si>
  <si>
    <t>TN</t>
  </si>
  <si>
    <t>DGII</t>
  </si>
  <si>
    <t>DGA</t>
  </si>
  <si>
    <t>Total</t>
  </si>
  <si>
    <t>PIB Nominal 2021 (Marco Macroeconómico 26 de Agosto 2021)</t>
  </si>
  <si>
    <t>RECAUDADO</t>
  </si>
  <si>
    <t xml:space="preserve">PRESUPUESTO INICIAL </t>
  </si>
  <si>
    <t>PRESUPUESTO APROBADO (LEY 166-21)</t>
  </si>
  <si>
    <t>ESTIMADO</t>
  </si>
  <si>
    <t>RECAUDADO VS ESTIMADO</t>
  </si>
  <si>
    <t>6 = (5/4)</t>
  </si>
  <si>
    <t>% RESPECTO PRESUPUESTO APROBADO</t>
  </si>
  <si>
    <t>VARIACIÓN 2021/2020</t>
  </si>
  <si>
    <t>7 = (5/3)</t>
  </si>
  <si>
    <t>ABS.</t>
  </si>
  <si>
    <t>REL.</t>
  </si>
  <si>
    <t>8 = (5-1)</t>
  </si>
  <si>
    <t>9 = (8/1)</t>
  </si>
  <si>
    <t>10 = (5/PIB)</t>
  </si>
  <si>
    <t>RECAUDADO % PIB</t>
  </si>
  <si>
    <t>-Impuesto por pagos al exterior en general</t>
  </si>
  <si>
    <t>-Impuesto por dividendos pagados o acreditados en el país</t>
  </si>
  <si>
    <t>-Impuesto por provisión de bienes y servicios en general</t>
  </si>
  <si>
    <t>-Otros impuestos sobre los ingresos</t>
  </si>
  <si>
    <t>-Ingresos por diferencial del gas licuado de petróleo</t>
  </si>
  <si>
    <t>-Otros ingresos corrientes</t>
  </si>
  <si>
    <t>Notas: Se utilizó el PIB del Panorama Macroeconómico actualizado al 26/08 /2021, elaborado por MEPYD.</t>
  </si>
  <si>
    <t>El Estimado 2021 hace referencia a la estimación mensual utilizada para el Presupuesto Inicial, correspondiente a la Ley No.237-20.</t>
  </si>
  <si>
    <t>Se incluyen los Recursos de Captación Directa.</t>
  </si>
  <si>
    <t>Fecha de registro: 15/07/2021.</t>
  </si>
  <si>
    <t>Fecha de recaudación: 30/06/2021.</t>
  </si>
  <si>
    <t>Fuente: SIGEF</t>
  </si>
  <si>
    <t>Se utilizó el PIB del Panorama Macroeconómico actualizado al 10 de junio 2021, elaborado por el Ministerio de Economía Planificación y Desarrollo</t>
  </si>
  <si>
    <t>Fecha de registro al 15 de julio 2021 / Fecha de imputación al 30 de junio 2021</t>
  </si>
  <si>
    <t>Cifras preliminares</t>
  </si>
  <si>
    <t>Notas:</t>
  </si>
  <si>
    <t>TOTAL</t>
  </si>
  <si>
    <t>-</t>
  </si>
  <si>
    <t>2.2.8 - Gastos de capital, reserva presupuestaria</t>
  </si>
  <si>
    <t>2.2.6 - Transferencias de capital</t>
  </si>
  <si>
    <t>2.2.5 - Activos no producidos</t>
  </si>
  <si>
    <t>2.2.4 - Objetos de valor</t>
  </si>
  <si>
    <t>2.2.2 - Activos fijos (formación bruta de capital fijo)</t>
  </si>
  <si>
    <t>2.2.1 - Construcciones en proceso</t>
  </si>
  <si>
    <t>2.2 - Gastos de capital</t>
  </si>
  <si>
    <t>2.1.9 - Otros gastos corrientes</t>
  </si>
  <si>
    <t>2.1.6 - Transferencias corrientes</t>
  </si>
  <si>
    <t>2.1.5 - Subvenciones otorgadas a empresas</t>
  </si>
  <si>
    <t>2.1.4 - Intereses de la deuda</t>
  </si>
  <si>
    <t>2.1.3 - Prestaciones de la seguridad social</t>
  </si>
  <si>
    <t>2.1.2.8 - 1 %  que se asigna durante el ejercicio para gasto corriente por calamidad publica</t>
  </si>
  <si>
    <t>2.1.2.7 - 5 %  que se asigna durante el ejercicio para gasto corriente</t>
  </si>
  <si>
    <t>2.1.2.4 - Impuestos sobre los productos, la producción y las importaciones de las empresas</t>
  </si>
  <si>
    <t>2.1.2.2 - Bienes y servicios</t>
  </si>
  <si>
    <t>2.1.2.1 - Remuneraciones</t>
  </si>
  <si>
    <t>2.1.2 - Gastos de consumo</t>
  </si>
  <si>
    <t>2.1 - Gastos corrientes</t>
  </si>
  <si>
    <t>12 = (6/PIB)</t>
  </si>
  <si>
    <t>11 = 10/1</t>
  </si>
  <si>
    <t>10 = (6)-(1)</t>
  </si>
  <si>
    <t>9 = 6/3</t>
  </si>
  <si>
    <t>8 = (6/4)</t>
  </si>
  <si>
    <t>% DE EJECUCIÓN</t>
  </si>
  <si>
    <t>% DE CUMPLIMIENTO EJECUCIÓN</t>
  </si>
  <si>
    <t>EJECUTADO VS. PROGRAMADO</t>
  </si>
  <si>
    <t>PAGADO</t>
  </si>
  <si>
    <t>EJECUCIÓN</t>
  </si>
  <si>
    <t>COMPROMETIDO</t>
  </si>
  <si>
    <t>PROGRAMADO</t>
  </si>
  <si>
    <t>PRESUPUESTO APROBADO
(LEY 166-21)</t>
  </si>
  <si>
    <t>PRESUPUESTO INICIAL</t>
  </si>
  <si>
    <t>EJECUCIÓN
% PIB</t>
  </si>
  <si>
    <t>PIB Nominal (RD$ millones)</t>
  </si>
  <si>
    <t>Valores en millones RD$</t>
  </si>
  <si>
    <t>Fuente: SIGEF, Banco Central Dominicano</t>
  </si>
  <si>
    <t>\5 Incluye los empleados y las remuneraciones del Ministerio de Salud Pública y Asistencia Social, que son devengadas por la Dirección Central del Servicio Nacional de Salud (DCSNS)</t>
  </si>
  <si>
    <t>\4 Incluye los empleados y remuneraciones del Instituto Nacional de Bienesta estudiantil</t>
  </si>
  <si>
    <t>\3 No incluye los empleados y remuneraciones de la Dirección General de Impuestos Internos (DGII) y la Dirección General de Aduanas (DGA)</t>
  </si>
  <si>
    <t>\2 Incluye los empleados y remuneraciones del Instituto de Seguridad Social de la Policía Nacional</t>
  </si>
  <si>
    <t>\1 Cifras preliminares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</si>
  <si>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</si>
  <si>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</si>
  <si>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</si>
  <si>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</si>
  <si>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</si>
  <si>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</si>
  <si>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</si>
  <si>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</si>
  <si>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0222 - MINISTERIO DE ENERGIA Y MINAS</t>
  </si>
  <si>
    <t>0221 - MINISTERIO DE ADMINISTRACIÓN PÚBLICA</t>
  </si>
  <si>
    <t>0220 - MINISTERIO DE ECONOMÍA, PLANIFICACIÓN Y DESARROLLO</t>
  </si>
  <si>
    <t>0219 - MINISTERIO DE EDUCACIÓN SUPERIOR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</si>
  <si>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</si>
  <si>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</si>
  <si>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</si>
  <si>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</si>
  <si>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</si>
  <si>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</si>
  <si>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</si>
  <si>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</si>
  <si>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</si>
  <si>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</si>
  <si>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</si>
  <si>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r>
      <t>0207 - MINISTERIO DE SALUD PÚBLICA Y ASISTENCIA SOCIAL</t>
    </r>
    <r>
      <rPr>
        <vertAlign val="superscript"/>
        <sz val="11"/>
        <color theme="1"/>
        <rFont val="Avenir Next LT Pro"/>
        <family val="2"/>
      </rPr>
      <t>\5</t>
    </r>
  </si>
  <si>
    <r>
      <t>0206 - MINISTERIO DE EDUCACIÓN</t>
    </r>
    <r>
      <rPr>
        <vertAlign val="superscript"/>
        <sz val="11"/>
        <color theme="1"/>
        <rFont val="Avenir Next LT Pro"/>
        <family val="2"/>
      </rPr>
      <t>\4</t>
    </r>
  </si>
  <si>
    <r>
      <t>0205 - MINISTERIO DE HACIENDA</t>
    </r>
    <r>
      <rPr>
        <vertAlign val="superscript"/>
        <sz val="11"/>
        <color theme="1"/>
        <rFont val="Avenir Next LT Pro"/>
        <family val="2"/>
      </rPr>
      <t>\3</t>
    </r>
  </si>
  <si>
    <t>0204 - MINISTERIO DE RELACIONES EXTERIORES</t>
  </si>
  <si>
    <t>0203 - MINISTERIO DE DEFENSA</t>
  </si>
  <si>
    <r>
      <t>0202 - MINISTERIO DE  INTERIOR Y POLICÍA</t>
    </r>
    <r>
      <rPr>
        <vertAlign val="superscript"/>
        <sz val="11"/>
        <color theme="1"/>
        <rFont val="Avenir Next LT Pro"/>
        <family val="2"/>
      </rPr>
      <t>\2</t>
    </r>
  </si>
  <si>
    <t>0201 - PRESIDENCIA DE LA REPÚBLICA</t>
  </si>
  <si>
    <t>PODER EJECUTIVO</t>
  </si>
  <si>
    <t>0102 - CÁMARA DE DIPUTADOS</t>
  </si>
  <si>
    <t>0101 - SENADO DE LA REPÚBLICA</t>
  </si>
  <si>
    <t>PODER LEGISLATIVO</t>
  </si>
  <si>
    <t>5 = 4/Cantidad de meses (6)</t>
  </si>
  <si>
    <t>4 = 3/1</t>
  </si>
  <si>
    <t>2 = 1/Total de Empleados</t>
  </si>
  <si>
    <t>Remuneraciones promedio mensualizadas
(RD$)</t>
  </si>
  <si>
    <t>Remuneraciones promedio
por el Semestre
(RD$)</t>
  </si>
  <si>
    <r>
      <t>Remuneraciones
Primer Semestre
(RD$ millones)</t>
    </r>
    <r>
      <rPr>
        <b/>
        <vertAlign val="superscript"/>
        <sz val="11"/>
        <color theme="0"/>
        <rFont val="Avenir Next LT Pro"/>
        <family val="2"/>
      </rPr>
      <t>\1</t>
    </r>
  </si>
  <si>
    <t>Dist.%</t>
  </si>
  <si>
    <t>Cantidad de Empleados</t>
  </si>
  <si>
    <t>Detalle</t>
  </si>
  <si>
    <t>0999 - ADMINISTRACION DE OBLIGACIONES DEL TESORO NACIONAL</t>
  </si>
  <si>
    <t>0998 - ADMINISTRACION DE DEUDA PUBLICA Y ACTIVOS FINANCIEROS</t>
  </si>
  <si>
    <t>OTROS</t>
  </si>
  <si>
    <t>0207 - MINISTERIO DE SALUD PÚBLICA Y ASISTENCIA SOCIAL</t>
  </si>
  <si>
    <t>0206 - MINISTERIO DE EDUCACIÓN</t>
  </si>
  <si>
    <t>0205 - MINISTERIO DE HACIENDA</t>
  </si>
  <si>
    <t>0202 - MINISTERIO DE  INTERIOR Y POLICÍA</t>
  </si>
  <si>
    <t>11 =10/1</t>
  </si>
  <si>
    <t xml:space="preserve">EJECUCIÓN </t>
  </si>
  <si>
    <t>5.1 - Intereses y comisiones de deuda pública</t>
  </si>
  <si>
    <t>5 - INTERESES DE LA DEUDA PÚBLICA</t>
  </si>
  <si>
    <t>4.5 - Protección social</t>
  </si>
  <si>
    <t>4.4 - Educación</t>
  </si>
  <si>
    <t>4.3 - Actividades deportivas, recreativas, culturales y religiosas</t>
  </si>
  <si>
    <t>4.2 - Salud</t>
  </si>
  <si>
    <t>4.1 - Vivienda y servicios comunitarios</t>
  </si>
  <si>
    <t>4 - SERVICIOS SOCIALES</t>
  </si>
  <si>
    <t>3.2 - Protección de la biodiversidad y ordenación de desechos</t>
  </si>
  <si>
    <t>3.1 - Protección del aire, agua y suelo</t>
  </si>
  <si>
    <t>3 - PROTECCIÓN DEL MEDIO AMBIENTE</t>
  </si>
  <si>
    <t>2.9 - Otros servicios económicos</t>
  </si>
  <si>
    <t>2.8 - Banca y seguros</t>
  </si>
  <si>
    <t>2.7 - Comunicaciones</t>
  </si>
  <si>
    <t>2.6 - Transporte</t>
  </si>
  <si>
    <t>2.5 - Minería, manufactura y construcción</t>
  </si>
  <si>
    <t>2.4 - Energía y combustible</t>
  </si>
  <si>
    <t>2.3 - Riego</t>
  </si>
  <si>
    <t>2.2 - Agropecuaria, caza, pesca y silvicultura</t>
  </si>
  <si>
    <t>2.1 - Asuntos económicos, comerciales y laborales</t>
  </si>
  <si>
    <t>2 - SERVICIOS ECONÓMICOS</t>
  </si>
  <si>
    <t>1.4 - Justicia, orden público y seguridad</t>
  </si>
  <si>
    <t>1.3 - Defensa nacional</t>
  </si>
  <si>
    <t>1.2 - Relaciones internacionales</t>
  </si>
  <si>
    <t>1.1 - Administración general</t>
  </si>
  <si>
    <t>1 - SERVICIOS  GENERALES</t>
  </si>
  <si>
    <t>9 = (5/PIB)</t>
  </si>
  <si>
    <t>8 = 7/1</t>
  </si>
  <si>
    <t>7 = 5-1</t>
  </si>
  <si>
    <t>Variación 2021/2020</t>
  </si>
  <si>
    <t>Resultado Económico</t>
  </si>
  <si>
    <t>Balance primario</t>
  </si>
  <si>
    <t>Resultado financiero</t>
  </si>
  <si>
    <t>Fecha de recaudación: 30/06/2021</t>
  </si>
  <si>
    <t>Fecha de registro: 15/07/2021</t>
  </si>
  <si>
    <t>El Presupuesto Aprobado 2021 corresponde a la Ley No.166-21 de Presupuesto General del Estado 2021.</t>
  </si>
  <si>
    <t xml:space="preserve">Cifras preliminares. </t>
  </si>
  <si>
    <t>FINANCIAMIENTO NETO</t>
  </si>
  <si>
    <t>3.2.2.1.6.2 - Amortización de la porción de corto plazo de la deuda pública externa en préstamos de largo plazo</t>
  </si>
  <si>
    <t>3.2.2.1.6.1 - Amortización de la porción de corto plazo de la deuda pública interna en préstamos de largo plazo</t>
  </si>
  <si>
    <t>3.2.2.1.6 - Amortización de la porción de corto plazo de la deuda pública en préstamos de largo plazo</t>
  </si>
  <si>
    <t>3.2.2.1.5.2 - Amortización de la porción de corto plazo de la deuda pública externa en títulos valores de largo plazo</t>
  </si>
  <si>
    <t>3.2.2.1.5.1 - Amortización de la porción de corto plazo de la deuda pública interna en títulos valores de largo plazo</t>
  </si>
  <si>
    <t>3.2.2.1.5 - Amortización de la porción de corto plazo de la deuda pública en títulos valores de largo plazo</t>
  </si>
  <si>
    <t>3.2.2.1.1.5 - Disminución de ctas. por pagar internas de corto plazo sentencias condenatorias</t>
  </si>
  <si>
    <t>3.2.2.1.1.3 - Disminución de ctas. por pagar internas de corto plazo deuda administrativa</t>
  </si>
  <si>
    <t>3.2.2.1.1.1 - Disminución de cuentas por pagar de internas corto plazo</t>
  </si>
  <si>
    <t>3.2.2.1.1 - Disminución de cuentas por pagar de corto plazo</t>
  </si>
  <si>
    <t>3.2.2.1 - Disminución de pasivos corrientes</t>
  </si>
  <si>
    <t>3.2.2 - Disminución de pasivos</t>
  </si>
  <si>
    <t>3.2.1.2.3.4 - Compra de acciones y participaciones de capital de organismos e instituciones internacionales</t>
  </si>
  <si>
    <t>3.2.1.2.3.2 - Compra de acciones y participaciones de capital de instituciones públicas financieras</t>
  </si>
  <si>
    <t>3.2.1.2.3 - Compra de acciones y participaciones de capital con fines de liquidez</t>
  </si>
  <si>
    <t>3.2.1.2 - Incremento de activos financieros no corrientes</t>
  </si>
  <si>
    <t>3.2.1 - Incremento de activos financieros</t>
  </si>
  <si>
    <t>3.2 - Aplicaciones financieras</t>
  </si>
  <si>
    <t>3.1.2.2.4.2 - Obtención de préstamos de la deuda pública externa de largo plazo</t>
  </si>
  <si>
    <t>3.1.2.2.4.1 - Obtención de préstamos de la deuda pública interna de largo plazo</t>
  </si>
  <si>
    <t>3.1.2.2.4 - Obtención de préstamos de la deuda pública de largo plazo</t>
  </si>
  <si>
    <t>3.1.2.2.3.2 - Colocación de títulos valores de la deuda pública externa de largo plazo</t>
  </si>
  <si>
    <t>3.1.2.2.3.1 - Colocación de títulos valores de la deuda pública interna de largo plazo</t>
  </si>
  <si>
    <t>3.1.2.2.3 - Colocación de títulos valores de la deuda pública de largo plazo</t>
  </si>
  <si>
    <t>3.1.2.2 - Incremento de pasivos no corrientes</t>
  </si>
  <si>
    <t>3.1.2.1.3.1 - Obtención de préstamos internos de corto plazo</t>
  </si>
  <si>
    <t>3.1.2.1.3 - Obtención de préstamos de corto plazo</t>
  </si>
  <si>
    <t>3.1.2.1 - Incremento de pasivos corrientes</t>
  </si>
  <si>
    <t>3.1.2 - Incremento de pasivos</t>
  </si>
  <si>
    <t>3.1 - Fuentes financieras</t>
  </si>
  <si>
    <t>8 = (5/3)</t>
  </si>
  <si>
    <t>7 = (5-1)/1</t>
  </si>
  <si>
    <t xml:space="preserve">PAGADO ENERO - JUNIO  </t>
  </si>
  <si>
    <t xml:space="preserve">EJECUCIÓN ENERO - JUNIO  </t>
  </si>
  <si>
    <t xml:space="preserve">COMPROMETIDO ENERO - JUNIO </t>
  </si>
  <si>
    <t xml:space="preserve">EJECUCIÓN ENERO - JUNIO </t>
  </si>
  <si>
    <t>% EJECUCIÓN</t>
  </si>
  <si>
    <t xml:space="preserve">% VARIACIÓN </t>
  </si>
  <si>
    <t>Enero‐Junio 2021</t>
  </si>
  <si>
    <t>Total General</t>
  </si>
  <si>
    <t>Ministerio de Salud Pública/Gabinete de Política Social</t>
  </si>
  <si>
    <t>Programa de fortalecimiento del sistema sanitario y de protección social</t>
  </si>
  <si>
    <t>Unión Europea/Agencia Francesa de Desarrollo</t>
  </si>
  <si>
    <t>Ministerio de Industria, Comercio y Pymes</t>
  </si>
  <si>
    <t>Programa Fortalecimiento de la Calidad para el Desarrollo de las MIPYMES</t>
  </si>
  <si>
    <t>Instituto Nacional de Aguas Potables y Alcantarillados (INAPA)</t>
  </si>
  <si>
    <t>Programa Aumento  de la Eficiencia en la Gestión del Agua y Saneamiento (CIF-INAPA)</t>
  </si>
  <si>
    <t>Ministerio de Obras Públicas y Comunicaciones</t>
  </si>
  <si>
    <t>Mejoramiento de obras públicas para reducir el riesgo de desastres</t>
  </si>
  <si>
    <t>Ministerio de Hacienda</t>
  </si>
  <si>
    <t>AP-Programa de Apoyo a la Reforma de la Administración Pública y Financiera de la República Dominicana y la Movilización de los Recursos Nacionales (PROGEF)</t>
  </si>
  <si>
    <t>Ministerio de Administración 
Pública (MAP)</t>
  </si>
  <si>
    <t>AP-Apoyo a la Reforma de la Administración Pública y a la Calidad de los Servicios Públicos (PARAP II)</t>
  </si>
  <si>
    <t>Ministerio de la Mujer</t>
  </si>
  <si>
    <t>AP -Coordinación en la prevención de la violencia de género (PVG) en línea con los Objetivos de Desarrollo Sostenible (ODS) en la República Dominicana (C-PREV)</t>
  </si>
  <si>
    <t>Ministerio de la Presidencia</t>
  </si>
  <si>
    <t>AP - Programa de Apoyo a la Educación y Formación Técnico/Profesional (PRO-ETP)</t>
  </si>
  <si>
    <t>Unión Europea</t>
  </si>
  <si>
    <t>Ministerio de Salud Pública/Servicio Nacional de Salud</t>
  </si>
  <si>
    <t>Mecanismo de respuesta del Fondo Mundial para mitigación de la COVID-19, Malaria, Tuberculosis y VIH (C19RM)</t>
  </si>
  <si>
    <t>Consejo Nacional del SIDA</t>
  </si>
  <si>
    <t>GFT DMR-202-G01-H-00 Respuesta nacional al SIDA</t>
  </si>
  <si>
    <t>Viceministerio de Salud Colectiva</t>
  </si>
  <si>
    <t>Fortalecimiento de la lucha contra la malaria en RD</t>
  </si>
  <si>
    <t>Continuar y expandir la respuesta nacional a la tuberculosis en la RD</t>
  </si>
  <si>
    <t>Fondo Mundial de Lucha contra el Sida, Tuberculosis y la Malaria</t>
  </si>
  <si>
    <t>Ministerio de Economía, Planificación y Desarrollo</t>
  </si>
  <si>
    <t>Proyecto de Inclusión Productiva y Resiliencia de las Familias Rurales Pobres</t>
  </si>
  <si>
    <t>Fondo Internacional para el Desarrollo Agrícola</t>
  </si>
  <si>
    <t>Ministerio de Medio Ambiente y Recursos Naturales</t>
  </si>
  <si>
    <t>Proyecto desarrollo de capacidades de actores involucrados en el uso y cambio de uso de la tierra en la Rep. Dom.</t>
  </si>
  <si>
    <t>Paisajes Productivos Integrados a través de la planificación del uso de la tierra, la restauración e intensificación sostenible de los cultivos de arroz en las Cuencas Yaque del Norte y Yuna</t>
  </si>
  <si>
    <t>Gestión Integrada de Recursos Naturales y Agricultura Resiliente en Cuencas Hidrográficas  Yaque del Norte y Ozama-Isabela en República Dominicana</t>
  </si>
  <si>
    <t>Banco Mundial</t>
  </si>
  <si>
    <t>Corporación Dominicana de Empresas Eléctricas Estatales (CDEEE)</t>
  </si>
  <si>
    <t>Programa de Expansión de Redes y Reducción de Pérdidas Electricas en Distribución</t>
  </si>
  <si>
    <t>Banco Interamericano de Desarrollo</t>
  </si>
  <si>
    <t>Ministerio de Salud Pública</t>
  </si>
  <si>
    <t>Fortalecimiento de la Prevención y Control de Infecciones Asociadas a la Atención en Salud</t>
  </si>
  <si>
    <t>Apoyo de la AFD para la definición de un Plan de Movilidad Urbana Sostenible (PEMUS) para Santo Domingo</t>
  </si>
  <si>
    <t>Apoyo a la respuesta sanitaria, social y económica a la crisis relacionada con COVID-19 en República Dominicana</t>
  </si>
  <si>
    <t>Agencia Francesa de Desarrollo</t>
  </si>
  <si>
    <t>Ministerio de Interior y Policia</t>
  </si>
  <si>
    <t>Proyecto de Mejora de la Calidad de las labores de prevención e investigación de la Policía Nacional de la República Dominicana para que pueda brindar un servicio más eficaz y eficiente-Fase II</t>
  </si>
  <si>
    <t>Programa de Inversiones de Agua Potable y Saneamiento del INAPA</t>
  </si>
  <si>
    <t>Ayuntamiento de Santo Domingo Norte</t>
  </si>
  <si>
    <t>Plan Estratégico de Desarrollo Municipal y Plan Municipal de Ordenamiento Territorial del Ayuntamiento de Santo Domingo Norte</t>
  </si>
  <si>
    <t>Consejo Nacional de Cambio Climático y Mecanismo de Desarrollo Limpio (CNCCMDL)</t>
  </si>
  <si>
    <t>Mejora de la resiliencia de República Dominicana al Cambio Climático, facilitando la implementación en el país de iniciativas de adaptación, mitigación y planificación frente a riesgos climáticos</t>
  </si>
  <si>
    <t>Procuraduría General de la República</t>
  </si>
  <si>
    <t>Mejora de la capacidad de respuesta del sistema penitenciario de República Dominicana para garantizar la atención y el respeto de las garantías procesales y derechos de las personas privadas de libertad y de los menores en conflicto con la ley.</t>
  </si>
  <si>
    <t>Mejora de la calidad de los servicios dirigidos a la atención y prevención eficaz a víctimas de violencia de género en la República Dominicana-PGR</t>
  </si>
  <si>
    <t>Mejora de la calidad de los servicios dirigidos a la atención y prevención eficaz a víctimas de violencia de género en la República Dominicana-MIMUJER</t>
  </si>
  <si>
    <t>Fortalecimiento institucional del Viceministerio de Cooperación Internacional-Fase III</t>
  </si>
  <si>
    <t>Oficina Nacional de Estadísticas (ONE)</t>
  </si>
  <si>
    <t>Fortalecimiento a la producción estadística para los sectores de Seguridad Pública</t>
  </si>
  <si>
    <t>Fortalecer la Respuesta del Sector Salud en el abordaje integral con perspectiva de género a la Violencia Contra la Mujer</t>
  </si>
  <si>
    <t xml:space="preserve"> Corporación del Acueducto y Alcantarillado de Santiago (CORAASAN)</t>
  </si>
  <si>
    <t>Asegurar el derecho humano al agua reduciendo la vulnerabilidad del Distrito Municipal de Pedro García, Provincia de Santiago</t>
  </si>
  <si>
    <t>Apoyo para la implementación de una iniciativa piloto de cooperación triangular de República Dominicana como oferente para apoyar los sistemas de compras públicas nacionales de El Salvador y Costa Rica.</t>
  </si>
  <si>
    <t>Ministerio de Agricultura</t>
  </si>
  <si>
    <t>Apoyo a la construcción de políticas de desarrollo rural para la inclusión productiva y resiliente de pequeños productores</t>
  </si>
  <si>
    <t>Agencia Española de Cooperación Internacional para el Desarrollo</t>
  </si>
  <si>
    <t>Transversalización de la Perspectiva de Género en la Producción de Indicadores de Género de la Agenda 2030</t>
  </si>
  <si>
    <t>Implementación de procesos de producción más limpia en pequeños hoteles de Pedernales</t>
  </si>
  <si>
    <t>Ministerio de Industria, Comercio y MIPYMES</t>
  </si>
  <si>
    <t>Fortalecimiento del Sector MIPYMES para la Activación Económica de la República Dominicana en el Contexto del COVID-19</t>
  </si>
  <si>
    <t>Fortalecimiento de las acciones para implementación de la Agenda 2030 en República Dominicana</t>
  </si>
  <si>
    <t>Fortalecimiento de la Capacidad de Gestión de los Gobiernos Locales con Participación de la Sociedad Civil de Perdernales</t>
  </si>
  <si>
    <t>Dirección General de Ordenamiento y Desarrollo Territorial</t>
  </si>
  <si>
    <t>Desarrollo de acciones estratégicas del Plan de Acción para la implementación de la Nueva Agenda Urbana en República Dominicana</t>
  </si>
  <si>
    <t>Agencia Andaluza de Cooperación Internacional para el Desarrollo</t>
  </si>
  <si>
    <t>Total Organismo Financiador</t>
  </si>
  <si>
    <t>2025</t>
  </si>
  <si>
    <t>2024</t>
  </si>
  <si>
    <t>2023</t>
  </si>
  <si>
    <t>2022</t>
  </si>
  <si>
    <t>Institución Ejecutora/Capítulo</t>
  </si>
  <si>
    <t>Nombre Iniciativa/Fuente Específica</t>
  </si>
  <si>
    <t>Organismo Financiador</t>
  </si>
  <si>
    <t>No.</t>
  </si>
  <si>
    <t>Tabla 1. Proyecciones Globales de Crecimiento</t>
  </si>
  <si>
    <t>Región</t>
  </si>
  <si>
    <t>Cierre 2020</t>
  </si>
  <si>
    <t xml:space="preserve">Proyecciones </t>
  </si>
  <si>
    <t xml:space="preserve"> Abril 2021</t>
  </si>
  <si>
    <t>Julio  2021</t>
  </si>
  <si>
    <t>Variaciones</t>
  </si>
  <si>
    <t>Mundo</t>
  </si>
  <si>
    <t>Economías Avanzadas</t>
  </si>
  <si>
    <t>EE.UU.</t>
  </si>
  <si>
    <t>Zona Euro</t>
  </si>
  <si>
    <t>China</t>
  </si>
  <si>
    <t>Tabla 2. Proyecciones Globales de Crecimiento para América Latina y el Caribe</t>
  </si>
  <si>
    <t>Región/País</t>
  </si>
  <si>
    <t>Proyecciones</t>
  </si>
  <si>
    <t xml:space="preserve">Abr. 2021 </t>
  </si>
  <si>
    <t>Jul. 2021</t>
  </si>
  <si>
    <t>ALyC</t>
  </si>
  <si>
    <t>Mercados Emergentes y en Desarrollo</t>
  </si>
  <si>
    <t>Argentina</t>
  </si>
  <si>
    <t>Bolivia</t>
  </si>
  <si>
    <t>Brasil</t>
  </si>
  <si>
    <t>Chile</t>
  </si>
  <si>
    <t>Colombia</t>
  </si>
  <si>
    <t>Costa Rica</t>
  </si>
  <si>
    <t>Ecuador</t>
  </si>
  <si>
    <t>El Salvador</t>
  </si>
  <si>
    <t>Guatemala</t>
  </si>
  <si>
    <t>Honduras</t>
  </si>
  <si>
    <t>México</t>
  </si>
  <si>
    <t xml:space="preserve"> </t>
  </si>
  <si>
    <t>Nicaragua</t>
  </si>
  <si>
    <t>Panama</t>
  </si>
  <si>
    <t>Paraguay</t>
  </si>
  <si>
    <t>Perú</t>
  </si>
  <si>
    <t xml:space="preserve">Republica Dominicana </t>
  </si>
  <si>
    <t>Venezuela</t>
  </si>
  <si>
    <t xml:space="preserve">Gráfico 1. Precio Spot Petróleo WTI – 2019-2021 </t>
  </si>
  <si>
    <t>Mar</t>
  </si>
  <si>
    <t>Jun</t>
  </si>
  <si>
    <t>Sept</t>
  </si>
  <si>
    <t>Dic</t>
  </si>
  <si>
    <t>PGE2021</t>
  </si>
  <si>
    <t>Gráfico 2. Precio del Oro – 2019-2020</t>
  </si>
  <si>
    <t>Enero-Junio (2019-2021*)</t>
  </si>
  <si>
    <t>Agropecuario</t>
  </si>
  <si>
    <t>Explotación de Minas y Canteras</t>
  </si>
  <si>
    <t>Manufactura Local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</si>
  <si>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</si>
  <si>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</si>
  <si>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</si>
  <si>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</si>
  <si>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</si>
  <si>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</si>
  <si>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</si>
  <si>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</si>
  <si>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Servicios financieros</t>
  </si>
  <si>
    <t>Actividades Inmobiliarias y de Alquiler</t>
  </si>
  <si>
    <t>Administración Pública y Defensa</t>
  </si>
  <si>
    <t>Enseñanza</t>
  </si>
  <si>
    <t>Salud</t>
  </si>
  <si>
    <t>Otras actividades de servicios</t>
  </si>
  <si>
    <t>Valor Agregado</t>
  </si>
  <si>
    <t>Impuestos a la producción netos de subsidios</t>
  </si>
  <si>
    <t>Producto Interno Bruto</t>
  </si>
  <si>
    <t>Conceptos</t>
  </si>
  <si>
    <t>Ene-Jun</t>
  </si>
  <si>
    <t>Variaciones Abs.</t>
  </si>
  <si>
    <t>2021*</t>
  </si>
  <si>
    <t>2019/2021</t>
  </si>
  <si>
    <t>2020/2021</t>
  </si>
  <si>
    <t>I. Cuenta Corriente</t>
  </si>
  <si>
    <t xml:space="preserve">      Balanza de Bienes</t>
  </si>
  <si>
    <t xml:space="preserve">     Balanza de Servicios</t>
  </si>
  <si>
    <t xml:space="preserve"> Ingreso Primario</t>
  </si>
  <si>
    <t>Ingreso Secundario</t>
  </si>
  <si>
    <t>II. Cuenta de capital</t>
  </si>
  <si>
    <t xml:space="preserve"> Préstamo / Endeudamiento Neto</t>
  </si>
  <si>
    <t>III. Cuenta Financiera</t>
  </si>
  <si>
    <t>Inversión Directa</t>
  </si>
  <si>
    <t>Inversión de Cartera</t>
  </si>
  <si>
    <t>Otras Inversiones</t>
  </si>
  <si>
    <t>IV. Errores y Omisiones</t>
  </si>
  <si>
    <t>V. Financiamiento</t>
  </si>
  <si>
    <t>Act. de reservas</t>
  </si>
  <si>
    <t xml:space="preserve">Enero-Junio (2020 -2021) </t>
  </si>
  <si>
    <t>Enero - Junio</t>
  </si>
  <si>
    <t>Var. Abs.</t>
  </si>
  <si>
    <t xml:space="preserve"> Balanza de Bienes</t>
  </si>
  <si>
    <t>Importaciones totales</t>
  </si>
  <si>
    <t>I.Nacionales</t>
  </si>
  <si>
    <t>II. Zonas francas</t>
  </si>
  <si>
    <t>Exportaciones totales</t>
  </si>
  <si>
    <t>Balanza de Servicios</t>
  </si>
  <si>
    <t>Balanza Comercial</t>
  </si>
  <si>
    <t>Enero-marzo 2019-2021</t>
  </si>
  <si>
    <t>Cuenta Financiera</t>
  </si>
  <si>
    <t>Jun-20 vs Jun-21</t>
  </si>
  <si>
    <t>Jun-19 vs Jun-21</t>
  </si>
  <si>
    <t>Concepto</t>
  </si>
  <si>
    <t>PGE 2021</t>
  </si>
  <si>
    <t>Marco Macroeconómico Agosto 2021</t>
  </si>
  <si>
    <t>Ene-Ago</t>
  </si>
  <si>
    <t>Tipo de Cambio (Promedio)</t>
  </si>
  <si>
    <t>Depreciación (%)</t>
  </si>
  <si>
    <t>Gráfico 7. Inflación mensual grupo alimentos y bebidas no alcohólicas junio 2020-junio 2021</t>
  </si>
  <si>
    <t>Grupo de Bienes y servicios</t>
  </si>
  <si>
    <t>Ponderación</t>
  </si>
  <si>
    <t>Índice</t>
  </si>
  <si>
    <t>Variaciación acumulada</t>
  </si>
  <si>
    <t>Incidencia</t>
  </si>
  <si>
    <t>(%)</t>
  </si>
  <si>
    <t>Agosto 2020 -Agosto (%)</t>
  </si>
  <si>
    <t>(p.p)</t>
  </si>
  <si>
    <t>IPC General</t>
  </si>
  <si>
    <t>Alimentos y bebias no alcohólicas</t>
  </si>
  <si>
    <t>Bebidas alcohólicas y tabaco</t>
  </si>
  <si>
    <t>Prendas de vestir y calzado</t>
  </si>
  <si>
    <t>Vivienda</t>
  </si>
  <si>
    <t>Muebles y artículos para el hogar</t>
  </si>
  <si>
    <t>Transporte</t>
  </si>
  <si>
    <t>Recreación y Cultura</t>
  </si>
  <si>
    <t>Educación</t>
  </si>
  <si>
    <t>Restaurantes y hoteles</t>
  </si>
  <si>
    <t>Bienes y servicios diversos</t>
  </si>
  <si>
    <t>Cantidad de trabajadores</t>
  </si>
  <si>
    <t>Variación interanual de la cantidad de trabajadores</t>
  </si>
  <si>
    <t>Cantidad de empleos</t>
  </si>
  <si>
    <t>Variación interanual de la cantidad de empleos</t>
  </si>
  <si>
    <t>Mes</t>
  </si>
  <si>
    <t>Absoluta (RD$)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</si>
  <si>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</si>
  <si>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</si>
  <si>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</si>
  <si>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</si>
  <si>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</si>
  <si>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</si>
  <si>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</si>
  <si>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</si>
  <si>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 xml:space="preserve">Tabla 3. Tasa de Crecimiento Económico por Actividad Económica </t>
  </si>
  <si>
    <t xml:space="preserve">Tabla 4.  Balanza de Pagos de la República Dominicana Enero-Junio (2019-2021) </t>
  </si>
  <si>
    <t xml:space="preserve">Tabla 5. Balanza Comercial de la República Dominicana </t>
  </si>
  <si>
    <t xml:space="preserve">Tabla 6. Cuenta Financiera de la República Dominicana </t>
  </si>
  <si>
    <t xml:space="preserve">Tabla 7. Tipo de Cambio y Tasa de Depreciación de la República Dominicana período 2020-2021 </t>
  </si>
  <si>
    <t xml:space="preserve">Tabla 8. Inflación Interanual por Bienes y Servicios Agosto 2019-2020 </t>
  </si>
  <si>
    <t>registrados en el SDSS 2020-2021</t>
  </si>
  <si>
    <t>Tabla 10.  Ingresos del Gobierno Central</t>
  </si>
  <si>
    <t>Tabla 11. Cantidad de empleos y salario promedio del Gobierno Central</t>
  </si>
  <si>
    <t>Tabla 12. GASTOS DEL GOBIERNO CENTRAL POR CLASIFICACIÓN ECONÓMICA
ENERO-JUNIO 2020/2021</t>
  </si>
  <si>
    <t>Tabla 13. Gastos de Gobierno Central por Clasificación Institucional (Enero - Junio 2021)</t>
  </si>
  <si>
    <t>Tabla 15. Financiamiento Neto del Gobierno Central</t>
  </si>
  <si>
    <t>Año fiscal 2021</t>
  </si>
  <si>
    <t>Reformulación presupuestaria: Ley No. 166-21</t>
  </si>
  <si>
    <r>
      <t xml:space="preserve">Reestimación de Ingresos </t>
    </r>
    <r>
      <rPr>
        <b/>
        <vertAlign val="superscript"/>
        <sz val="11"/>
        <color theme="1"/>
        <rFont val="Avenir Next LT Pro"/>
        <family val="2"/>
      </rPr>
      <t>a</t>
    </r>
  </si>
  <si>
    <r>
      <t xml:space="preserve">Tope de gasto </t>
    </r>
    <r>
      <rPr>
        <b/>
        <vertAlign val="superscript"/>
        <sz val="11"/>
        <color theme="1"/>
        <rFont val="Avenir Next LT Pro"/>
        <family val="2"/>
      </rPr>
      <t>b</t>
    </r>
  </si>
  <si>
    <t>Resultado Financiero (déficit)</t>
  </si>
  <si>
    <r>
      <t xml:space="preserve">Fuentes Financieras </t>
    </r>
    <r>
      <rPr>
        <b/>
        <vertAlign val="superscript"/>
        <sz val="11"/>
        <color theme="1"/>
        <rFont val="Avenir Next LT Pro"/>
        <family val="2"/>
      </rPr>
      <t>d</t>
    </r>
  </si>
  <si>
    <t>Aplicaciones financieras</t>
  </si>
  <si>
    <t>Financiamiento Neto</t>
  </si>
  <si>
    <t>Principales Motivaciones de la Reformulación Presupuestaria</t>
  </si>
  <si>
    <r>
      <t xml:space="preserve">1) </t>
    </r>
    <r>
      <rPr>
        <sz val="11"/>
        <color theme="1"/>
        <rFont val="Avenir Next LT Pro"/>
        <family val="2"/>
      </rPr>
      <t>Inicio del</t>
    </r>
    <r>
      <rPr>
        <b/>
        <sz val="11"/>
        <color theme="1"/>
        <rFont val="Avenir Next LT Pro"/>
        <family val="2"/>
      </rPr>
      <t xml:space="preserve"> Plan Nacional de Vacunación </t>
    </r>
    <r>
      <rPr>
        <sz val="11"/>
        <color theme="1"/>
        <rFont val="Avenir Next LT Pro"/>
        <family val="2"/>
      </rPr>
      <t>(Adquisición oportuna de vacunas e insumos para la inoculación de la población)</t>
    </r>
  </si>
  <si>
    <r>
      <t>2) Prolongación</t>
    </r>
    <r>
      <rPr>
        <sz val="11"/>
        <color theme="1"/>
        <rFont val="Avenir Next LT Pro"/>
        <family val="2"/>
      </rPr>
      <t xml:space="preserve"> hasta el mes de abril 2021, de los programas de asistencia social </t>
    </r>
    <r>
      <rPr>
        <b/>
        <sz val="11"/>
        <color theme="1"/>
        <rFont val="Avenir Next LT Pro"/>
        <family val="2"/>
      </rPr>
      <t xml:space="preserve">"FASE" </t>
    </r>
    <r>
      <rPr>
        <sz val="11"/>
        <color theme="1"/>
        <rFont val="Avenir Next LT Pro"/>
        <family val="2"/>
      </rPr>
      <t>y</t>
    </r>
    <r>
      <rPr>
        <b/>
        <sz val="11"/>
        <color theme="1"/>
        <rFont val="Avenir Next LT Pro"/>
        <family val="2"/>
      </rPr>
      <t xml:space="preserve"> "Quédate en Casa", </t>
    </r>
    <r>
      <rPr>
        <sz val="11"/>
        <color theme="1"/>
        <rFont val="Avenir Next LT Pro"/>
        <family val="2"/>
      </rPr>
      <t xml:space="preserve">así como la </t>
    </r>
    <r>
      <rPr>
        <b/>
        <sz val="11"/>
        <color theme="1"/>
        <rFont val="Avenir Next LT Pro"/>
        <family val="2"/>
      </rPr>
      <t>incorporación</t>
    </r>
    <r>
      <rPr>
        <sz val="11"/>
        <color theme="1"/>
        <rFont val="Avenir Next LT Pro"/>
        <family val="2"/>
      </rPr>
      <t xml:space="preserve"> desde mayo 2021 de</t>
    </r>
    <r>
      <rPr>
        <b/>
        <sz val="11"/>
        <color theme="1"/>
        <rFont val="Avenir Next LT Pro"/>
        <family val="2"/>
      </rPr>
      <t xml:space="preserve"> 1.35 millones de familias al programa "Supérate", con el doble de recursos </t>
    </r>
    <r>
      <rPr>
        <sz val="11"/>
        <color theme="1"/>
        <rFont val="Avenir Next LT Pro"/>
        <family val="2"/>
      </rPr>
      <t>que recibían 830 mil familias del antiguo programa "Comer es Primero" (Pre-pandemia)</t>
    </r>
  </si>
  <si>
    <r>
      <t xml:space="preserve">3) </t>
    </r>
    <r>
      <rPr>
        <sz val="11"/>
        <color theme="1"/>
        <rFont val="Avenir Next LT Pro"/>
        <family val="2"/>
      </rPr>
      <t xml:space="preserve">Puesta en marcha de un </t>
    </r>
    <r>
      <rPr>
        <b/>
        <sz val="11"/>
        <color theme="1"/>
        <rFont val="Avenir Next LT Pro"/>
        <family val="2"/>
      </rPr>
      <t>plan de contingencia para fomentar y fortalecer la producción y recuperación del sector agropecuario</t>
    </r>
  </si>
  <si>
    <t>4) Incorporación de proyectos de inversión que facilitarán y harán más asequible la movilidad terrestre</t>
  </si>
  <si>
    <r>
      <t xml:space="preserve">5) Dignificación de los salarios del personal de salud y militares; </t>
    </r>
    <r>
      <rPr>
        <sz val="11"/>
        <color theme="1"/>
        <rFont val="Avenir Next LT Pro"/>
        <family val="2"/>
      </rPr>
      <t>incremento de pensiones de civiles</t>
    </r>
  </si>
  <si>
    <t>a Total ingresos estimados con donaciones.</t>
  </si>
  <si>
    <t>b Total gasto corriente y gasto de capital.</t>
  </si>
  <si>
    <t>Tabla 16. Resumen modificaciones presupuestarias y prioridades del gasto</t>
  </si>
  <si>
    <r>
      <t>Fuente: Elaboración p</t>
    </r>
    <r>
      <rPr>
        <sz val="8"/>
        <color theme="1"/>
        <rFont val="Avenir Next LT Pro"/>
        <family val="2"/>
      </rPr>
      <t> </t>
    </r>
    <r>
      <rPr>
        <b/>
        <sz val="8"/>
        <color theme="1"/>
        <rFont val="Avenir Next LT Pro"/>
        <family val="2"/>
      </rPr>
      <t>ropia con datos del FMI del reporte de WEO actualización a abril vs Julio 2021.</t>
    </r>
  </si>
  <si>
    <t>Fuentes: Elaboración Propia con datos del FMI del reporte de WEO actualización a abril 2021 y La paradoja de la recuperación en Latinoamérica y el Caribe publicado por la CEPAL en julio 2021.</t>
  </si>
  <si>
    <t>Notas: (*) Proyección del Marco Macroeconómico realizado por el MEPyD actualizado al 10 de junio 2021.</t>
  </si>
  <si>
    <t>Fuentes: Base de Datos FRED. Banco de la Reserva Federal de St. Louis.</t>
  </si>
  <si>
    <t xml:space="preserve">Notas: Cifras Preliminares. </t>
  </si>
  <si>
    <t>(*) PGE 2022 hacen referencias a las estimaciones del Marco Macroeconómico realizadas por MEPyD actualizado a agosto 2021.</t>
  </si>
  <si>
    <t>Fuentes y Notas: Pink Sheet del Banco Mundial actualizado a Julio 2021.</t>
  </si>
  <si>
    <t xml:space="preserve">Notas: </t>
  </si>
  <si>
    <t>\Cifras preliminares</t>
  </si>
  <si>
    <t>*Proyecciones</t>
  </si>
  <si>
    <t xml:space="preserve">Fuente: Banco Central de la República Dominicana. </t>
  </si>
  <si>
    <t xml:space="preserve">Marco Macroeconómico, Ministerio de Economía, Planificación y Desarrollo revisado al 26 de agosto 2021. </t>
  </si>
  <si>
    <t>Fuente: Resultados Preliminares de la Economía Dominicana Enero- junio 2021. Banco Central de la República Dominicana. Agosto 2021.</t>
  </si>
  <si>
    <t xml:space="preserve">*Cifras preliminares.  </t>
  </si>
  <si>
    <t xml:space="preserve">\Los valores negativos reflejan un endeudamiento de República Dominicana con el resto del mundo. Los valores positivos significan un préstamo neto de República Dominicana hacia el resto del mundo. </t>
  </si>
  <si>
    <t>Fuente: Estadísticas de las Remesas Familiares. Banco Central de la República Dominicana.</t>
  </si>
  <si>
    <t xml:space="preserve">Fuentes: Banco Central de la República Dominicana. </t>
  </si>
  <si>
    <r>
      <t>Fuentes:</t>
    </r>
    <r>
      <rPr>
        <b/>
        <sz val="9"/>
        <color rgb="FFFF0000"/>
        <rFont val="Avenir Next LT Pro"/>
        <family val="2"/>
      </rPr>
      <t xml:space="preserve"> </t>
    </r>
    <r>
      <rPr>
        <b/>
        <sz val="8"/>
        <color theme="1"/>
        <rFont val="Avenir Next LT Pro"/>
        <family val="2"/>
      </rPr>
      <t>Resultados Preliminares de la Economía Dominicana Enero - junio 2021. Banco Central de la República Dominicana. Agosto 2021.</t>
    </r>
  </si>
  <si>
    <t xml:space="preserve">Fuentes: Resultados Preliminares de la Economía Dominicana Enero-junio 2021. Banco Central de la República Dominicana. </t>
  </si>
  <si>
    <t>Enero-agosto corresponde a la estimación del marco macroeconómico</t>
  </si>
  <si>
    <t>MEPyD. Marco Macroeconómico actualizado al 26 agosto 2021.</t>
  </si>
  <si>
    <t>Fuentes: Resultados Preliminares de la Economía Dominicana Enero-junio 2021. Banco Central de la República Dominicana.</t>
  </si>
  <si>
    <t xml:space="preserve">Notas: Cifras preliminares. </t>
  </si>
  <si>
    <t>\Este Tabla refleja la evolución mensual a la fecha de extracción de los datos del informe “Panorama laboral SDSS y estadísticas de recaudo TSS 2021”. Estas estadísticas varían en el tiempo conforme a las rectificaciones que realiza el empleador sobre sus “Notificaciones de Pago” no pagadas al momento de la extracción del dato.</t>
  </si>
  <si>
    <t>Fuentes: Elaboración propia con datos de la Tesorería de la Seguridad Social.</t>
  </si>
  <si>
    <t>Partidas</t>
  </si>
  <si>
    <t>Millones RD$</t>
  </si>
  <si>
    <t>Porcentaje del PIB</t>
  </si>
  <si>
    <t>Ley Núm. 46-20 sobre Transparencia y Revalorización Patrimonial, reintroducida por la Ley Núm. 7-21</t>
  </si>
  <si>
    <t>Adelantos de las Entidades Financieras</t>
  </si>
  <si>
    <t>Adelantos del RNF de PVDC</t>
  </si>
  <si>
    <t>Fuente: Ministerio de Hacienda, SIGEF, Informes de Ejecución de Ingresos, DGII, DGA y TN.</t>
  </si>
  <si>
    <t>Ganancias de Capital</t>
  </si>
  <si>
    <t>Transferencias corrientes del CNCS a INAIPI</t>
  </si>
  <si>
    <t>Donaciones Pecunarias privadas de personas físicas y juridicas por COVID-19 (CONEP)</t>
  </si>
  <si>
    <t>Pago extraordinario de ITBIS en la DGA</t>
  </si>
  <si>
    <t>Año</t>
  </si>
  <si>
    <t>RNF</t>
  </si>
  <si>
    <t>IMA</t>
  </si>
  <si>
    <t>ISR</t>
  </si>
  <si>
    <t>PUN</t>
  </si>
  <si>
    <t>US$</t>
  </si>
  <si>
    <t>RD$</t>
  </si>
  <si>
    <t>Fuente: Elaborado por la DGPLT del Ministerio de Hacienda, con datos del SIGEF y PVDC.</t>
  </si>
  <si>
    <t>1) Para el 2014, el ISR incluye Ganancias de Capital por US$73.2 millones, equivalentes a RD$3,151.1 millones.</t>
  </si>
  <si>
    <t xml:space="preserve">2) Cifras sujetas a rectificación. </t>
  </si>
  <si>
    <t>Clasificación Económica</t>
  </si>
  <si>
    <t>Recaudado 2020</t>
  </si>
  <si>
    <r>
      <t>Reestimado 2021</t>
    </r>
    <r>
      <rPr>
        <b/>
        <vertAlign val="superscript"/>
        <sz val="11"/>
        <color theme="0"/>
        <rFont val="Avenir Next LT Pro"/>
        <family val="2"/>
      </rPr>
      <t>1)</t>
    </r>
  </si>
  <si>
    <t>Presupuesto
2022</t>
  </si>
  <si>
    <t>Variación Relativa</t>
  </si>
  <si>
    <t>Reest. 2021 - Rec. 2020</t>
  </si>
  <si>
    <t>Pres. 2022 - Reest. 2021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</si>
  <si>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</si>
  <si>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</si>
  <si>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</si>
  <si>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</si>
  <si>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</si>
  <si>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</si>
  <si>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</si>
  <si>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</si>
  <si>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</si>
  <si>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 xml:space="preserve">- Impuesto a la Propiedad Inmobiliaria (IPI) 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</si>
  <si>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</si>
  <si>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</si>
  <si>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</si>
  <si>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</si>
  <si>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</si>
  <si>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</si>
  <si>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</si>
  <si>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</si>
  <si>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</si>
  <si>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</si>
  <si>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</si>
  <si>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</si>
  <si>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</si>
  <si>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</si>
  <si>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</si>
  <si>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</si>
  <si>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</si>
  <si>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</si>
  <si>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</si>
  <si>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</si>
  <si>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</si>
  <si>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</si>
  <si>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</si>
  <si>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</si>
  <si>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</si>
  <si>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</si>
  <si>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</si>
  <si>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Sobre las Exportaciones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</si>
  <si>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</si>
  <si>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</si>
  <si>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</si>
  <si>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</si>
  <si>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</si>
  <si>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</si>
  <si>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>III) TRANSFERENCIAS CORRIENTES</t>
  </si>
  <si>
    <t>- De Instituciones  Públicas Descentralizadas o Autónomas</t>
  </si>
  <si>
    <t>- De Instituciones de la Seguridad Social</t>
  </si>
  <si>
    <t>- De Instituciones Públicas Financieras</t>
  </si>
  <si>
    <t>IV) INGRESOS POR CONTRAPRESTACION</t>
  </si>
  <si>
    <t>- Ventas de Bienes y Servicios</t>
  </si>
  <si>
    <t>- Ventas de Mercancías del Estado</t>
  </si>
  <si>
    <t>- PROMESE</t>
  </si>
  <si>
    <t>- Otras Ventas de Mercancías del Gobierno Central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</si>
  <si>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</si>
  <si>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</si>
  <si>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</si>
  <si>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</si>
  <si>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</si>
  <si>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</si>
  <si>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</si>
  <si>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</si>
  <si>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</si>
  <si>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>V) OTROS INGRESOS</t>
  </si>
  <si>
    <t>- Rentas de la Propiedad</t>
  </si>
  <si>
    <t>- Dividendos por Inversiones Empresariales</t>
  </si>
  <si>
    <t>- Intereses</t>
  </si>
  <si>
    <t>- Arriendo de Activos Tangibles No Producidos</t>
  </si>
  <si>
    <t>- Multas y Sanciones</t>
  </si>
  <si>
    <t>- Recursos de  captación directa  de la Procuraduria General de la República</t>
  </si>
  <si>
    <t>- Ingresos Diversos</t>
  </si>
  <si>
    <t>B)  INGRESOS DE CAPITAL</t>
  </si>
  <si>
    <t>- Ventas de Activos No Financieros</t>
  </si>
  <si>
    <t xml:space="preserve">      Transferencias Capital</t>
  </si>
  <si>
    <t>- Transferencias de capital recibidas de empresas públicas no financieras nacionales (EDES)</t>
  </si>
  <si>
    <t xml:space="preserve">- Otras transferencias de capital recibidas de empresas públicas no financieras </t>
  </si>
  <si>
    <t>Total Ingresos</t>
  </si>
  <si>
    <t>Total Ingresos con Donaciones</t>
  </si>
  <si>
    <t>Fuente: Elaborado por la DGPLT del Ministerio de Hacienda en coordinación con las Instituciones Recaudadoras.</t>
  </si>
  <si>
    <t>1/ Estimación en base al total observado Enero-Agosto 2021.</t>
  </si>
  <si>
    <t>Nota: Se excluyeron las ganancias e intereses por colocaciones de bonos.</t>
  </si>
  <si>
    <t>Valores como % PIB</t>
  </si>
  <si>
    <t>Reestimado
2021</t>
  </si>
  <si>
    <t>Variación 
Pres. 2021 - Reest. 2020</t>
  </si>
  <si>
    <t>III) TRANSFERENCIAS</t>
  </si>
  <si>
    <t>- Otras transferencias de capital recibidas de empresas públicas no financieras (CDEEE)</t>
  </si>
  <si>
    <t>Por Institución Recaudadora o Perceptora de Ingresos</t>
  </si>
  <si>
    <r>
      <t xml:space="preserve">Reestimado
2021 </t>
    </r>
    <r>
      <rPr>
        <b/>
        <vertAlign val="superscript"/>
        <sz val="11"/>
        <color theme="0"/>
        <rFont val="Avenir Next LT Pro"/>
        <family val="2"/>
      </rPr>
      <t>1/</t>
    </r>
  </si>
  <si>
    <t>Arancel</t>
  </si>
  <si>
    <t>ITBIS</t>
  </si>
  <si>
    <t>Alcoholes</t>
  </si>
  <si>
    <t>Tabaco</t>
  </si>
  <si>
    <t>Impuesto adicional de RD$2.0 al consumo de gasoil y gasolina premium-regular</t>
  </si>
  <si>
    <t>Otros</t>
  </si>
  <si>
    <t>Impuestos sobre la Renta de las Personas</t>
  </si>
  <si>
    <t>Impuestos sobre los Ingresos de las Empresas</t>
  </si>
  <si>
    <t>Otros Impuestos sobre los Ingresos</t>
  </si>
  <si>
    <t>Accesorios sobre los Impuestos a  los Ingresos</t>
  </si>
  <si>
    <t>Patrimonio</t>
  </si>
  <si>
    <t>ISC Especifico sobre Hidrocarburos (Ley No. 112-00)</t>
  </si>
  <si>
    <t>ISC Ad Valorem sobre Hidrocarburos (Ley No. 557-05)</t>
  </si>
  <si>
    <t>Ingresos por diferencial del gas licuado de petróleo</t>
  </si>
  <si>
    <t>Contribución a la Seguridad Social</t>
  </si>
  <si>
    <t>PROMESE</t>
  </si>
  <si>
    <t>Tasas por Expedición y Renovación de Pasaportes</t>
  </si>
  <si>
    <t>Ingresos de las Inst. Centralizadas en la CUT</t>
  </si>
  <si>
    <t xml:space="preserve"> De Instituciones  Públicas Descentralizadas o Autónomas</t>
  </si>
  <si>
    <t xml:space="preserve"> De Instituciones de la Seguridad Social</t>
  </si>
  <si>
    <t xml:space="preserve"> De Instituciones Públicas Financieras</t>
  </si>
  <si>
    <t>- Donaciones Pecunarias privadas de personas físicas y juridicas por COVID-19 (CONEP)</t>
  </si>
  <si>
    <t xml:space="preserve"> Transferencias de capital recibidas de empresas públicas   no financieras nacionales (EDES)</t>
  </si>
  <si>
    <t>Otras transferencias de capital recibidas de empresas públicas no financieras (CDEEE)</t>
  </si>
  <si>
    <t xml:space="preserve">  Otros</t>
  </si>
  <si>
    <t xml:space="preserve">1/ Estimación en base al total observado Enero-Agosto 2021. </t>
  </si>
  <si>
    <r>
      <t xml:space="preserve">Reestimado 
2021 </t>
    </r>
    <r>
      <rPr>
        <b/>
        <vertAlign val="superscript"/>
        <sz val="11"/>
        <color theme="0"/>
        <rFont val="Avenir Next LT Pro"/>
        <family val="2"/>
      </rPr>
      <t>1/</t>
    </r>
  </si>
  <si>
    <t>Variación 
Pres. 2022-Reest. 2021</t>
  </si>
  <si>
    <t>Absoluta</t>
  </si>
  <si>
    <t>Relativa</t>
  </si>
  <si>
    <t>Ingresos Extraordinarios 2021</t>
  </si>
  <si>
    <t>Presupuesto 2022</t>
  </si>
  <si>
    <t>Variación Pres. 2022 - Norm. 2021</t>
  </si>
  <si>
    <t>Comtribución a la Seguridad Social</t>
  </si>
  <si>
    <t>Ingresos CUT</t>
  </si>
  <si>
    <t>2/ No considera los ingresos extraordinarios.</t>
  </si>
  <si>
    <r>
      <t>2021 Normalizado</t>
    </r>
    <r>
      <rPr>
        <b/>
        <vertAlign val="superscript"/>
        <sz val="11"/>
        <color theme="0"/>
        <rFont val="Avenir Next LT Pro"/>
        <family val="2"/>
      </rPr>
      <t>2/</t>
    </r>
  </si>
  <si>
    <t>20141)</t>
  </si>
  <si>
    <t>20202)</t>
  </si>
  <si>
    <t>20212)</t>
  </si>
  <si>
    <t>20222)</t>
  </si>
  <si>
    <t>Valores en millones de RD$ y % del PIB</t>
  </si>
  <si>
    <t>Valores en millones US$ y RD$</t>
  </si>
  <si>
    <r>
      <t>Valores en millones RD$</t>
    </r>
    <r>
      <rPr>
        <vertAlign val="superscript"/>
        <sz val="11"/>
        <color indexed="8"/>
        <rFont val="Avenir Next LT Pro"/>
        <family val="2"/>
      </rPr>
      <t xml:space="preserve"> </t>
    </r>
  </si>
  <si>
    <t>Variables</t>
  </si>
  <si>
    <t>Como % del PIB</t>
  </si>
  <si>
    <t>Necesidad bruta de financiamiento</t>
  </si>
  <si>
    <t>Déficit global</t>
  </si>
  <si>
    <t>Fuentes de financiamiento</t>
  </si>
  <si>
    <t>Externas</t>
  </si>
  <si>
    <t>De los cuales: bonos</t>
  </si>
  <si>
    <t>Internas</t>
  </si>
  <si>
    <t>Valores en millones RD$ y % del PIB</t>
  </si>
  <si>
    <r>
      <t>Fuente:</t>
    </r>
    <r>
      <rPr>
        <sz val="8"/>
        <color theme="1"/>
        <rFont val="Avenir Next LT Pro"/>
        <family val="2"/>
      </rPr>
      <t xml:space="preserve"> </t>
    </r>
    <r>
      <rPr>
        <b/>
        <sz val="8"/>
        <color theme="1"/>
        <rFont val="Avenir Next LT Pro"/>
        <family val="2"/>
      </rPr>
      <t>Dirección de</t>
    </r>
    <r>
      <rPr>
        <sz val="8"/>
        <color theme="1"/>
        <rFont val="Avenir Next LT Pro"/>
        <family val="2"/>
      </rPr>
      <t xml:space="preserve"> </t>
    </r>
    <r>
      <rPr>
        <b/>
        <sz val="8"/>
        <color theme="1"/>
        <rFont val="Avenir Next LT Pro"/>
        <family val="2"/>
      </rPr>
      <t>Crédito Público. Ministerio de Hacienda</t>
    </r>
    <r>
      <rPr>
        <sz val="8"/>
        <color theme="1"/>
        <rFont val="Avenir Next LT Pro"/>
        <family val="2"/>
      </rPr>
      <t>.</t>
    </r>
  </si>
  <si>
    <t>Valores en  %</t>
  </si>
  <si>
    <t>Valores en %</t>
  </si>
  <si>
    <t>Valores en US$/barril</t>
  </si>
  <si>
    <t>Valores en US$</t>
  </si>
  <si>
    <t>Gráfico 3. Evolución 2019-2021 de los Índices mensuales de precios reales de los alimentos de la FAO</t>
  </si>
  <si>
    <t>Gráfico 4. Crecimiento del Producto Interno Bruto (PIB) de la República Dominicana en el período 2019-2021</t>
  </si>
  <si>
    <t>Valores en % del PIB</t>
  </si>
  <si>
    <t xml:space="preserve">Valores en % </t>
  </si>
  <si>
    <t>Gráfico 5. Remesas Familiares hacia la República Dominicana 2021</t>
  </si>
  <si>
    <t>Gráfico 6. Inflación anualizada Junio 2020 - Junio 2021</t>
  </si>
  <si>
    <t xml:space="preserve">Gráfico 8.  Ingresos por Entidad Recaudadora </t>
  </si>
  <si>
    <t>Valores en millones RD$ y %</t>
  </si>
  <si>
    <t xml:space="preserve">Fuente:  Elaboración propia con datos Food Price Index.   FAO.   </t>
  </si>
  <si>
    <t>Valores en millones de US$</t>
  </si>
  <si>
    <t>Valores en millones de US$ y porcentaje %</t>
  </si>
  <si>
    <t>Valores en índice, porcentaje (%) y puntos porcentuales</t>
  </si>
  <si>
    <t>Valores en RD$ y Porcentaje %</t>
  </si>
  <si>
    <t>Valores en RD$</t>
  </si>
  <si>
    <t>Tabla 14. Gastos de Gobierno Central por Clasificación Funcional (Enero - Junio 2021)</t>
  </si>
  <si>
    <t>En  millones RD$</t>
  </si>
  <si>
    <t xml:space="preserve"> Fuente: Sistema de Información de la Gestión Financiera (SIGEF)</t>
  </si>
  <si>
    <t>XIII. (XI-XII) Financiamiento Neto</t>
  </si>
  <si>
    <t>Disminución de pasivos corrientes</t>
  </si>
  <si>
    <t>Disminución de pasivos</t>
  </si>
  <si>
    <t>Incremento de activos financieros no corrientes</t>
  </si>
  <si>
    <t>Incremento de activos financieros</t>
  </si>
  <si>
    <t>XII. Aplicaciones financieras</t>
  </si>
  <si>
    <t>Incremento de pasivos no corrientes</t>
  </si>
  <si>
    <t>Incremento de pasivos</t>
  </si>
  <si>
    <t>XI. Fuentes financieras</t>
  </si>
  <si>
    <t>X. (VII-VIII) Resultado Financiero</t>
  </si>
  <si>
    <t>IX. (VII-(VIII-Intereses)) Resultado Primario</t>
  </si>
  <si>
    <t>VIII. Total de Gastos</t>
  </si>
  <si>
    <t xml:space="preserve">VII. Total de Ingresos + Donaciones </t>
  </si>
  <si>
    <t>VI. (IV-V) Resultado de Capital</t>
  </si>
  <si>
    <t>1%  que se asigna durante el ejercicio para inversión por calamidad pública</t>
  </si>
  <si>
    <t>5 %  que se asigna durante el ejercicio para inversión</t>
  </si>
  <si>
    <t>Gastos de capital, reserva presupuestaria</t>
  </si>
  <si>
    <t>Otras transferencias de capital</t>
  </si>
  <si>
    <t>Transferencias de capital al sector público</t>
  </si>
  <si>
    <t>Transferencias de capital al sector privado</t>
  </si>
  <si>
    <t>Transferencias de capital otorgadas</t>
  </si>
  <si>
    <t>Activos no producidos</t>
  </si>
  <si>
    <t>Otros objetos de valor</t>
  </si>
  <si>
    <t>Antigüedades y otros objetos de arte</t>
  </si>
  <si>
    <t>Piedras y metales preciosos</t>
  </si>
  <si>
    <t>Objetos de valor</t>
  </si>
  <si>
    <t>Activos fijos intangibles</t>
  </si>
  <si>
    <t>Activos biológicos cultivados</t>
  </si>
  <si>
    <t>Equipo de defensa y seguridad</t>
  </si>
  <si>
    <t>Maquinaria y equipo</t>
  </si>
  <si>
    <t>Viviendas, edificios y estructuras</t>
  </si>
  <si>
    <t>Activos fijos (formación bruta de capital fijo)</t>
  </si>
  <si>
    <t>Construcciones por administración</t>
  </si>
  <si>
    <t>Construcciones por contrato</t>
  </si>
  <si>
    <t>Construcciones en proceso</t>
  </si>
  <si>
    <t>V. Gastos de capital</t>
  </si>
  <si>
    <t>Donaciones de capital</t>
  </si>
  <si>
    <t>Transferencias del sector publico</t>
  </si>
  <si>
    <t>Transferencias de capital recibidas</t>
  </si>
  <si>
    <t>IV. Ingresos de capital</t>
  </si>
  <si>
    <t>PGE 2022</t>
  </si>
  <si>
    <t>III. (I-II) Resultado Económico</t>
  </si>
  <si>
    <t>Otros gastos operativos por ejecución de garantía de empleados</t>
  </si>
  <si>
    <t>Otros gastos operativos de instituciones empresariales</t>
  </si>
  <si>
    <t>Otros gastos por indemnizaciones y compensaciones</t>
  </si>
  <si>
    <t>Otros gastos corrientes</t>
  </si>
  <si>
    <t>Transferencias a otras instituciones públicas</t>
  </si>
  <si>
    <t>Transferencia al sector externo</t>
  </si>
  <si>
    <t>Transferencias al sector público</t>
  </si>
  <si>
    <t>Transferencias al sector privado</t>
  </si>
  <si>
    <t>Transferencias corrientes otorgadas</t>
  </si>
  <si>
    <t>Intereses de la Deuda Pública</t>
  </si>
  <si>
    <t>Pensiones Solidarias del Régimen Subsidiado</t>
  </si>
  <si>
    <t>Pensiones a personal policial</t>
  </si>
  <si>
    <t>Nuevas pensiones</t>
  </si>
  <si>
    <t>Indemnización laboral</t>
  </si>
  <si>
    <t>Jubilaciones</t>
  </si>
  <si>
    <t>Pensiones</t>
  </si>
  <si>
    <t>Prestaciones de la seguridad social</t>
  </si>
  <si>
    <t>1 %  que se asigna durante el ejercicio para gasto corriente por calamidad publica</t>
  </si>
  <si>
    <t>5 %  que se asigna durante el ejercicio para gasto corriente</t>
  </si>
  <si>
    <t>Impuestos sobre los productos, la producción y las importaciones de las empresas</t>
  </si>
  <si>
    <t>Bienes y servicios</t>
  </si>
  <si>
    <t>Remuneraciones</t>
  </si>
  <si>
    <t>Gastos de consumo</t>
  </si>
  <si>
    <t>II. Gastos Corrientes</t>
  </si>
  <si>
    <t>Miscelaneos</t>
  </si>
  <si>
    <t>Otros ingresos corrientes</t>
  </si>
  <si>
    <t>Multas Seguro Social, contratos de trabajo</t>
  </si>
  <si>
    <t>Multas de tránsito</t>
  </si>
  <si>
    <t>Multas por delitos, evasión e incumplimiento al Código Tributario</t>
  </si>
  <si>
    <t>Multas y sanciones pecuniarias</t>
  </si>
  <si>
    <t>Donaciones corrientes</t>
  </si>
  <si>
    <t>Transferencias del sector público</t>
  </si>
  <si>
    <t>Transferencias del sector privado</t>
  </si>
  <si>
    <t>Transferencias y donaciones corrientes recibidas</t>
  </si>
  <si>
    <t>Rentas de la propiedad distinta de intereses</t>
  </si>
  <si>
    <t>Rentas de la propiedad</t>
  </si>
  <si>
    <t>Derechos administrativos</t>
  </si>
  <si>
    <t>Ventas de establecimientos no de mercado</t>
  </si>
  <si>
    <t>Ventas de bienes y servicios</t>
  </si>
  <si>
    <t>Contribuciones de los empleadores</t>
  </si>
  <si>
    <t>Contribuciones de los empleados</t>
  </si>
  <si>
    <t>Contribuciones a la seguridad social</t>
  </si>
  <si>
    <t>Impuestos diversos</t>
  </si>
  <si>
    <t>Impuestos ecológicos</t>
  </si>
  <si>
    <t>Impuestos sobre el comercio y las transacciones internacionales/comercio exterior</t>
  </si>
  <si>
    <t>Impuestos sobre los bienes y servicios</t>
  </si>
  <si>
    <t>Impuestos sobre la propiedad</t>
  </si>
  <si>
    <t>Impuestos sobre el ingreso, las utilidades y las ganancias de capital</t>
  </si>
  <si>
    <t>Impuestos</t>
  </si>
  <si>
    <t>I. Ingresos Corrientes</t>
  </si>
  <si>
    <t>Gobierno Central 2022</t>
  </si>
  <si>
    <t>Fuente: Sistema de Información de la Gestión Financiera (SIGEF)</t>
  </si>
  <si>
    <t>Gobiernos Locales</t>
  </si>
  <si>
    <t>Tabla 21. Estimación de Ingresos Fiscales Presupuesto 2022</t>
  </si>
  <si>
    <t>Tabla 22. Estimación de Ingresos Fiscales Presupuesto 2022</t>
  </si>
  <si>
    <t>Tabla 23. Estimación de Ingresos Fiscales Presupuesto 2022</t>
  </si>
  <si>
    <t>Tabla 24. Estimación de Ingresos Fiscales Presupuesto 2022</t>
  </si>
  <si>
    <t>2020-2022</t>
  </si>
  <si>
    <t>PIB Nominal 2021 (RD$ millones)</t>
  </si>
  <si>
    <t>EJECUCIÓN
2020</t>
  </si>
  <si>
    <t>PRESUPUESTO APROBADO
Ley No. 166-21</t>
  </si>
  <si>
    <t>VARIACIÓN 2022/2021</t>
  </si>
  <si>
    <t>Gasto como % del PIB</t>
  </si>
  <si>
    <t>PIB Nominal 2022 (RD$ millones)</t>
  </si>
  <si>
    <t>4 = 3-2</t>
  </si>
  <si>
    <t>5 = 4/2</t>
  </si>
  <si>
    <t>6 = 2/PIB</t>
  </si>
  <si>
    <t>7 = 3/PIB</t>
  </si>
  <si>
    <t>Organismos Autónomos y Descentralizados No Financieros</t>
  </si>
  <si>
    <t>Total Gasto Organismos Autónomos y Descentralizados No Financieros</t>
  </si>
  <si>
    <t>Instituciones Públicas de la Seguridad Social</t>
  </si>
  <si>
    <t>Total Gasto Instituciones Públicas de la Seguridad Social</t>
  </si>
  <si>
    <t>Nota: Los PIB utilizados para los años referidos fueron obtenidos del Panorama Macroeconómico, actualizado al 26 de agosto 2021, elaborado por el Ministerio de Economía, Planificación y Desarrollo (MEPyD)</t>
  </si>
  <si>
    <t>2.1.3 - Prestaciones de la seguridad social (sistema propio de la empresa)</t>
  </si>
  <si>
    <t>2.1.6 - Transferencias corrientes otorgadas</t>
  </si>
  <si>
    <t>2.2.6 - Transferencias de capital otorgadas</t>
  </si>
  <si>
    <t>2.2.7 - Inversiones financieras realizadas con fines de política</t>
  </si>
  <si>
    <t>EJECUTADO 2020</t>
  </si>
  <si>
    <t>PRESUPUESTO APROBADO Ley No. 166-21</t>
  </si>
  <si>
    <t xml:space="preserve">Gasto como % del PIB </t>
  </si>
  <si>
    <t>4= 3-2</t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</si>
  <si>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</si>
  <si>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</si>
  <si>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</si>
  <si>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</si>
  <si>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</si>
  <si>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</si>
  <si>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</si>
  <si>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</si>
  <si>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</si>
  <si>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</si>
  <si>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</si>
  <si>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</si>
  <si>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</si>
  <si>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</si>
  <si>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</si>
  <si>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</si>
  <si>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</si>
  <si>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</si>
  <si>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</si>
  <si>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</si>
  <si>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</si>
  <si>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</si>
  <si>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</si>
  <si>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</si>
  <si>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</si>
  <si>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</si>
  <si>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</si>
  <si>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</si>
  <si>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</si>
  <si>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</si>
  <si>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</si>
  <si>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</si>
  <si>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INNOVACIÓN  EN BIOTECNOLOGÍA E INDUSTRIAL (IIBI)</t>
  </si>
  <si>
    <t>5155 - INSTITUTO DE FORMACIÓN TÉCNICO PROFESIONAL (INFOTEP)</t>
  </si>
  <si>
    <t>5157 - CORPORACIÓN DOMICANA DE EMPRESAS ESTATALES (CORDE)</t>
  </si>
  <si>
    <t>5158 - DIRECCION GENERAL DE ADUANAS</t>
  </si>
  <si>
    <t>5159 - DIRECCIÓN GENERAL DE IMPUESTOS INTERNOS</t>
  </si>
  <si>
    <t>5161 - INSTITUTO DE PROTECCIÓN DE LOS DERECHOS AL CONSUMIDOR</t>
  </si>
  <si>
    <t>5162 - INSTITUTO DOMINICANO DE AVIACIÓN CIVIL</t>
  </si>
  <si>
    <t>5163 - CONSEJO DOMINICANO DE PESCA Y ACUICULTURA</t>
  </si>
  <si>
    <t>5164 - CONSEJO NAC. PARA LAS COMUNIDADES DOMINICANAS EN EL EXTERIOR (CONDEX)</t>
  </si>
  <si>
    <t>5165 - COMISIÓN REGULADORA DE PRÁCTICAS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</si>
  <si>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</si>
  <si>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</si>
  <si>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</si>
  <si>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</si>
  <si>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</si>
  <si>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ACREDITACIÓN 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</si>
  <si>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</si>
  <si>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</si>
  <si>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</si>
  <si>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</si>
  <si>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</si>
  <si>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GEOLÓGICO NACIONAL</t>
  </si>
  <si>
    <t>5180 - DIRECCIÓN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</si>
  <si>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</si>
  <si>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</si>
  <si>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</si>
  <si>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</si>
  <si>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5201 - INSTITUTO DOMINICANO DE SEGUROS SOCIALES</t>
  </si>
  <si>
    <t xml:space="preserve">5202 - INSTITUTO DE AUXILIOS 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</si>
  <si>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</si>
  <si>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</si>
  <si>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</si>
  <si>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</si>
  <si>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</si>
  <si>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</si>
  <si>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</si>
  <si>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% PIB</t>
  </si>
  <si>
    <t>2=(1/PIB)</t>
  </si>
  <si>
    <t xml:space="preserve">A. Total de Ingresos </t>
  </si>
  <si>
    <t xml:space="preserve">A.1) Ingresos Corrientes </t>
  </si>
  <si>
    <t>A.1) Ingresos de Capital</t>
  </si>
  <si>
    <t>B. Total de Gastos</t>
  </si>
  <si>
    <t xml:space="preserve">B.1) Gastos Corrientes </t>
  </si>
  <si>
    <t xml:space="preserve">B.1.1 De los cuales: Intereses </t>
  </si>
  <si>
    <t>B.2) Gastos de Capital</t>
  </si>
  <si>
    <t xml:space="preserve">Resultados Presupuestarios </t>
  </si>
  <si>
    <t>Resultado Primario [A-[B-(B.1.1)]</t>
  </si>
  <si>
    <t>Resultado Económico (A.1-B.1)</t>
  </si>
  <si>
    <t>Rresultado de Capital</t>
  </si>
  <si>
    <t>C. Resultado Financiero (A-B)</t>
  </si>
  <si>
    <t>E. Fuentes Financieras</t>
  </si>
  <si>
    <t xml:space="preserve">E. Aplicaciones Financieras </t>
  </si>
  <si>
    <t>F. Financimiento Neto (D-E)</t>
  </si>
  <si>
    <t xml:space="preserve">Tipo de establecimiento </t>
  </si>
  <si>
    <t>Establecimientos auto gestionados</t>
  </si>
  <si>
    <t>Establecimientos de primer nivel</t>
  </si>
  <si>
    <t>Establecimientos no auto gestionados</t>
  </si>
  <si>
    <t>Ciudad Sanitaria Luis E. Aybar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</si>
  <si>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</si>
  <si>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</si>
  <si>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</si>
  <si>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</si>
  <si>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</si>
  <si>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</si>
  <si>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Inflación (promedio)</t>
  </si>
  <si>
    <t>Inflación (diciembre)</t>
  </si>
  <si>
    <t>Crecimiento deflactor PIB</t>
  </si>
  <si>
    <t>Tasa de cambio (promedio)</t>
  </si>
  <si>
    <t>Tasa de variación (%)</t>
  </si>
  <si>
    <t>SUPUESTOS :</t>
  </si>
  <si>
    <t>Petróleo Canasta FMI (US$ por barril)</t>
  </si>
  <si>
    <t>Petróleo WTI (US$ por barril)</t>
  </si>
  <si>
    <t>Oro (US$/Oz)</t>
  </si>
  <si>
    <t>Nickel (US$/TM)</t>
  </si>
  <si>
    <t>Carbón mineral API2 CIF ARA (US$/TM)</t>
  </si>
  <si>
    <t>Crecimiento PIB real EE.UU (%)</t>
  </si>
  <si>
    <t>Inflación EE.UU. (promedio)</t>
  </si>
  <si>
    <t>Inflación EE.UU. (diciembre)</t>
  </si>
  <si>
    <t xml:space="preserve">Tabla 9. Evolución mensual de los trabajadores y empleos </t>
  </si>
  <si>
    <t>Tabla 19. Ingresos Adicionales Percibidos en 2021</t>
  </si>
  <si>
    <t>Tabla 18. Ingresos Extraordinarios Percibidos en 2021</t>
  </si>
  <si>
    <t>Valores en millones</t>
  </si>
  <si>
    <t>Valores en  millones RD$ y %</t>
  </si>
  <si>
    <t>Ilustración 4. Ejes prioritarios de la Política de Gasto PGE 2022</t>
  </si>
  <si>
    <t>Ilustración 3. Vinculación del Presupuesto General del Estado (PGE) 2022 con los objetivos generales de la Estrategia Nacional de Desarrollo (END)</t>
  </si>
  <si>
    <t>Ilustración 2. Vinculación del Presupuesto General del Estado (PGE) 2022 con la Estrategia Nacional de Desarrollo (END)</t>
  </si>
  <si>
    <t xml:space="preserve">Ilustración 1. Impulso – Respuesta del Gasto </t>
  </si>
  <si>
    <t>Gráfico 9. Resultado Financiero y Balance Primario del Gobierno Central (Enero-Junio 2020-2021)</t>
  </si>
  <si>
    <t>Tabla 17. Panorama Macroeconómico Plurianual 2021-2025</t>
  </si>
  <si>
    <t>Revisado el 26 de agosto 2021</t>
  </si>
  <si>
    <t>Meta de inflación (±1)</t>
  </si>
  <si>
    <t xml:space="preserve">Notas:  </t>
  </si>
  <si>
    <t xml:space="preserve">1. Proyecciones del Ministerio de Economía, Planificación y Desarrollo, consensuadas con el Banco Central y el Ministerio de Hacienda.            </t>
  </si>
  <si>
    <t>2. De 2023 en adelante, se proyecta la inflación con la consecución de la meta establecida por el Banco Central.</t>
  </si>
  <si>
    <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t>
  </si>
  <si>
    <r>
      <t>4. Fuentes supuestos exógenos: Consensus Forecasts</t>
    </r>
    <r>
      <rPr>
        <b/>
        <vertAlign val="superscript"/>
        <sz val="8"/>
        <color rgb="FF000000"/>
        <rFont val="Avenir Next LT Pro"/>
        <family val="2"/>
      </rPr>
      <t>TM</t>
    </r>
    <r>
      <rPr>
        <b/>
        <sz val="8"/>
        <color rgb="FF000000"/>
        <rFont val="Avenir Next LT Pro"/>
        <family val="2"/>
      </rPr>
      <t>, FMI, Banco Mundial, EIA y Bloomberg</t>
    </r>
    <r>
      <rPr>
        <b/>
        <vertAlign val="superscript"/>
        <sz val="8"/>
        <color rgb="FF000000"/>
        <rFont val="Avenir Next LT Pro"/>
        <family val="2"/>
      </rPr>
      <t>Ó</t>
    </r>
    <r>
      <rPr>
        <b/>
        <sz val="8"/>
        <color rgb="FF000000"/>
        <rFont val="Avenir Next LT Pro"/>
        <family val="2"/>
      </rPr>
      <t>.</t>
    </r>
  </si>
  <si>
    <t>Tabla 20. Ingresos de Pueblo Viejo Dominicana Corporation (PVDC)</t>
  </si>
  <si>
    <t>Tabla 25. Estimación de Ingresos Fiscales Presupuesto 2022</t>
  </si>
  <si>
    <t xml:space="preserve">Fuente: Elaboración propia, DIGEPRES. </t>
  </si>
  <si>
    <t>Ilustración 5. Vinculación de los proyectos de inversión pública con la Estrategia Nacional de Desarrollo</t>
  </si>
  <si>
    <t>Valores en RD$ millones</t>
  </si>
  <si>
    <t>Fuente: Elaboración propia con datos del SIGEF</t>
  </si>
  <si>
    <t>Regiones / Provincias</t>
  </si>
  <si>
    <t>Proyectos de Inversión 
(RD$ millones)</t>
  </si>
  <si>
    <t>Población Estimada 2022</t>
  </si>
  <si>
    <t>Monto per cápita
(RD$)</t>
  </si>
  <si>
    <t>Distribución de la Inversión Pública</t>
  </si>
  <si>
    <t>01 - REGION CIBAO NORTE</t>
  </si>
  <si>
    <t>09 - ESPAILLAT</t>
  </si>
  <si>
    <t>18 - PUERTO PLATA</t>
  </si>
  <si>
    <t>25 - SANTIAGO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</si>
  <si>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</si>
  <si>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</si>
  <si>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</si>
  <si>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</si>
  <si>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</si>
  <si>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</si>
  <si>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</si>
  <si>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</si>
  <si>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</si>
  <si>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</si>
  <si>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</si>
  <si>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</si>
  <si>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</si>
  <si>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</si>
  <si>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</si>
  <si>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</si>
  <si>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</si>
  <si>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</si>
  <si>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</si>
  <si>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</si>
  <si>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</si>
  <si>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</si>
  <si>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</si>
  <si>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</si>
  <si>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</si>
  <si>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</si>
  <si>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</si>
  <si>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</si>
  <si>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</si>
  <si>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</si>
  <si>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</si>
  <si>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</si>
  <si>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</si>
  <si>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</si>
  <si>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</si>
  <si>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</si>
  <si>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</si>
  <si>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</si>
  <si>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</si>
  <si>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98 - NACIONAL</t>
  </si>
  <si>
    <t>Total general</t>
  </si>
  <si>
    <t xml:space="preserve">Fuente: </t>
  </si>
  <si>
    <t>SIGEF</t>
  </si>
  <si>
    <t>Datos demográficos obtenidos de la Oficina Nacional de Estadística (ONE)</t>
  </si>
  <si>
    <t>Distribución Geográfica de los Proyectos de Inversión en el Año 2022</t>
  </si>
  <si>
    <t>Mapa 1. Inversión Pública a Nivel Provincial</t>
  </si>
  <si>
    <t>Valores en  millones RD$</t>
  </si>
  <si>
    <t>Mapa 2. Mapa de la Inversión Pública Per Cápita a Nivel Provincial</t>
  </si>
  <si>
    <t>Tabla 28.  Distribución de recursos del Fondo de Cohesión Territorial 2022</t>
  </si>
  <si>
    <t>Gráfico 10. Variaciones en las asignaciones de Gasto PGE 2022 Poder Ejecutivo</t>
  </si>
  <si>
    <t>0223 - MINISTERIO DE LA VIVIENDA, HABITAT Y EDIFICACIONES (MIVHED)</t>
  </si>
  <si>
    <t>Ámbito Gubernamental</t>
  </si>
  <si>
    <t>Instituciones</t>
  </si>
  <si>
    <t>% de Cobertura</t>
  </si>
  <si>
    <t>Observaciones</t>
  </si>
  <si>
    <t>Existentes</t>
  </si>
  <si>
    <t>Incluidas</t>
  </si>
  <si>
    <t>Gobierno Central 1/</t>
  </si>
  <si>
    <t>Los órganos desconcentrados están reflejados por las transferencias que reciben.</t>
  </si>
  <si>
    <t xml:space="preserve"> -</t>
  </si>
  <si>
    <t xml:space="preserve">Instituciones Públicas de la Seguridad Social </t>
  </si>
  <si>
    <t>Total GGN</t>
  </si>
  <si>
    <t>Fuente: Elaboración propia con datos del Sistema de Información de la Gestión Financiera (SIGEF).</t>
  </si>
  <si>
    <t xml:space="preserve">1/Incluye los capítulos virtuales 0998-Administración de Deuda Pública y Activos Financieros y 0999-Administración de Obligaciones del Tesoro Nacional </t>
  </si>
  <si>
    <t xml:space="preserve">Transferencias Inter-Ámbitos del Gobierno Central, Organismos Autónomos y Descentralizados 2022
</t>
  </si>
  <si>
    <t>Tipo de Transacción</t>
  </si>
  <si>
    <t>Institución Transfiere</t>
  </si>
  <si>
    <t xml:space="preserve">Institución Receptora </t>
  </si>
  <si>
    <t xml:space="preserve">Total Transferecias otorgadas </t>
  </si>
  <si>
    <t>Gobierno Central</t>
  </si>
  <si>
    <t>Transferencias Corrientes</t>
  </si>
  <si>
    <t xml:space="preserve">Instituciones Descentralizadas y Autónomas </t>
  </si>
  <si>
    <t>Transferencias de Capital</t>
  </si>
  <si>
    <t xml:space="preserve">Total de Transferencias recibidas </t>
  </si>
  <si>
    <t xml:space="preserve">Tipo de transferencia </t>
  </si>
  <si>
    <t>Ámbito que transfiere</t>
  </si>
  <si>
    <t>Ámbito que recibe</t>
  </si>
  <si>
    <t>Total transferencias otorgadas</t>
  </si>
  <si>
    <t>Organismos Autónomos y  Descentralizados no Financieras</t>
  </si>
  <si>
    <t>Organismos  Autónomos y Descentralizados  no Financieros</t>
  </si>
  <si>
    <t xml:space="preserve">Total detransferencias otorgadas </t>
  </si>
  <si>
    <t>Nota: 1/ La consolidación intrasectorial consiste del conjunto de eliminaciones de flujos a niveles subsectoriales, a fines de llegar a grupos de sectoriales ya consolidados antes de proceder con la consolidación intersectorial. En términos prácticos, este proceso constituye la eliminación de flujos entre unidades institucionales dentro de un mismo sector, a fines de que luego de culminarla, el resultado sean sectores con estadísticas consolidadas.</t>
  </si>
  <si>
    <t xml:space="preserve"> 2/La consolidación intersectorial es un proceso  que  intenta mostrara las transacciones de un conjunto de instituciones con el resto de la economía, en este caso eliminando las transacciones entre sectores o ámbitos para llegar a un macro sector como el Sector Público.</t>
  </si>
  <si>
    <t xml:space="preserve"> Ámbito que recibe</t>
  </si>
  <si>
    <t>Total transferencias
 otorgadas</t>
  </si>
  <si>
    <t>Organismos Autónomos y  Descentralizados no Financieros</t>
  </si>
  <si>
    <t>Fuentes Financieras</t>
  </si>
  <si>
    <t>Total Fuentes Financieras</t>
  </si>
  <si>
    <t>Aplicaciones Financieras</t>
  </si>
  <si>
    <t>Total Aplicaciones Financieras</t>
  </si>
  <si>
    <t>Clasificación Económica de los Ingresos GGN 2022</t>
  </si>
  <si>
    <t>Total de Ingresos GGN</t>
  </si>
  <si>
    <t xml:space="preserve">Fuente: Elaboración propia con datos del Sistema de Información de la Gestión Financiera (SIGEF).  </t>
  </si>
  <si>
    <t>5154 - INSTITUTO DE INNOVACION EN BIOTECNOLOGIA E INDUSTRIAL (IIBI)</t>
  </si>
  <si>
    <t>5157 - CORPORACION DOMICANA DE EMPRESAS ESTATALES (CORDE</t>
  </si>
  <si>
    <t>5159 - DIRECCION GENERAL DE IMPUESTOS INTERNOS</t>
  </si>
  <si>
    <t>5161 - INSTITUTO DE PROTECCION DE LOS DERECHOS AL CONSUMIDOR</t>
  </si>
  <si>
    <t>5162 - INSTITUTO DOMINICANO DE AVIACION CIVIL</t>
  </si>
  <si>
    <t>5165 - COMISION REGULADORA DE PRACTICAS DESLEALES</t>
  </si>
  <si>
    <t>5167 - OFICINA NACIONAL DE DEFENSA PUBLICA</t>
  </si>
  <si>
    <t>5172 - ORGANISMO DOMINICANO DE ACREDITACION (ODAC)</t>
  </si>
  <si>
    <t>5179 - SERVICIO GEOLOGICO NACIONAL</t>
  </si>
  <si>
    <t>5180 - DIRECCION CENTRAL DEL SERVICIO NACIONAL DE SALUD</t>
  </si>
  <si>
    <t>1.1.1.1.3 -INSTITUCIONES DE LA SEGURIDAD SOCIAL</t>
  </si>
  <si>
    <t>5202 - INSTITUTO DE AUXILIOS Y VIVIENDAS</t>
  </si>
  <si>
    <t>Fuente: Elaboración propia con datos del Sistema de Información de la Gestión Financiera (SIGEF)</t>
  </si>
  <si>
    <t>Clasificación Económica de los Gastos 2022</t>
  </si>
  <si>
    <t xml:space="preserve"> Valores millones RD$</t>
  </si>
  <si>
    <t>Total de Gastos SPNF</t>
  </si>
  <si>
    <t>MINISTERIO DE HACIENDA</t>
  </si>
  <si>
    <t>DIRECCIÓN GENERAL DE PRESUPUESTO</t>
  </si>
  <si>
    <t>Clasificación Funcional del Gasto 2022</t>
  </si>
  <si>
    <t>Valores en millones  RD$</t>
  </si>
  <si>
    <t>Finalidad/Función</t>
  </si>
  <si>
    <t xml:space="preserve"> 1 - SERVICIOS  GENERALES </t>
  </si>
  <si>
    <t xml:space="preserve"> 1.1 - Administración general </t>
  </si>
  <si>
    <t xml:space="preserve"> 1.2 - Relaciones internacionales </t>
  </si>
  <si>
    <t xml:space="preserve"> 1.3 - Defensa nacional </t>
  </si>
  <si>
    <t xml:space="preserve"> 1.4 - Justicia, orden público y seguridad </t>
  </si>
  <si>
    <t xml:space="preserve"> 2 - SERVICIOS ECONÓMICOS </t>
  </si>
  <si>
    <t xml:space="preserve"> 2.1 - Asuntos económicos, comerciales y laborales </t>
  </si>
  <si>
    <t xml:space="preserve"> 2.2 - Agropecuaria, caza, pesca y silvicultura </t>
  </si>
  <si>
    <t xml:space="preserve"> 2.3 - Riego </t>
  </si>
  <si>
    <t xml:space="preserve"> 2.4 - Energía y combustible </t>
  </si>
  <si>
    <t xml:space="preserve"> 2.5 - Minería, manufactura y construcción </t>
  </si>
  <si>
    <t xml:space="preserve"> 2.6 - Transporte </t>
  </si>
  <si>
    <t xml:space="preserve"> 2.7 - Comunicaciones </t>
  </si>
  <si>
    <t xml:space="preserve"> 2.8 - Banca y seguros </t>
  </si>
  <si>
    <t xml:space="preserve"> 2.9 - Otros servicios económicos </t>
  </si>
  <si>
    <t xml:space="preserve"> 3 - PROTECCIÓN DEL MEDIO AMBIENTE </t>
  </si>
  <si>
    <t xml:space="preserve"> 3.1 - Protección del aire, agua y suelo </t>
  </si>
  <si>
    <t xml:space="preserve"> 3.2 - Protección de la biodiversidad y ordenación de desechos </t>
  </si>
  <si>
    <t xml:space="preserve"> 4 - SERVICIOS SOCIALES </t>
  </si>
  <si>
    <t xml:space="preserve"> 4.1 - Vivienda y servicios comunitarios </t>
  </si>
  <si>
    <t xml:space="preserve"> 4.2 - Salud </t>
  </si>
  <si>
    <t xml:space="preserve"> 4.3 - Actividades deportivas, recreativas, culturales y religiosas </t>
  </si>
  <si>
    <t xml:space="preserve"> 4.4 - Educación </t>
  </si>
  <si>
    <t xml:space="preserve"> 4.5 - Protección social </t>
  </si>
  <si>
    <t xml:space="preserve"> 5 - INTERESES DE LA DEUDA PÚBLICA </t>
  </si>
  <si>
    <t xml:space="preserve"> 5.1 - Intereses y comisiones de deuda pública </t>
  </si>
  <si>
    <t>Cuenta de ahorro inversió y Financiamiento 2022</t>
  </si>
  <si>
    <t xml:space="preserve">Valores en RD$ millones </t>
  </si>
  <si>
    <t xml:space="preserve">Gobierno Central </t>
  </si>
  <si>
    <t xml:space="preserve">Organismos Autónomos y Descentralizados No Financieros    </t>
  </si>
  <si>
    <t xml:space="preserve">Ints. Públicas de la Seguridad Social               </t>
  </si>
  <si>
    <t xml:space="preserve">Total General </t>
  </si>
  <si>
    <t>Ingresos</t>
  </si>
  <si>
    <t>1.2 - Ingresos de Capital</t>
  </si>
  <si>
    <t>Gastos</t>
  </si>
  <si>
    <t>2.1 - Gastos Corrientes</t>
  </si>
  <si>
    <t>2.1.4 - Gastos de la propiedad</t>
  </si>
  <si>
    <t>2.2 - Gastos de Capital</t>
  </si>
  <si>
    <t>Resultados</t>
  </si>
  <si>
    <t>Resultado de la cuenta Corriente (1.1 - 2.1)</t>
  </si>
  <si>
    <t>Resultado de la cuenta de Capital (1.2 - 2.2)</t>
  </si>
  <si>
    <t>Resultado Financiero (1 - 2)</t>
  </si>
  <si>
    <t>Resultado Primario (1 - (2 - 2.1.4))</t>
  </si>
  <si>
    <t>3.1 - Fuentes Financieras</t>
  </si>
  <si>
    <t>3.2 - Aplicaciones Financieras</t>
  </si>
  <si>
    <t>Resultado Financiero % PIB</t>
  </si>
  <si>
    <t xml:space="preserve">
Valores en  millones RD$</t>
  </si>
  <si>
    <t>Gráfico 11. Balance del Gobierno General Nacional 2022</t>
  </si>
  <si>
    <t xml:space="preserve"> Tabla 48. Presupuesto Agregado por Ámbito Institucional del Gobierno General Nacional 2020</t>
  </si>
  <si>
    <t xml:space="preserve"> Tabla 47. Presupuesto Consolidado por Ámbito del GGN </t>
  </si>
  <si>
    <t xml:space="preserve">Tabla 46. Presupuesto Consolidado por Ámbito Institucional del GGN </t>
  </si>
  <si>
    <t xml:space="preserve">Tabla 45. Clasificación Institucional de Gastos Consolidados del GGN 2022 </t>
  </si>
  <si>
    <t>Tabla 40. Cobertura Institucional para la Consolidación del GGN 2021</t>
  </si>
  <si>
    <t>Tabla 41. Matriz de Transacciones Consolidadas del SPNF</t>
  </si>
  <si>
    <t>Tabla 42. Transferencias Intra-Ámbitos del Gobierno Central, Organismos Autónomos y Descentralizados no Financieros y de las Instituciones Públicas de la Seguridad Social</t>
  </si>
  <si>
    <t>Tabla 43. Financiamiento Neto Inter-Ámbitos del Gobierno Central, Organismos Autónomos y Descentralizados no Financieros y de las Instituciones Públicas de la Seguridad Social Presupuesto 2022</t>
  </si>
  <si>
    <t>Tabla 44. Presupuesto Consolidado por Ámbito Institucional del GGN</t>
  </si>
  <si>
    <t>Tabla 39. Clasificación Funcional de Gastos de los Organismos Autónomos y Descentralizados No Financieros e Instituciones Públicas de la Seguridad Social</t>
  </si>
  <si>
    <t>Tabla 38. Clasificación Funcional de Gastos de los Organismos Autónomos y Descentralizados No Financieros e Instituciones Públicas de la Seguridad Social 2020-2022</t>
  </si>
  <si>
    <t>Tabla 37. Clasificación Institucional de Gastos de los Organismos Autónomos y Descentralizados No Financieros e Instituciones Públicas de la Seguridad Social 2020-2022</t>
  </si>
  <si>
    <t>Tabla 36. Cantidad de asistencias de servicios de salud brindadas por tipo de establecimiento</t>
  </si>
  <si>
    <t>Tabla 35. Clasificación Económica del Gasto de los Organismos Autónomos y Descentralizados No Financieros e Instituciones Públicas de la Seguridad Social 2020 -2022</t>
  </si>
  <si>
    <t>Tabla 34. Clasificación Económica de Ingresos de los Organismos Autónomos y Descentralizados No Financieros e Instituciones Públicas de la Seguridad Social</t>
  </si>
  <si>
    <t xml:space="preserve">Tabla 33. Cuenta Ahorro-Inversión-Financiamiento </t>
  </si>
  <si>
    <t>Tabla 32. Financiamiento 2022</t>
  </si>
  <si>
    <t xml:space="preserve">Tabla 30. Gastos del Gobierno Central por Clasificación Funcional 2020-2022
</t>
  </si>
  <si>
    <t xml:space="preserve">Tabla 29. Gastos del Gobierno Central por Clasificación Institucional  2020-2022
</t>
  </si>
  <si>
    <t>Valores en millones RD$  y %</t>
  </si>
  <si>
    <t xml:space="preserve">Tabla 31. Iniciativas con Fondos Provenientes de Cooperación Internacional 2022-2025
</t>
  </si>
  <si>
    <t>TASAS DE CRECIMIENTO POR ACTIVIDAD ECONÓMICA</t>
  </si>
  <si>
    <t>Actividad Económica</t>
  </si>
  <si>
    <t xml:space="preserve">ASIGNACIONES ESTABLECIDAS POR LEY </t>
  </si>
  <si>
    <t>(Valores en Milones RD$)</t>
  </si>
  <si>
    <t>ORGANISMO DESTINATARIO</t>
  </si>
  <si>
    <t>LEYES ESPECIALES</t>
  </si>
  <si>
    <t>BASE DE CÁLCULO SEGÚN LEY</t>
  </si>
  <si>
    <t>MONTO CORRESPONDIENTE SEGÚN LEY</t>
  </si>
  <si>
    <t>Ministerio de Educación</t>
  </si>
  <si>
    <t>Art. 197, Ley 66-97</t>
  </si>
  <si>
    <t>4% del PIB</t>
  </si>
  <si>
    <t>Banco Central de la República Dominicana</t>
  </si>
  <si>
    <t>Art. 6, Ley 167-07</t>
  </si>
  <si>
    <t>Universidad Autónoma de Santo Domingo (UASD)</t>
  </si>
  <si>
    <t>Art. 91, Ley 139-01</t>
  </si>
  <si>
    <t>5% de los Recursos Internos</t>
  </si>
  <si>
    <t>Art. 3, Ley 166-03</t>
  </si>
  <si>
    <t>10% del Fondo General</t>
  </si>
  <si>
    <t>Ministerio de la Juventud</t>
  </si>
  <si>
    <t>Art. 41, Ley 49-00</t>
  </si>
  <si>
    <t>1% de los Recursos Internos</t>
  </si>
  <si>
    <t>Consejo Nacional para la Niñez y la Adolescencia (CONANI)</t>
  </si>
  <si>
    <t>Art. 448, Ley 136-03</t>
  </si>
  <si>
    <t>2% del Presupuesto Nacional</t>
  </si>
  <si>
    <t>Ley 29-06 
Art. 1, Decreto 152-06</t>
  </si>
  <si>
    <t>20% del 30% Recaudación de Tragamonedas</t>
  </si>
  <si>
    <t>Ministerio de Deportes, Educación Física y Recreación</t>
  </si>
  <si>
    <t>Art. 33, Ley 356-05</t>
  </si>
  <si>
    <t>40% de la Recaudación de Bancas</t>
  </si>
  <si>
    <t>Art. 10, Ley 29-06</t>
  </si>
  <si>
    <t>30% de la Recaudación de Tragamonedas</t>
  </si>
  <si>
    <t>Ministerio  de la Mujer</t>
  </si>
  <si>
    <t>Art. 7, Ley 88-03</t>
  </si>
  <si>
    <t>1% Licencia para porte Armas de Fuego</t>
  </si>
  <si>
    <t>Ministerio de Turismo</t>
  </si>
  <si>
    <t>Decreto 99-01</t>
  </si>
  <si>
    <t>50% Venta de Tarjetas Turísticas</t>
  </si>
  <si>
    <t>Instituto del Tabaco (INTABACO)</t>
  </si>
  <si>
    <t>Art. 5, Ley 165-01</t>
  </si>
  <si>
    <t>8% impuesto selectivo al tabaco y a los cigarrillos </t>
  </si>
  <si>
    <t>Consejo Nacional para la Reglamentación y Fomento de la Industria Lechera </t>
  </si>
  <si>
    <t>Art. 6, Ley 180-01</t>
  </si>
  <si>
    <t>Importaciones de Lácteos (se da monto fijo)</t>
  </si>
  <si>
    <t>Junta Central Electoral</t>
  </si>
  <si>
    <t>Art. 18, Ley 15-19</t>
  </si>
  <si>
    <t>1.5% del Presupuesto General del Estado</t>
  </si>
  <si>
    <t>Congreso Nacional</t>
  </si>
  <si>
    <t>Art. 2, Ley 194-04</t>
  </si>
  <si>
    <t>3.10% del Fondo General</t>
  </si>
  <si>
    <t>Poder Judicial</t>
  </si>
  <si>
    <t>Art. 3, Ley 194-04</t>
  </si>
  <si>
    <t>2.66% del Fondo General</t>
  </si>
  <si>
    <t xml:space="preserve">Procuraduría General de la República </t>
  </si>
  <si>
    <t>Arts. 3 y 5, Ley 194-04</t>
  </si>
  <si>
    <t>1.44% del Fondo General</t>
  </si>
  <si>
    <t>Cámara de Cuentas</t>
  </si>
  <si>
    <t>Art. 4, Ley 194-04</t>
  </si>
  <si>
    <t>0.30% del Fondo General</t>
  </si>
  <si>
    <t>Dirección General de Aduanas</t>
  </si>
  <si>
    <t>Art. 14, Ley 226-06</t>
  </si>
  <si>
    <t>4% de Sus Recaudaciones</t>
  </si>
  <si>
    <t>Dirección General de Impuestos Internos</t>
  </si>
  <si>
    <t>Art. 14, Ley 227-06</t>
  </si>
  <si>
    <t>2% de su Recaudacion Efectiva</t>
  </si>
  <si>
    <t>Párrafo II, Art. 14, Ley 227-06</t>
  </si>
  <si>
    <t>0.50% de su Recaudacion Efectiva (Reembolsos Tributarios)</t>
  </si>
  <si>
    <t>Fondo del Presidente</t>
  </si>
  <si>
    <t>Art. 32, Ley 423-06</t>
  </si>
  <si>
    <t>5% de los Ingresos Corrientes</t>
  </si>
  <si>
    <t>Fondo Calamidad Pública</t>
  </si>
  <si>
    <t>Art. 33 Ley 423-06</t>
  </si>
  <si>
    <t>1% de los Ingresos Corrientes</t>
  </si>
  <si>
    <t>Fondo Programa Desarrollo Vial</t>
  </si>
  <si>
    <t xml:space="preserve">Párrafo III, Art. 20, Ley 253-12 </t>
  </si>
  <si>
    <t xml:space="preserve">75% del impuesto adicional de RD$2.00 a hidrocarburos </t>
  </si>
  <si>
    <t>Fondo Programa de Renovación Vehicular del Transporte</t>
  </si>
  <si>
    <t>Párrafo III, Art. 20, Ley 253-12</t>
  </si>
  <si>
    <t xml:space="preserve">25% del impuesto adicional de RD$2.00 a hidrocarburos </t>
  </si>
  <si>
    <t>Fondo para el Pago Deuda Externa</t>
  </si>
  <si>
    <t>Parrafo I, Art. 6, Ley 112-00</t>
  </si>
  <si>
    <t>Resto Hidrocarburos</t>
  </si>
  <si>
    <t>Fondo para la Energia Alternativa</t>
  </si>
  <si>
    <t>Párrafo IV, Art. 1, Ley 112-00</t>
  </si>
  <si>
    <t>5% de Recaudación de Hidrocarburos</t>
  </si>
  <si>
    <t>Tasa para el Desarrollo y la Sostenibilidad del Sistema Nacional de Atención a Emergencias y Seguidad 9-1-1</t>
  </si>
  <si>
    <t>Párrafo I, Art. 26, Ley 184-17</t>
  </si>
  <si>
    <t>Crea la tasa para el Desarrollo y Sostenibilidad del Sistema Nacional de Atención a Emergencias y Seguridad 9-1-1</t>
  </si>
  <si>
    <t>TOTAL GENERAL</t>
  </si>
  <si>
    <t>TOTAL GENERAL % DEL GASTO</t>
  </si>
  <si>
    <t>*PIB Formulación 2019 - Rev. Marco Macroeconómico Sept. 2018</t>
  </si>
  <si>
    <t>**PIB Formulación 2020 - Rev. Marco Macroeconómico Sept. 2019</t>
  </si>
  <si>
    <t>***PIB Formulación 2021 - Rev. Marco Macroeconómico Agto. 2020</t>
  </si>
  <si>
    <t>Código</t>
  </si>
  <si>
    <t xml:space="preserve">Provincias </t>
  </si>
  <si>
    <t xml:space="preserve">Municipios </t>
  </si>
  <si>
    <t>Distrito Municipal</t>
  </si>
  <si>
    <t>% de Hogares Pobres</t>
  </si>
  <si>
    <t>Consignación Presupuestaria año 2022</t>
  </si>
  <si>
    <t>Unidad Responsable y Ejecutora</t>
  </si>
  <si>
    <t>RNC</t>
  </si>
  <si>
    <t>Elías Piña</t>
  </si>
  <si>
    <t>El Llano</t>
  </si>
  <si>
    <t>Guanito (D. M.)</t>
  </si>
  <si>
    <t>Junta Distrital Guanito, El Llano.</t>
  </si>
  <si>
    <t>430-04350-8</t>
  </si>
  <si>
    <t>040103</t>
  </si>
  <si>
    <t xml:space="preserve">Barahona </t>
  </si>
  <si>
    <t>La Guazara (D. M.).</t>
  </si>
  <si>
    <t>Junta Distrital La Guazara.</t>
  </si>
  <si>
    <t>430-04860-7</t>
  </si>
  <si>
    <t>220602</t>
  </si>
  <si>
    <t xml:space="preserve">San Juan </t>
  </si>
  <si>
    <t xml:space="preserve">Vallejuelo </t>
  </si>
  <si>
    <t>Jorgillo (D. M.).</t>
  </si>
  <si>
    <t>Junta Distrital Jorgillo.</t>
  </si>
  <si>
    <t>430-05733-9</t>
  </si>
  <si>
    <t>100103</t>
  </si>
  <si>
    <t xml:space="preserve">Independencia </t>
  </si>
  <si>
    <t xml:space="preserve">Jimani </t>
  </si>
  <si>
    <t>Boca de Cachón (D. M.).</t>
  </si>
  <si>
    <t>Junta Distrital Bocha de Cachón.</t>
  </si>
  <si>
    <t>430-05688-1</t>
  </si>
  <si>
    <t>080104</t>
  </si>
  <si>
    <t xml:space="preserve">El Seibo </t>
  </si>
  <si>
    <t xml:space="preserve">Santa Cruz del Seibo </t>
  </si>
  <si>
    <t>Santa Lucia (D. M.).</t>
  </si>
  <si>
    <t>Junta Distrital Santa Lucía.</t>
  </si>
  <si>
    <t>430-04540-3 </t>
  </si>
  <si>
    <t>290303</t>
  </si>
  <si>
    <t xml:space="preserve">Monte Plata </t>
  </si>
  <si>
    <t xml:space="preserve">Sabana Grande de Boya </t>
  </si>
  <si>
    <t>Majagual (D. M.).</t>
  </si>
  <si>
    <t>Junta Distrital Majagual.</t>
  </si>
  <si>
    <t>430-05410-2</t>
  </si>
  <si>
    <t>100502</t>
  </si>
  <si>
    <t xml:space="preserve">Cristóbal </t>
  </si>
  <si>
    <t>Batey 8 (D. M.).</t>
  </si>
  <si>
    <t>Junta Distrital Batey 8.</t>
  </si>
  <si>
    <t>030102</t>
  </si>
  <si>
    <t xml:space="preserve">Bahoruco </t>
  </si>
  <si>
    <t>Neiba</t>
  </si>
  <si>
    <t>El Palmar (D. M.).</t>
  </si>
  <si>
    <t>Junta Distrital El Palmar.</t>
  </si>
  <si>
    <t>430-05534-4</t>
  </si>
  <si>
    <t>080103</t>
  </si>
  <si>
    <t>San Francisco-Vicentillo (D. M.).</t>
  </si>
  <si>
    <t>Junta Distrital San Francisco-Vicentillo.</t>
  </si>
  <si>
    <t>430-04418-2</t>
  </si>
  <si>
    <t>100402</t>
  </si>
  <si>
    <t xml:space="preserve">Postre Rio </t>
  </si>
  <si>
    <t>Guayabal (D. M.).</t>
  </si>
  <si>
    <t xml:space="preserve">Junta Distrital Guayabal </t>
  </si>
  <si>
    <t>430-05671-5</t>
  </si>
  <si>
    <t>030306</t>
  </si>
  <si>
    <t xml:space="preserve">Tamayo </t>
  </si>
  <si>
    <t>Mena (D. M.).</t>
  </si>
  <si>
    <t>Junta Distrital Mena</t>
  </si>
  <si>
    <t>430-05535-2</t>
  </si>
  <si>
    <t>290403</t>
  </si>
  <si>
    <t>Yamasá</t>
  </si>
  <si>
    <t>Mamá Tingo (D. M.).</t>
  </si>
  <si>
    <t>Junta Distrital Mamá Tingó</t>
  </si>
  <si>
    <t>430-09516-8</t>
  </si>
  <si>
    <t>030307</t>
  </si>
  <si>
    <t>Santa Bárbara el 6 (D. M.).</t>
  </si>
  <si>
    <t>Junta Distrital Santa Bárbara</t>
  </si>
  <si>
    <t>430-05536-2</t>
  </si>
  <si>
    <t>070402</t>
  </si>
  <si>
    <t xml:space="preserve">Hondo Valle </t>
  </si>
  <si>
    <t>Rancho de la Guardia (D. M.).</t>
  </si>
  <si>
    <t>Junta Distrital Rancho de la Guardia</t>
  </si>
  <si>
    <t>430-03934-9</t>
  </si>
  <si>
    <t>100401</t>
  </si>
  <si>
    <t xml:space="preserve">Postrer Rio </t>
  </si>
  <si>
    <t>N/A</t>
  </si>
  <si>
    <t xml:space="preserve">Ayuntamiento Municipal Postrer Río </t>
  </si>
  <si>
    <t>417-00029-4</t>
  </si>
  <si>
    <t>070301</t>
  </si>
  <si>
    <t>Ayuntamiento Municipal El Llano</t>
  </si>
  <si>
    <t>430-04394-1</t>
  </si>
  <si>
    <t>030201</t>
  </si>
  <si>
    <t>Galván</t>
  </si>
  <si>
    <t>Ayuntamiento Municipal Galván</t>
  </si>
  <si>
    <t>417-00012-1</t>
  </si>
  <si>
    <t>100301</t>
  </si>
  <si>
    <t>La Descubierta</t>
  </si>
  <si>
    <t>Ayuntamiento Municipal La Descubierta</t>
  </si>
  <si>
    <t>417-00039-1</t>
  </si>
  <si>
    <t>050401</t>
  </si>
  <si>
    <t xml:space="preserve">Dajabón </t>
  </si>
  <si>
    <t>Restauración</t>
  </si>
  <si>
    <t>Ayuntamiento Municipal Restauración</t>
  </si>
  <si>
    <t>408-00024-4</t>
  </si>
  <si>
    <t>210801</t>
  </si>
  <si>
    <t xml:space="preserve">San Cristóbal </t>
  </si>
  <si>
    <t>Los Cacaos</t>
  </si>
  <si>
    <t>Ayuntamiento Municipal Los Cacaos</t>
  </si>
  <si>
    <t>430-04100-9</t>
  </si>
  <si>
    <t>040701</t>
  </si>
  <si>
    <t>La Ciénaga</t>
  </si>
  <si>
    <t>Ayuntamiento Municipal La Ciénega</t>
  </si>
  <si>
    <t>430-05614-6</t>
  </si>
  <si>
    <t>070101</t>
  </si>
  <si>
    <t>Comendador</t>
  </si>
  <si>
    <t>Ayuntamiento Municipal Comendador</t>
  </si>
  <si>
    <t>430-00165-1</t>
  </si>
  <si>
    <t>030401</t>
  </si>
  <si>
    <t>Villa jaragua</t>
  </si>
  <si>
    <t>Ayuntamiento Municipal Villa Jaragua</t>
  </si>
  <si>
    <t>417-00776-2</t>
  </si>
  <si>
    <t>020301</t>
  </si>
  <si>
    <t xml:space="preserve">Azua </t>
  </si>
  <si>
    <t>Las yayas de Viajama</t>
  </si>
  <si>
    <t>Ayuntamiento Municipal Las Yayas de Viajama</t>
  </si>
  <si>
    <t>430-03689-7</t>
  </si>
  <si>
    <t>160201</t>
  </si>
  <si>
    <t xml:space="preserve">Pedernales </t>
  </si>
  <si>
    <t>Oviedo</t>
  </si>
  <si>
    <t>Ayuntamiento Municipal Oviedo</t>
  </si>
  <si>
    <t>417-00015-4</t>
  </si>
  <si>
    <t>310301</t>
  </si>
  <si>
    <t xml:space="preserve">San José de Ocoa </t>
  </si>
  <si>
    <t>Rancho arriba</t>
  </si>
  <si>
    <t>Ayuntamiento Municipal Ranchio Arriba</t>
  </si>
  <si>
    <t>040401</t>
  </si>
  <si>
    <t>Paraíso</t>
  </si>
  <si>
    <t>Ayuntamiento Municipal Paraíso</t>
  </si>
  <si>
    <t>430-02687-5</t>
  </si>
  <si>
    <t>020801</t>
  </si>
  <si>
    <t>Tábara Arriba</t>
  </si>
  <si>
    <t>Ayuntamiento Municipal Tábara Arriba</t>
  </si>
  <si>
    <t>430-01530-1</t>
  </si>
  <si>
    <t>PEDERNALES</t>
  </si>
  <si>
    <t>PEDERNALES *</t>
  </si>
  <si>
    <t>José Fco. Peña Gómez</t>
  </si>
  <si>
    <t>Junta Distrita  José Fco Peña Gómez</t>
  </si>
  <si>
    <t>430-03370-7</t>
  </si>
  <si>
    <t>AZUA</t>
  </si>
  <si>
    <t>PADRE LAS CASAS *</t>
  </si>
  <si>
    <t>Los Fríos</t>
  </si>
  <si>
    <t>Junta Distrita  Los Fríos</t>
  </si>
  <si>
    <t>430-04071-1</t>
  </si>
  <si>
    <t>ELIAS PIÑA</t>
  </si>
  <si>
    <t>SAN JUAN DE LA MAGUANA *</t>
  </si>
  <si>
    <t xml:space="preserve">Guanito </t>
  </si>
  <si>
    <t>Junta Distrital Guanito, SJM.</t>
  </si>
  <si>
    <t>430-06197-2</t>
  </si>
  <si>
    <t>PEDRO SANTANA</t>
  </si>
  <si>
    <t>Río Limpio</t>
  </si>
  <si>
    <t>Junta Distrital Río Limpio.</t>
  </si>
  <si>
    <t>430-05634-2</t>
  </si>
  <si>
    <t>HATO MAYOR</t>
  </si>
  <si>
    <t>Mata Palacio</t>
  </si>
  <si>
    <t>Junta Distrital Mata Palacio.</t>
  </si>
  <si>
    <t>430-05631-6</t>
  </si>
  <si>
    <t>BAORUCO</t>
  </si>
  <si>
    <t>TAMAYO</t>
  </si>
  <si>
    <t>Cabeza de Toro</t>
  </si>
  <si>
    <t>Junta Distrital Cabeza Toro</t>
  </si>
  <si>
    <t>430-05547-6</t>
  </si>
  <si>
    <t>BANICA</t>
  </si>
  <si>
    <t>Sabana Higuero</t>
  </si>
  <si>
    <t>Junta Distrital Sabana Higuero</t>
  </si>
  <si>
    <t>430-05994-3</t>
  </si>
  <si>
    <t>Las Lagunas</t>
  </si>
  <si>
    <t>Junta Distrital Las Lagunas</t>
  </si>
  <si>
    <t>430-05107-1</t>
  </si>
  <si>
    <t>MONTE PLATA</t>
  </si>
  <si>
    <t>SABANA GRANDE DE BOYA *</t>
  </si>
  <si>
    <t>Gonzalo</t>
  </si>
  <si>
    <t>Junta Distrital Gonzalo</t>
  </si>
  <si>
    <t>430-04996-4</t>
  </si>
  <si>
    <t>SAN JUAN</t>
  </si>
  <si>
    <t>EL CERCADO *</t>
  </si>
  <si>
    <t>Batista</t>
  </si>
  <si>
    <t>Junta Distrital Batista</t>
  </si>
  <si>
    <t>430-05042-3</t>
  </si>
  <si>
    <t>VALVERDE</t>
  </si>
  <si>
    <t>ESPERANZA *</t>
  </si>
  <si>
    <t>Paradero</t>
  </si>
  <si>
    <t>Junta Distrital Paradero</t>
  </si>
  <si>
    <t>430-07611-2</t>
  </si>
  <si>
    <t>Las Zanjas</t>
  </si>
  <si>
    <t>Junta Distrital Las Zanjas</t>
  </si>
  <si>
    <t>430-07378-4</t>
  </si>
  <si>
    <t>COMENDADOR *</t>
  </si>
  <si>
    <t>Sabana Lagarla</t>
  </si>
  <si>
    <t>Junta Distral Sabaan Larga</t>
  </si>
  <si>
    <t>430-05732-2</t>
  </si>
  <si>
    <t>Sabana Cruz</t>
  </si>
  <si>
    <t>Junta Distrital Sabana Cruz</t>
  </si>
  <si>
    <t>430-06108-5</t>
  </si>
  <si>
    <t>Hondo Valle</t>
  </si>
  <si>
    <t>Ayuntamiento Hondo Valle</t>
  </si>
  <si>
    <t>430-04836-4</t>
  </si>
  <si>
    <t>Juan Santiago</t>
  </si>
  <si>
    <t>Ayuntamiento Juan Santiago</t>
  </si>
  <si>
    <t>430-05474-7</t>
  </si>
  <si>
    <t>Pedro Santana</t>
  </si>
  <si>
    <t>Ayuntamiento Pedro Santana</t>
  </si>
  <si>
    <t>418-00011-4</t>
  </si>
  <si>
    <t>INDEPENDENCIA</t>
  </si>
  <si>
    <t xml:space="preserve">Ayuntamiento Critóbal </t>
  </si>
  <si>
    <t>430-05422-4</t>
  </si>
  <si>
    <t>Peralta</t>
  </si>
  <si>
    <t>Ayuntamiento Peralta</t>
  </si>
  <si>
    <t>416-00031-3</t>
  </si>
  <si>
    <t>Los Ríos</t>
  </si>
  <si>
    <t>Ayuntamiento Los Ríos</t>
  </si>
  <si>
    <t>417-00072-3</t>
  </si>
  <si>
    <t>BARAHONA</t>
  </si>
  <si>
    <t>Polo</t>
  </si>
  <si>
    <t>Ayuntamiento Polo</t>
  </si>
  <si>
    <t>430-05767-3</t>
  </si>
  <si>
    <t>Territorios Primera Convocatoria del FCT SubTotal 1</t>
  </si>
  <si>
    <t>Total General para el PGE 2022</t>
  </si>
  <si>
    <t>Fuente: Ministerio de Economía, Planificación y Desarrollo</t>
  </si>
  <si>
    <t>Programas prioritarios y programas presupuestarios orientados a resultados con financiamiento protegido 2022</t>
  </si>
  <si>
    <t>I) PROGRAMAS PRIORITARIOS</t>
  </si>
  <si>
    <t>NO.</t>
  </si>
  <si>
    <t>POLÍTICA</t>
  </si>
  <si>
    <t>DENOMINACIÓN RESULTADO PNPSP</t>
  </si>
  <si>
    <t>PROGRAMA PROTEGIDO / PRIORITARIO</t>
  </si>
  <si>
    <t>CAPÍTULO</t>
  </si>
  <si>
    <t>UNIDAD EJECUTORA</t>
  </si>
  <si>
    <t xml:space="preserve"> MONTO</t>
  </si>
  <si>
    <t>Seguridad Ciudadana</t>
  </si>
  <si>
    <t>Disminuir la delincuencia a nivel nacional</t>
  </si>
  <si>
    <t>Capacitación de policía de proximidad</t>
  </si>
  <si>
    <t>0002 - INSTITUTO POLICIAL DE EDUCACION</t>
  </si>
  <si>
    <t>Disminuir las víctimas de violencia de género/intrafamiliar  y delitos sexuales</t>
  </si>
  <si>
    <t>Mesas locales de seguridad, ciudadanía y género</t>
  </si>
  <si>
    <t>0001 - MINISTERIO DE INTERIOR Y POLICIA</t>
  </si>
  <si>
    <t xml:space="preserve">Hacia un Estado Moderno </t>
  </si>
  <si>
    <t>Mejorar la calidad de los servicios públicos</t>
  </si>
  <si>
    <t>Burocracia cero</t>
  </si>
  <si>
    <t>0001 - MINISTERIO DE ADMINISTRACION PUBLICA</t>
  </si>
  <si>
    <t>Igualdad de género, el empoderamiento de la mujer y la no violencia de género</t>
  </si>
  <si>
    <t xml:space="preserve">Aumentar el acceso a servicios de prevención, atención, protección, sanción y reparación a mujeres  en situación de violencia de género intrafamiliar y delitos sexuales.
Mejorar la calidad de vida de primera infancia, niñez y adolescencia
</t>
  </si>
  <si>
    <t>Reducción integral de violencia de género e intrafamiliar</t>
  </si>
  <si>
    <t>0001 - MINISTERIO DE LA MUJER</t>
  </si>
  <si>
    <t>0001 - CONSEJO NACIONAL PARA LA NIÑEZ Y LA ADOLESCENCIA</t>
  </si>
  <si>
    <t>0007 - PROGRAMA SUPÉRATE</t>
  </si>
  <si>
    <t>Hacia una política integral de creación de oportunidades</t>
  </si>
  <si>
    <t>Disminuir la proporción de jóvenes que no trabajan ni estudian
Incrementar la proporción de jóvenes en condiciones de pobreza matriculados en educación superior</t>
  </si>
  <si>
    <t>Oportunidad 14-24</t>
  </si>
  <si>
    <t>5176 - CONSEJO NACIONAL DE DISCAPACIDAD</t>
  </si>
  <si>
    <t>0001 - CONSEJO NACIONAL DE DISCAPACIDAD (CONADIS)</t>
  </si>
  <si>
    <t>0001 - GABINETE SOCIAL DE LA PRESIDENCIA</t>
  </si>
  <si>
    <t>La población rural y el desarrollo agropecuario y pesquero</t>
  </si>
  <si>
    <t>Aumentar el acceso y asequibilidad de alimentos agrícolas y pecuarios de origen nacional</t>
  </si>
  <si>
    <t>Programa de Desarrollo Rural y Agropecuario Sostenible</t>
  </si>
  <si>
    <t>0001 - MINISTERIO DE AGRICULTURA</t>
  </si>
  <si>
    <t>Aumentar la producción agropecuaria de manera sostenible</t>
  </si>
  <si>
    <t>Fomento de la Agricultura Orgánica</t>
  </si>
  <si>
    <t>Aumentar la competitividad y rentabilidad del sector agropecuario</t>
  </si>
  <si>
    <t>Acceso a Predios Rurales</t>
  </si>
  <si>
    <t>Abastecimiento de agua</t>
  </si>
  <si>
    <t>Acceso a salud universal</t>
  </si>
  <si>
    <t xml:space="preserve">Disminuir la mortalidad materna e infantil
Garantizar la salud de Niños, Niñas y Adolescentes
Disminuir los embarazos en población adolescente </t>
  </si>
  <si>
    <t>Salud materno infantil</t>
  </si>
  <si>
    <t>0001 - MINISTERIO DE SALUD PUBLICA Y ASISTENCIA SOCIAL</t>
  </si>
  <si>
    <t>Reducir la morbilidad, la mortalidad prematura y las complicaciones por enfermedades no transmisibles en la población en riesgo</t>
  </si>
  <si>
    <t>Prevención y control de enfermedades crónicas</t>
  </si>
  <si>
    <t>Incrementar, en los diferentes grupos poblacionales (según sexo, orientación sexual, curso de vida, capacidades distintas, entre otras), las prácticas que promueven la salud y previenen enfermedades según las características epidemiológicas de los diferentes territorios.
Aumentar la penetración del deporte, la actividad física y la recreación en las comunidades</t>
  </si>
  <si>
    <t>Promoción y Educación para la Salud</t>
  </si>
  <si>
    <t>0001 - MINISTERIO DE DEPORTES Y RECREACIÓN</t>
  </si>
  <si>
    <t>Aumentar el porcentaje de personas que muestran satisfacción con los servicios de salud según niveles</t>
  </si>
  <si>
    <t>Fortalecimiento de la gestión territorial de la salud</t>
  </si>
  <si>
    <t>Aumentar el acceso a servicios de cuidado institucionalizados y diversificados para población vulnerable (primera infancia , niñez, adultos mayores, personas con discapacidad y enfermedades limitantes).
Mejorar la calidad de vida de la primera infancia, niñez adolescencia.             
Garantizando de manera sostenida e inclusiva el acceso los ciclos de educación inicial, primaria y secundaria, con especial atención en los niveles inicial y secundaria.                                                       
Garantizar el cuidado integral y la estimulación temprana a la población menor de 6 años                     
Aumentar el acceso a servicios de cuidado institucionalizados y diversificados para población vulnerable( primera infancia , niñez, adultos mayores, personas con discapacidad y enfermedades limitantes).</t>
  </si>
  <si>
    <t>Política de Cuidados</t>
  </si>
  <si>
    <t>0010 - CONSEJO NACIONAL DE LA PERSONA ENVEJECIENTE</t>
  </si>
  <si>
    <t>0009 - INSTITUTO NACIONAL DE ATENCIÓN INTEGRAL A PRIMERA INFANCIA (INAIPI)</t>
  </si>
  <si>
    <t>Hacia una educación de calidad con equidad</t>
  </si>
  <si>
    <t>Mejorar el desempeño de maestros y maestras en todos los niveles del sistema</t>
  </si>
  <si>
    <t>Programa de formación docente</t>
  </si>
  <si>
    <t>0007 - INSTITUTO NACIONAL DE FORMACION Y CAPACITACION MAGISTERIAL</t>
  </si>
  <si>
    <t>0008 - INSTITUTO SUPERIOR DE FORMACION DOCENTE  SALOME UREÑA</t>
  </si>
  <si>
    <t>Programa de certificación de docentes</t>
  </si>
  <si>
    <t>0001 - MINISTERIO DE EDUCACION</t>
  </si>
  <si>
    <t xml:space="preserve">Aumentar el uso de las TICs y el e-GOB en las instituciones del gobierno central y gobierno local. 
Mejorar la calidad de los servicios públicos. </t>
  </si>
  <si>
    <t>Transformación digital en educación</t>
  </si>
  <si>
    <t>Estudiantes bachilleres de excelencia con becas para estudiar educación</t>
  </si>
  <si>
    <t>Vivienda digna y adecuada, derecho fundamental del ser humano</t>
  </si>
  <si>
    <t>Reducir el porcentaje de viviendas en condición de irrecuperabilidad, según la metodología del déficit habitacional dominicano</t>
  </si>
  <si>
    <t>Mejora de infraestructura física a hogares en pobreza extrema y vulnerabilidad</t>
  </si>
  <si>
    <t>Sistema Nacional de Planificación y Gestión por Resultados</t>
  </si>
  <si>
    <t>Implementar el sistema de monitoreo y evaluación</t>
  </si>
  <si>
    <t>Sistema Nacional de Monitoreo y Evaluación</t>
  </si>
  <si>
    <t>0001 - MINISTERIO DE ECONOMIA, PLANIFICACION Y DESARROLLO</t>
  </si>
  <si>
    <t>Disminuir la pobreza</t>
  </si>
  <si>
    <t>Sistema único de beneficiarios</t>
  </si>
  <si>
    <t>0009 - SISTEMA UNICO DE BENEFICIARIOS</t>
  </si>
  <si>
    <t>Garantizar la cobertura universal de aseguramiento en salud de la población</t>
  </si>
  <si>
    <t>Seguro Familiar de Salud Universal</t>
  </si>
  <si>
    <t>0001 - CONSEJO NACIONAL DE SEGURIDAD SOCIAL</t>
  </si>
  <si>
    <t>Reducir la mortalidad y secuelas por accidentes de tránsito</t>
  </si>
  <si>
    <t>Reducción de muertes y discapacidad por accidentes de tránsito</t>
  </si>
  <si>
    <t>0001 - DIRECCIÓN CENTRAL DEL SERVICIO NACIONAL DE SALUD</t>
  </si>
  <si>
    <t>Garantizar la cobertura universal de aseguramiento en salud, pensiones y riesgos laborales de la población</t>
  </si>
  <si>
    <t>Servicio Familiar de Salud</t>
  </si>
  <si>
    <t>5209 - DIRECCIÓN GENERAL DE INFORMACIÓN Y DEFENSA DE LOS AFILIADOS A LA SEGURIDAD SOCIAL</t>
  </si>
  <si>
    <t>0001 - DIRECCIÓN GENERAL DE INFORMACIÓN Y DEFENSA DE LOS AFILIADOS</t>
  </si>
  <si>
    <t>Aumentar la inocuidad de la producción agropecuaria</t>
  </si>
  <si>
    <t>Inocuidad Agroalimentaria y Sanidad Vegetal</t>
  </si>
  <si>
    <t xml:space="preserve">SUBTOTAL </t>
  </si>
  <si>
    <t>II) PROGRAMAS PRESUPUESTARIOS ORIENTADOS A RESULTADOS</t>
  </si>
  <si>
    <t xml:space="preserve">No. </t>
  </si>
  <si>
    <t>MONTO</t>
  </si>
  <si>
    <t>La transformación del sector transporte</t>
  </si>
  <si>
    <t>Reducción de los accidentes de tránsito</t>
  </si>
  <si>
    <t>0001 - INSTITUTO NACIONAL DE TRÁNSITO Y TRANSPORTE TERRESTRE</t>
  </si>
  <si>
    <t>Desarrollo integral y protección al adulto mayor</t>
  </si>
  <si>
    <t>Prevención y control de enfermedades bovinas</t>
  </si>
  <si>
    <t>0002 - DIRECCION GENERAL DE GANADERIA</t>
  </si>
  <si>
    <t>Fomento y desarrollo de la productividad de los sistemas de producción de leche bovina</t>
  </si>
  <si>
    <t>3 - DIRECCION GENERAL DE GANADERIA</t>
  </si>
  <si>
    <t>Empleo formal</t>
  </si>
  <si>
    <t>Aumento del empleo</t>
  </si>
  <si>
    <t>0001 - MINISTERIO DE TRABAJO</t>
  </si>
  <si>
    <t>Desarrollo infantil para niños y niñas de 0 a 4 años y 11 meses</t>
  </si>
  <si>
    <t>Salud materno neonatal</t>
  </si>
  <si>
    <t>Prevención y Atención de la Tuberculosis</t>
  </si>
  <si>
    <t>Prevención, Diagnóstico y Tratamiento VIH/SIDA</t>
  </si>
  <si>
    <t>0007 - CONSEJO NACIONAL PARA EL VIH SIDA</t>
  </si>
  <si>
    <t>Detección Oportuna y Atención al Cáncer</t>
  </si>
  <si>
    <t>Programa Multisectorial de Reducción de Embarazo en Adolescentes</t>
  </si>
  <si>
    <t>Reducción de Crímenes y Delitos que afectan a la Seguridad Ciudadana</t>
  </si>
  <si>
    <t>0202 - MINISTERIO DE INTERIOR Y POLICÍA</t>
  </si>
  <si>
    <t>0001 - POLICIA NACIONAL</t>
  </si>
  <si>
    <t>SUBTOTAL II)</t>
  </si>
  <si>
    <t>TOTAL I+II</t>
  </si>
  <si>
    <t>Valores en RD$/US$ y%</t>
  </si>
  <si>
    <t>Fuente: Ministerio de Economía, Planificación y Desarrollo (MEPyD)</t>
  </si>
  <si>
    <r>
      <rPr>
        <b/>
        <sz val="11"/>
        <color theme="1"/>
        <rFont val="Avenir Next LT Pro"/>
        <family val="2"/>
      </rPr>
      <t>Fuente</t>
    </r>
    <r>
      <rPr>
        <sz val="11"/>
        <color theme="1"/>
        <rFont val="Avenir Next LT Pro"/>
        <family val="2"/>
      </rPr>
      <t>: Elaboración propia con datos del Sistema de Información de la Gestión Financiera (SIGEF)</t>
    </r>
  </si>
  <si>
    <t>Tabla 27. Gastos del Gobierno Central por Clasificación Económica 2020-2022
En RD$ millones y  %</t>
  </si>
  <si>
    <t>1.1.1.1.2 - INSTITUCIONES  PÚBLICAS DESCENTRALIZADAS Y AUTÓNOMAS NO FINANCIERAS</t>
  </si>
  <si>
    <t>Gobierno Central en el año 2022</t>
  </si>
  <si>
    <t>(En millones RD$)</t>
  </si>
  <si>
    <t>Organismos Descentralizados y Autónomos No Financieros</t>
  </si>
  <si>
    <t>Instituciones de la Seguridad Social</t>
  </si>
  <si>
    <t>Empresas Públicas No Financieras</t>
  </si>
  <si>
    <t>Empresas Públicas Financieras</t>
  </si>
  <si>
    <t>TOTAL TRANSFERENCIAS DEL GOBIERNO CENTRAL AL RESTO DEL SECTOR PÚBLICO</t>
  </si>
  <si>
    <t xml:space="preserve">Tabla 50. Transferencias del Gobierno Central al Resto del Sector Público </t>
  </si>
  <si>
    <t xml:space="preserve">Consignación Presupuestaria para ajustes presupuestario </t>
  </si>
  <si>
    <t xml:space="preserve">Provincia </t>
  </si>
  <si>
    <t>Total de proyectos identificados</t>
  </si>
  <si>
    <t>Demandas históricas (proyectos de arrastres)</t>
  </si>
  <si>
    <t xml:space="preserve">% proyectos conocidos y validados por las comunidades </t>
  </si>
  <si>
    <t>BAHORUCO</t>
  </si>
  <si>
    <t>DAJABON</t>
  </si>
  <si>
    <t>DUARTE</t>
  </si>
  <si>
    <t>ELIAS PINA</t>
  </si>
  <si>
    <t>EL SEIBO</t>
  </si>
  <si>
    <t>ESPAILLAT</t>
  </si>
  <si>
    <t>LA ALTAGRACIA</t>
  </si>
  <si>
    <t>LA ROMANA</t>
  </si>
  <si>
    <t>LA VEGA</t>
  </si>
  <si>
    <t>MARIA TRINIDAD SANCHEZ</t>
  </si>
  <si>
    <t>MONTE CRISTI</t>
  </si>
  <si>
    <t>PERAVIA</t>
  </si>
  <si>
    <t>PUERTO PLATA</t>
  </si>
  <si>
    <t>HERMANAS MIRABAL</t>
  </si>
  <si>
    <t>SAMANA</t>
  </si>
  <si>
    <t>SAN CRISTOBAL</t>
  </si>
  <si>
    <t>SAN PEDRO DE MACORIS</t>
  </si>
  <si>
    <t>SANCHEZ RAMIREZ</t>
  </si>
  <si>
    <t>SANTIAGO</t>
  </si>
  <si>
    <t>SANTIAGO RODRIGUEZ</t>
  </si>
  <si>
    <t>MONSENOR NOUEL</t>
  </si>
  <si>
    <t xml:space="preserve">HATO MAYOR </t>
  </si>
  <si>
    <t>SAN JOSE DE OCOA</t>
  </si>
  <si>
    <t xml:space="preserve">SANTO DOMINGO </t>
  </si>
  <si>
    <t>Totales</t>
  </si>
  <si>
    <t>Fuente: Viceministerio de Ordenamiento Territorial y Desarrollo Regional (VIOTDR) del MEPyD</t>
  </si>
  <si>
    <t>Tabla 51. Relación entre proyectos de inversión pública 2022 y demandas comunitarias en Consejos de Desarrollo Provinciales
Año 2022</t>
  </si>
  <si>
    <t>Sin identificación</t>
  </si>
  <si>
    <t>Demandas nuevas validadas (proyectos nuevos PGE 2022)</t>
  </si>
  <si>
    <t>Nota 1: PIB Formulación 2022. Panorama Macroeconómico 2022-2024, revisado al 26 de agosto 2021.</t>
  </si>
  <si>
    <r>
      <t xml:space="preserve">Nota 2: Asignado al Banco Central de la República Dominicana incluye </t>
    </r>
    <r>
      <rPr>
        <i/>
        <sz val="11"/>
        <color theme="1"/>
        <rFont val="Avenir Next LT Pro"/>
        <family val="2"/>
      </rPr>
      <t>Transferencias corrientes para pago de recapitalización</t>
    </r>
    <r>
      <rPr>
        <sz val="11"/>
        <color theme="1"/>
        <rFont val="Avenir Next LT Pro"/>
        <family val="2"/>
      </rPr>
      <t xml:space="preserve"> e </t>
    </r>
    <r>
      <rPr>
        <i/>
        <sz val="11"/>
        <color theme="1"/>
        <rFont val="Avenir Next LT Pro"/>
        <family val="2"/>
      </rPr>
      <t>Intereses de la deuda pública interna de largo plazo para recapitalización.</t>
    </r>
  </si>
  <si>
    <t>1% del PIB</t>
  </si>
  <si>
    <t>TOTAL GENERAL % DEL PIB</t>
  </si>
  <si>
    <t xml:space="preserve"> PRESUPUESTO 2022</t>
  </si>
  <si>
    <t xml:space="preserve"> Presupuesto 2022</t>
  </si>
  <si>
    <t>PRESUPUESTO 2022</t>
  </si>
  <si>
    <t>Presupuesto Consolidado 2022</t>
  </si>
  <si>
    <t>1.1.1.1.1 - ADMINISTRACIÓN CENTRAL</t>
  </si>
  <si>
    <t>Presupuesto Consolidado</t>
  </si>
  <si>
    <t>Presupuesto General del Estado 2022</t>
  </si>
  <si>
    <t>PRESUPUESTO</t>
  </si>
  <si>
    <t>Fuente: Presupuesto General del Estado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</si>
</sst>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(* #,##0_);_(* \(#,##0\);_(* &quot;-&quot;_);_(@_)"/>
    <numFmt numFmtId="43" formatCode="_(* #,##0.00_);_(* \(#,##0.00\);_(* &quot;-&quot;??_);_(@_)"/>
    <numFmt numFmtId="164" formatCode="#,##0.0,,"/>
    <numFmt numFmtId="165" formatCode="_(* #,##0.0_);_(* \(#,##0.0\);_(* &quot;-&quot;??_);_(@_)"/>
    <numFmt numFmtId="166" formatCode="0.0%"/>
    <numFmt numFmtId="167" formatCode="_(* #,##0_);_(* \(#,##0\);_(* &quot;-&quot;??_);_(@_)"/>
    <numFmt numFmtId="168" formatCode="#,##0.0,,_);\(#,##0.0,,\)"/>
    <numFmt numFmtId="169" formatCode="#,##0.000_);\(#,##0.000\)"/>
    <numFmt numFmtId="170" formatCode="#,##0.0"/>
    <numFmt numFmtId="171" formatCode="0.0"/>
    <numFmt numFmtId="172" formatCode="#,##0.0_);\(#,##0.0\)"/>
    <numFmt numFmtId="173" formatCode="_(* #,##0.000_);_(* \(#,##0.000\);_(* &quot;-&quot;??_);_(@_)"/>
    <numFmt numFmtId="174" formatCode="0.000%"/>
    <numFmt numFmtId="175" formatCode="#,##0.0000000"/>
    <numFmt numFmtId="176" formatCode="#,##0.0;[Red]#,##0.0"/>
    <numFmt numFmtId="177" formatCode="#,##0,,"/>
    <numFmt numFmtId="178" formatCode="_(#,##0,,_);_(* \(#,##0.00000\);_(* &quot;-&quot;??_);_(@_)"/>
    <numFmt numFmtId="179" formatCode="_(#,##0.0,,_);_(* \(#,##0.000000\);_(* &quot;-&quot;??_);_(@_)"/>
    <numFmt numFmtId="180" formatCode="_ * #,##0.00_ ;_ * \-#,##0.00_ ;_ * &quot;-&quot;??_ ;_ @_ "/>
    <numFmt numFmtId="181" formatCode="_-* #,##0.00_-;\-* #,##0.00_-;_-* &quot;-&quot;??_-;_-@_-"/>
    <numFmt numFmtId="182" formatCode="_(* #,##0.0,,_);_(* \(#,##0.0,,\);_(* &quot;-&quot;?_);_(@_)"/>
    <numFmt numFmtId="183" formatCode="_(* #,##0.0_);_(* \(#,##0.0\);_(* &quot;-&quot;?_);_(@_)"/>
    <numFmt numFmtId="184" formatCode="0.00_);\(0.00\)"/>
    <numFmt numFmtId="185" formatCode="_-* #,##0.00\ _€_-;\-* #,##0.00\ _€_-;_-* &quot;-&quot;??\ _€_-;_-@_-"/>
    <numFmt numFmtId="186" formatCode="0.0000000000000000%"/>
    <numFmt numFmtId="187" formatCode="_-* #,##0.0_-;\-* #,##0.0_-;_-* &quot;-&quot;??_-;_-@_-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name val="Avenir Next LT Pro"/>
      <family val="2"/>
    </font>
    <font>
      <sz val="11"/>
      <color theme="0"/>
      <name val="Avenir Next LT Pro"/>
      <family val="2"/>
    </font>
    <font>
      <sz val="10"/>
      <name val="Avenir Next LT Pro"/>
      <family val="2"/>
    </font>
    <font>
      <sz val="12"/>
      <color theme="1"/>
      <name val="Avenir Next LT Pro"/>
      <family val="2"/>
    </font>
    <font>
      <b/>
      <sz val="14"/>
      <color theme="1"/>
      <name val="Avenir Next LT Pro"/>
      <family val="2"/>
    </font>
    <font>
      <vertAlign val="superscript"/>
      <sz val="11"/>
      <color theme="1"/>
      <name val="Avenir Next LT Pro"/>
      <family val="2"/>
    </font>
    <font>
      <b/>
      <vertAlign val="superscript"/>
      <sz val="11"/>
      <color theme="0"/>
      <name val="Avenir Next LT Pro"/>
      <family val="2"/>
    </font>
    <font>
      <sz val="10"/>
      <color theme="1"/>
      <name val="Calibri"/>
      <family val="2"/>
      <scheme val="minor"/>
    </font>
    <font>
      <b/>
      <sz val="9"/>
      <color indexed="8"/>
      <name val="Avenir Next LT Pro"/>
      <family val="2"/>
    </font>
    <font>
      <b/>
      <sz val="10"/>
      <color theme="0"/>
      <name val="Avenir Next LT Pro"/>
      <family val="2"/>
    </font>
    <font>
      <sz val="10"/>
      <color theme="1"/>
      <name val="Avenir Next LT Pro"/>
      <family val="2"/>
    </font>
    <font>
      <b/>
      <sz val="10"/>
      <name val="Avenir Next LT Pro"/>
      <family val="2"/>
    </font>
    <font>
      <b/>
      <sz val="10"/>
      <color theme="1"/>
      <name val="Avenir Next LT Pro"/>
      <family val="2"/>
    </font>
    <font>
      <b/>
      <sz val="16"/>
      <color theme="1"/>
      <name val="Avenir Next LT Pro"/>
      <family val="2"/>
    </font>
    <font>
      <sz val="11"/>
      <color indexed="8"/>
      <name val="Calibri"/>
      <family val="2"/>
    </font>
    <font>
      <sz val="11"/>
      <color indexed="8"/>
      <name val="Avenir Next LT Pro"/>
      <family val="2"/>
    </font>
    <font>
      <sz val="10"/>
      <name val="Avenir Next LT Pro Demi"/>
      <family val="2"/>
    </font>
    <font>
      <i/>
      <sz val="11"/>
      <name val="Avenir Next LT Pro"/>
      <family val="2"/>
    </font>
    <font>
      <i/>
      <sz val="11"/>
      <color rgb="FF0070C0"/>
      <name val="Avenir Next LT Pro"/>
      <family val="2"/>
    </font>
    <font>
      <sz val="10"/>
      <color theme="0"/>
      <name val="Avenir Next LT Pro"/>
      <family val="2"/>
    </font>
    <font>
      <b/>
      <sz val="8"/>
      <color theme="0"/>
      <name val="Avenir Next LT Pro"/>
      <family val="2"/>
    </font>
    <font>
      <b/>
      <sz val="8"/>
      <color rgb="FFFFFFFF"/>
      <name val="Avenir Next LT Pro"/>
      <family val="2"/>
    </font>
    <font>
      <b/>
      <sz val="12"/>
      <color theme="1"/>
      <name val="Avenir Next LT Pro"/>
      <family val="2"/>
    </font>
    <font>
      <b/>
      <sz val="11"/>
      <color rgb="FFFFFFFF"/>
      <name val="Avenir Next LT Pro"/>
      <family val="2"/>
    </font>
    <font>
      <b/>
      <vertAlign val="superscript"/>
      <sz val="11"/>
      <color theme="1"/>
      <name val="Avenir Next LT Pro"/>
      <family val="2"/>
    </font>
    <font>
      <sz val="11"/>
      <color rgb="FFFF0000"/>
      <name val="Avenir Next LT Pro"/>
      <family val="2"/>
    </font>
    <font>
      <b/>
      <sz val="11"/>
      <color rgb="FF000000"/>
      <name val="Avenir Next LT Pro"/>
      <family val="2"/>
    </font>
    <font>
      <sz val="8"/>
      <color theme="1"/>
      <name val="Calibri"/>
      <family val="2"/>
      <scheme val="minor"/>
    </font>
    <font>
      <b/>
      <sz val="9"/>
      <color rgb="FFFF0000"/>
      <name val="Avenir Next LT Pro"/>
      <family val="2"/>
    </font>
    <font>
      <sz val="11"/>
      <color rgb="FF000000"/>
      <name val="Avenir Next LT Pro"/>
      <family val="2"/>
    </font>
    <font>
      <b/>
      <i/>
      <sz val="11"/>
      <color indexed="8"/>
      <name val="Avenir Next LT Pro"/>
      <family val="2"/>
    </font>
    <font>
      <b/>
      <sz val="11"/>
      <color indexed="8"/>
      <name val="Avenir Next LT Pro"/>
      <family val="2"/>
    </font>
    <font>
      <b/>
      <u/>
      <sz val="11"/>
      <color indexed="8"/>
      <name val="Avenir Next LT Pro"/>
      <family val="2"/>
    </font>
    <font>
      <u/>
      <sz val="11"/>
      <color indexed="8"/>
      <name val="Avenir Next LT Pro"/>
      <family val="2"/>
    </font>
    <font>
      <vertAlign val="superscript"/>
      <sz val="11"/>
      <color indexed="8"/>
      <name val="Avenir Next LT Pro"/>
      <family val="2"/>
    </font>
    <font>
      <i/>
      <sz val="11"/>
      <color theme="1"/>
      <name val="Avenir Next LT Pro"/>
      <family val="2"/>
    </font>
    <font>
      <sz val="14"/>
      <color theme="1"/>
      <name val="Avenir Next LT Pro"/>
      <family val="2"/>
    </font>
    <font>
      <b/>
      <sz val="8"/>
      <name val="Avenir Next LT Pro"/>
      <family val="2"/>
    </font>
    <font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8"/>
      <name val="Avenir Next LT Pro"/>
      <family val="2"/>
    </font>
    <font>
      <b/>
      <sz val="8"/>
      <color rgb="FF000000"/>
      <name val="Avenir Next LT Pro"/>
      <family val="2"/>
    </font>
    <font>
      <b/>
      <vertAlign val="superscript"/>
      <sz val="8"/>
      <color rgb="FF000000"/>
      <name val="Avenir Next LT Pro"/>
      <family val="2"/>
    </font>
    <font>
      <b/>
      <sz val="9"/>
      <color theme="1"/>
      <name val="Avenir Next LT Pro"/>
      <family val="2"/>
    </font>
    <font>
      <b/>
      <sz val="8"/>
      <color indexed="8"/>
      <name val="Avenir Next LT Pro"/>
      <family val="2"/>
    </font>
    <font>
      <b/>
      <sz val="14"/>
      <color theme="1"/>
      <name val="Calibri"/>
      <family val="2"/>
      <scheme val="minor"/>
    </font>
    <font>
      <b/>
      <sz val="14"/>
      <name val="Avenir Next LT Pro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BenchNine Regular "/>
    </font>
    <font>
      <b/>
      <sz val="9"/>
      <color theme="1"/>
      <name val="Calibri"/>
      <family val="2"/>
      <scheme val="minor"/>
    </font>
    <font>
      <sz val="10"/>
      <color theme="1"/>
      <name val="BenchNine Regular "/>
    </font>
    <font>
      <sz val="16"/>
      <color theme="1"/>
      <name val="Avenir Next LT Pro"/>
      <family val="2"/>
    </font>
    <font>
      <b/>
      <sz val="12"/>
      <color theme="0"/>
      <name val="Avenir Next LT Pro"/>
      <family val="2"/>
    </font>
    <font>
      <sz val="14"/>
      <name val="Avenir Next LT Pro"/>
      <family val="2"/>
    </font>
    <font>
      <b/>
      <sz val="14"/>
      <color theme="0"/>
      <name val="Avenir Next LT Pro"/>
      <family val="2"/>
    </font>
    <font>
      <b/>
      <sz val="8"/>
      <color theme="1"/>
      <name val="Calibri"/>
      <family val="2"/>
      <scheme val="minor"/>
    </font>
    <font>
      <b/>
      <sz val="14"/>
      <color rgb="FFFFFFFF"/>
      <name val="Avenir Next LT Pro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0"/>
      <name val="Avenir Next LT Pro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C4781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05496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5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 style="medium">
        <color theme="0"/>
      </left>
      <right/>
      <top/>
      <bottom style="thin">
        <color theme="4"/>
      </bottom>
      <diagonal/>
    </border>
    <border>
      <left/>
      <right style="medium">
        <color theme="0"/>
      </right>
      <top style="medium">
        <color indexed="64"/>
      </top>
      <bottom style="thin">
        <color theme="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auto="1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28" fillId="0" borderId="0" applyFill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53" fillId="0" borderId="0"/>
    <xf numFmtId="181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4" fillId="0" borderId="0"/>
    <xf numFmtId="0" fontId="1" fillId="0" borderId="0"/>
    <xf numFmtId="0" fontId="72" fillId="0" borderId="0"/>
    <xf numFmtId="9" fontId="72" fillId="0" borderId="0" applyFont="0" applyFill="0" applyBorder="0" applyAlignment="0" applyProtection="0"/>
  </cellStyleXfs>
  <cellXfs count="1509">
    <xf numFmtId="0" fontId="0" fillId="0" borderId="0" xfId="0"/>
    <xf numFmtId="0" fontId="6" fillId="0" borderId="0" xfId="3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7" fillId="0" borderId="0" xfId="2" applyNumberFormat="1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>
      <alignment horizontal="center" vertical="center"/>
    </xf>
    <xf numFmtId="0" fontId="7" fillId="0" borderId="0" xfId="0" applyFont="1"/>
    <xf numFmtId="3" fontId="0" fillId="0" borderId="0" xfId="0" applyNumberFormat="1"/>
    <xf numFmtId="0" fontId="7" fillId="0" borderId="0" xfId="3" applyFont="1" applyAlignment="1">
      <alignment vertical="center"/>
    </xf>
    <xf numFmtId="167" fontId="0" fillId="0" borderId="0" xfId="0" applyNumberFormat="1"/>
    <xf numFmtId="0" fontId="2" fillId="0" borderId="0" xfId="0" applyFont="1" applyAlignment="1">
      <alignment vertical="center" wrapText="1"/>
    </xf>
    <xf numFmtId="0" fontId="9" fillId="2" borderId="11" xfId="0" applyFont="1" applyFill="1" applyBorder="1" applyAlignment="1">
      <alignment horizontal="left" vertical="center"/>
    </xf>
    <xf numFmtId="165" fontId="9" fillId="2" borderId="5" xfId="1" applyNumberFormat="1" applyFont="1" applyFill="1" applyBorder="1" applyAlignment="1">
      <alignment horizontal="center" vertical="center"/>
    </xf>
    <xf numFmtId="165" fontId="9" fillId="2" borderId="17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6" fontId="9" fillId="2" borderId="11" xfId="2" applyNumberFormat="1" applyFont="1" applyFill="1" applyBorder="1" applyAlignment="1">
      <alignment horizontal="center" vertical="center"/>
    </xf>
    <xf numFmtId="165" fontId="9" fillId="2" borderId="11" xfId="1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indent="1"/>
    </xf>
    <xf numFmtId="165" fontId="9" fillId="0" borderId="5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166" fontId="9" fillId="0" borderId="11" xfId="2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 indent="2"/>
    </xf>
    <xf numFmtId="165" fontId="10" fillId="0" borderId="5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indent="3"/>
    </xf>
    <xf numFmtId="49" fontId="10" fillId="0" borderId="11" xfId="0" applyNumberFormat="1" applyFont="1" applyBorder="1" applyAlignment="1">
      <alignment horizontal="left" vertical="center" indent="4"/>
    </xf>
    <xf numFmtId="49" fontId="10" fillId="0" borderId="11" xfId="0" applyNumberFormat="1" applyFont="1" applyBorder="1" applyAlignment="1">
      <alignment horizontal="left" vertical="center" wrapText="1" indent="4"/>
    </xf>
    <xf numFmtId="165" fontId="10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horizontal="left" vertical="center" indent="2"/>
    </xf>
    <xf numFmtId="165" fontId="9" fillId="0" borderId="11" xfId="0" applyNumberFormat="1" applyFont="1" applyFill="1" applyBorder="1" applyAlignment="1">
      <alignment horizontal="center" vertical="center"/>
    </xf>
    <xf numFmtId="49" fontId="10" fillId="0" borderId="11" xfId="0" applyNumberFormat="1" applyFont="1" applyBorder="1" applyAlignment="1">
      <alignment horizontal="left" vertical="center" indent="3"/>
    </xf>
    <xf numFmtId="165" fontId="11" fillId="0" borderId="5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 indent="1"/>
    </xf>
    <xf numFmtId="165" fontId="9" fillId="0" borderId="14" xfId="0" applyNumberFormat="1" applyFont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left" vertical="center" indent="1"/>
    </xf>
    <xf numFmtId="165" fontId="10" fillId="0" borderId="14" xfId="0" applyNumberFormat="1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/>
    </xf>
    <xf numFmtId="165" fontId="8" fillId="5" borderId="12" xfId="1" applyNumberFormat="1" applyFont="1" applyFill="1" applyBorder="1" applyAlignment="1">
      <alignment horizontal="center" vertical="center"/>
    </xf>
    <xf numFmtId="165" fontId="8" fillId="5" borderId="13" xfId="1" applyNumberFormat="1" applyFont="1" applyFill="1" applyBorder="1" applyAlignment="1">
      <alignment horizontal="center" vertical="center"/>
    </xf>
    <xf numFmtId="166" fontId="8" fillId="5" borderId="12" xfId="2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Fill="1"/>
    <xf numFmtId="0" fontId="9" fillId="4" borderId="0" xfId="0" applyFont="1" applyFill="1" applyAlignment="1">
      <alignment horizontal="center" vertical="center"/>
    </xf>
    <xf numFmtId="0" fontId="9" fillId="4" borderId="0" xfId="0" applyFont="1" applyFill="1"/>
    <xf numFmtId="0" fontId="9" fillId="0" borderId="0" xfId="0" applyFont="1" applyAlignment="1">
      <alignment horizontal="center" vertical="center"/>
    </xf>
    <xf numFmtId="165" fontId="9" fillId="4" borderId="0" xfId="0" applyNumberFormat="1" applyFont="1" applyFill="1"/>
    <xf numFmtId="0" fontId="8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indent="1"/>
    </xf>
    <xf numFmtId="166" fontId="11" fillId="0" borderId="0" xfId="2" applyNumberFormat="1" applyFont="1"/>
    <xf numFmtId="166" fontId="8" fillId="5" borderId="19" xfId="2" applyNumberFormat="1" applyFont="1" applyFill="1" applyBorder="1" applyAlignment="1">
      <alignment horizontal="center" vertical="center"/>
    </xf>
    <xf numFmtId="168" fontId="8" fillId="5" borderId="19" xfId="0" applyNumberFormat="1" applyFont="1" applyFill="1" applyBorder="1" applyAlignment="1">
      <alignment horizontal="center" vertical="center"/>
    </xf>
    <xf numFmtId="168" fontId="8" fillId="5" borderId="19" xfId="4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left" vertical="center"/>
    </xf>
    <xf numFmtId="166" fontId="10" fillId="0" borderId="0" xfId="2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68" fontId="10" fillId="0" borderId="0" xfId="4" applyNumberFormat="1" applyFont="1" applyAlignment="1">
      <alignment horizontal="center" vertical="center"/>
    </xf>
    <xf numFmtId="0" fontId="9" fillId="0" borderId="20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indent="1"/>
    </xf>
    <xf numFmtId="169" fontId="11" fillId="0" borderId="0" xfId="0" applyNumberFormat="1" applyFont="1"/>
    <xf numFmtId="43" fontId="11" fillId="0" borderId="0" xfId="1" applyFont="1"/>
    <xf numFmtId="166" fontId="9" fillId="6" borderId="0" xfId="2" applyNumberFormat="1" applyFont="1" applyFill="1" applyAlignment="1">
      <alignment horizontal="center" vertical="center"/>
    </xf>
    <xf numFmtId="168" fontId="9" fillId="6" borderId="0" xfId="0" applyNumberFormat="1" applyFont="1" applyFill="1" applyAlignment="1">
      <alignment horizontal="center" vertical="center"/>
    </xf>
    <xf numFmtId="168" fontId="9" fillId="6" borderId="0" xfId="4" applyNumberFormat="1" applyFont="1" applyFill="1" applyAlignment="1">
      <alignment horizontal="center" vertical="center"/>
    </xf>
    <xf numFmtId="0" fontId="9" fillId="6" borderId="20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 indent="2"/>
    </xf>
    <xf numFmtId="0" fontId="9" fillId="6" borderId="0" xfId="0" applyFont="1" applyFill="1" applyAlignment="1">
      <alignment horizontal="left" vertical="center" wrapText="1"/>
    </xf>
    <xf numFmtId="0" fontId="8" fillId="7" borderId="19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68" fontId="16" fillId="8" borderId="0" xfId="0" applyNumberFormat="1" applyFont="1" applyFill="1"/>
    <xf numFmtId="0" fontId="16" fillId="8" borderId="0" xfId="0" applyFont="1" applyFill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170" fontId="8" fillId="5" borderId="30" xfId="0" applyNumberFormat="1" applyFont="1" applyFill="1" applyBorder="1" applyAlignment="1">
      <alignment horizontal="center" vertical="center"/>
    </xf>
    <xf numFmtId="164" fontId="8" fillId="5" borderId="30" xfId="0" applyNumberFormat="1" applyFont="1" applyFill="1" applyBorder="1" applyAlignment="1">
      <alignment horizontal="center" vertical="center"/>
    </xf>
    <xf numFmtId="166" fontId="8" fillId="5" borderId="30" xfId="2" applyNumberFormat="1" applyFont="1" applyFill="1" applyBorder="1" applyAlignment="1">
      <alignment horizontal="center" vertical="center"/>
    </xf>
    <xf numFmtId="3" fontId="8" fillId="5" borderId="30" xfId="0" applyNumberFormat="1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vertical="center"/>
    </xf>
    <xf numFmtId="170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70" fontId="9" fillId="6" borderId="0" xfId="0" applyNumberFormat="1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3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166" fontId="11" fillId="0" borderId="0" xfId="2" applyNumberFormat="1" applyFont="1" applyAlignment="1">
      <alignment vertical="center"/>
    </xf>
    <xf numFmtId="0" fontId="8" fillId="5" borderId="19" xfId="0" applyFont="1" applyFill="1" applyBorder="1" applyAlignment="1">
      <alignment horizontal="center" vertical="center"/>
    </xf>
    <xf numFmtId="166" fontId="10" fillId="0" borderId="0" xfId="2" applyNumberFormat="1" applyFont="1"/>
    <xf numFmtId="166" fontId="8" fillId="5" borderId="0" xfId="2" applyNumberFormat="1" applyFont="1" applyFill="1" applyAlignment="1">
      <alignment horizontal="center"/>
    </xf>
    <xf numFmtId="168" fontId="8" fillId="5" borderId="0" xfId="0" applyNumberFormat="1" applyFont="1" applyFill="1" applyAlignment="1">
      <alignment horizontal="center"/>
    </xf>
    <xf numFmtId="0" fontId="8" fillId="5" borderId="0" xfId="0" applyFont="1" applyFill="1"/>
    <xf numFmtId="0" fontId="10" fillId="0" borderId="34" xfId="0" applyFont="1" applyBorder="1" applyAlignment="1">
      <alignment horizontal="left" indent="1"/>
    </xf>
    <xf numFmtId="166" fontId="10" fillId="0" borderId="0" xfId="0" applyNumberFormat="1" applyFont="1"/>
    <xf numFmtId="166" fontId="9" fillId="2" borderId="0" xfId="2" applyNumberFormat="1" applyFont="1" applyFill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0" borderId="0" xfId="0" applyFont="1" applyAlignment="1">
      <alignment horizontal="left" indent="1"/>
    </xf>
    <xf numFmtId="41" fontId="10" fillId="0" borderId="0" xfId="0" applyNumberFormat="1" applyFont="1"/>
    <xf numFmtId="9" fontId="10" fillId="0" borderId="0" xfId="0" applyNumberFormat="1" applyFont="1"/>
    <xf numFmtId="10" fontId="10" fillId="0" borderId="0" xfId="0" applyNumberFormat="1" applyFont="1"/>
    <xf numFmtId="0" fontId="8" fillId="5" borderId="6" xfId="0" applyFont="1" applyFill="1" applyBorder="1" applyAlignment="1">
      <alignment horizontal="center" vertical="center"/>
    </xf>
    <xf numFmtId="0" fontId="17" fillId="0" borderId="0" xfId="0" applyFont="1"/>
    <xf numFmtId="0" fontId="17" fillId="0" borderId="29" xfId="0" applyFont="1" applyBorder="1"/>
    <xf numFmtId="0" fontId="18" fillId="0" borderId="0" xfId="0" applyFont="1"/>
    <xf numFmtId="168" fontId="21" fillId="0" borderId="0" xfId="1" applyNumberFormat="1" applyFont="1"/>
    <xf numFmtId="166" fontId="0" fillId="0" borderId="0" xfId="2" applyNumberFormat="1" applyFont="1"/>
    <xf numFmtId="169" fontId="0" fillId="0" borderId="0" xfId="0" applyNumberFormat="1"/>
    <xf numFmtId="170" fontId="10" fillId="0" borderId="0" xfId="0" applyNumberFormat="1" applyFont="1"/>
    <xf numFmtId="43" fontId="10" fillId="0" borderId="0" xfId="1" applyFont="1"/>
    <xf numFmtId="49" fontId="22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/>
    </xf>
    <xf numFmtId="166" fontId="23" fillId="9" borderId="13" xfId="2" applyNumberFormat="1" applyFont="1" applyFill="1" applyBorder="1" applyAlignment="1">
      <alignment horizontal="center" wrapText="1"/>
    </xf>
    <xf numFmtId="170" fontId="23" fillId="9" borderId="13" xfId="5" applyNumberFormat="1" applyFont="1" applyFill="1" applyBorder="1" applyAlignment="1">
      <alignment horizontal="center" wrapText="1"/>
    </xf>
    <xf numFmtId="0" fontId="23" fillId="9" borderId="13" xfId="5" applyFont="1" applyFill="1" applyBorder="1" applyAlignment="1">
      <alignment horizontal="left" wrapText="1"/>
    </xf>
    <xf numFmtId="166" fontId="16" fillId="0" borderId="0" xfId="2" applyNumberFormat="1" applyFont="1" applyFill="1" applyBorder="1" applyAlignment="1">
      <alignment horizontal="center"/>
    </xf>
    <xf numFmtId="170" fontId="16" fillId="0" borderId="0" xfId="6" applyNumberFormat="1" applyFont="1" applyFill="1" applyBorder="1" applyAlignment="1">
      <alignment horizontal="center" wrapText="1"/>
    </xf>
    <xf numFmtId="0" fontId="16" fillId="0" borderId="0" xfId="7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166" fontId="25" fillId="0" borderId="0" xfId="2" applyNumberFormat="1" applyFont="1" applyFill="1" applyBorder="1" applyAlignment="1">
      <alignment horizontal="center"/>
    </xf>
    <xf numFmtId="170" fontId="25" fillId="0" borderId="0" xfId="6" applyNumberFormat="1" applyFont="1" applyFill="1" applyBorder="1" applyAlignment="1">
      <alignment horizontal="center"/>
    </xf>
    <xf numFmtId="170" fontId="26" fillId="0" borderId="0" xfId="6" applyNumberFormat="1" applyFont="1" applyFill="1" applyBorder="1" applyAlignment="1">
      <alignment horizontal="center"/>
    </xf>
    <xf numFmtId="0" fontId="25" fillId="0" borderId="0" xfId="7" applyFont="1" applyAlignment="1">
      <alignment horizontal="left"/>
    </xf>
    <xf numFmtId="0" fontId="26" fillId="0" borderId="0" xfId="7" applyFont="1" applyAlignment="1">
      <alignment horizontal="left"/>
    </xf>
    <xf numFmtId="170" fontId="16" fillId="0" borderId="0" xfId="6" applyNumberFormat="1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170" fontId="16" fillId="0" borderId="0" xfId="6" applyNumberFormat="1" applyFont="1" applyBorder="1" applyAlignment="1">
      <alignment horizontal="center"/>
    </xf>
    <xf numFmtId="170" fontId="25" fillId="0" borderId="0" xfId="6" applyNumberFormat="1" applyFont="1" applyBorder="1" applyAlignment="1">
      <alignment horizontal="center"/>
    </xf>
    <xf numFmtId="166" fontId="16" fillId="0" borderId="18" xfId="2" applyNumberFormat="1" applyFont="1" applyBorder="1" applyAlignment="1">
      <alignment horizontal="center"/>
    </xf>
    <xf numFmtId="170" fontId="26" fillId="0" borderId="18" xfId="6" applyNumberFormat="1" applyFont="1" applyBorder="1" applyAlignment="1">
      <alignment horizontal="center"/>
    </xf>
    <xf numFmtId="0" fontId="26" fillId="0" borderId="18" xfId="7" applyFont="1" applyBorder="1" applyAlignment="1">
      <alignment horizontal="left"/>
    </xf>
    <xf numFmtId="166" fontId="26" fillId="10" borderId="13" xfId="2" applyNumberFormat="1" applyFont="1" applyFill="1" applyBorder="1" applyAlignment="1">
      <alignment horizontal="center"/>
    </xf>
    <xf numFmtId="170" fontId="26" fillId="10" borderId="13" xfId="7" applyNumberFormat="1" applyFont="1" applyFill="1" applyBorder="1" applyAlignment="1">
      <alignment horizontal="center"/>
    </xf>
    <xf numFmtId="0" fontId="26" fillId="10" borderId="13" xfId="7" applyFont="1" applyFill="1" applyBorder="1" applyAlignment="1">
      <alignment horizontal="left"/>
    </xf>
    <xf numFmtId="170" fontId="24" fillId="0" borderId="37" xfId="6" applyNumberFormat="1" applyFont="1" applyBorder="1" applyAlignment="1">
      <alignment horizontal="center"/>
    </xf>
    <xf numFmtId="0" fontId="16" fillId="0" borderId="37" xfId="7" applyFont="1" applyBorder="1" applyAlignment="1">
      <alignment horizontal="left" wrapText="1"/>
    </xf>
    <xf numFmtId="43" fontId="24" fillId="0" borderId="0" xfId="1" applyFont="1" applyBorder="1" applyAlignment="1">
      <alignment horizontal="center"/>
    </xf>
    <xf numFmtId="170" fontId="24" fillId="0" borderId="0" xfId="6" applyNumberFormat="1" applyFont="1" applyFill="1" applyBorder="1" applyAlignment="1">
      <alignment horizontal="center"/>
    </xf>
    <xf numFmtId="166" fontId="25" fillId="0" borderId="0" xfId="2" applyNumberFormat="1" applyFont="1" applyBorder="1" applyAlignment="1">
      <alignment horizontal="center"/>
    </xf>
    <xf numFmtId="43" fontId="24" fillId="0" borderId="0" xfId="1" applyFont="1" applyFill="1" applyBorder="1" applyAlignment="1">
      <alignment horizontal="center"/>
    </xf>
    <xf numFmtId="43" fontId="24" fillId="0" borderId="0" xfId="1" applyFont="1" applyBorder="1" applyAlignment="1"/>
    <xf numFmtId="170" fontId="24" fillId="0" borderId="0" xfId="1" applyNumberFormat="1" applyFont="1" applyBorder="1" applyAlignment="1">
      <alignment horizontal="center"/>
    </xf>
    <xf numFmtId="0" fontId="16" fillId="0" borderId="0" xfId="7" applyFont="1" applyAlignment="1">
      <alignment horizontal="left"/>
    </xf>
    <xf numFmtId="170" fontId="26" fillId="0" borderId="0" xfId="1" applyNumberFormat="1" applyFont="1" applyBorder="1" applyAlignment="1">
      <alignment horizontal="center"/>
    </xf>
    <xf numFmtId="166" fontId="25" fillId="0" borderId="18" xfId="2" applyNumberFormat="1" applyFont="1" applyBorder="1" applyAlignment="1">
      <alignment horizontal="center"/>
    </xf>
    <xf numFmtId="166" fontId="26" fillId="10" borderId="37" xfId="2" applyNumberFormat="1" applyFont="1" applyFill="1" applyBorder="1" applyAlignment="1">
      <alignment horizontal="center"/>
    </xf>
    <xf numFmtId="170" fontId="26" fillId="10" borderId="37" xfId="7" applyNumberFormat="1" applyFont="1" applyFill="1" applyBorder="1" applyAlignment="1">
      <alignment horizontal="center"/>
    </xf>
    <xf numFmtId="0" fontId="26" fillId="10" borderId="37" xfId="7" applyFont="1" applyFill="1" applyBorder="1" applyAlignment="1">
      <alignment horizontal="left"/>
    </xf>
    <xf numFmtId="0" fontId="23" fillId="9" borderId="30" xfId="5" applyFont="1" applyFill="1" applyBorder="1" applyAlignment="1">
      <alignment horizontal="center" wrapText="1"/>
    </xf>
    <xf numFmtId="0" fontId="23" fillId="9" borderId="30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8" fontId="8" fillId="5" borderId="41" xfId="0" applyNumberFormat="1" applyFont="1" applyFill="1" applyBorder="1" applyAlignment="1">
      <alignment horizontal="center" vertical="center"/>
    </xf>
    <xf numFmtId="168" fontId="8" fillId="5" borderId="42" xfId="0" applyNumberFormat="1" applyFont="1" applyFill="1" applyBorder="1" applyAlignment="1">
      <alignment horizontal="center" vertical="center"/>
    </xf>
    <xf numFmtId="168" fontId="10" fillId="0" borderId="44" xfId="0" applyNumberFormat="1" applyFont="1" applyBorder="1" applyAlignment="1">
      <alignment horizontal="center" vertical="center"/>
    </xf>
    <xf numFmtId="168" fontId="10" fillId="0" borderId="45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168" fontId="10" fillId="0" borderId="48" xfId="0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vertical="center" wrapText="1"/>
    </xf>
    <xf numFmtId="0" fontId="9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168" fontId="10" fillId="0" borderId="51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7" xfId="0" applyBorder="1"/>
    <xf numFmtId="0" fontId="8" fillId="5" borderId="59" xfId="0" applyFont="1" applyFill="1" applyBorder="1" applyAlignment="1">
      <alignment horizontal="center" vertical="center"/>
    </xf>
    <xf numFmtId="0" fontId="8" fillId="5" borderId="60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9" fillId="11" borderId="56" xfId="0" applyFont="1" applyFill="1" applyBorder="1" applyAlignment="1">
      <alignment horizontal="center" vertical="center"/>
    </xf>
    <xf numFmtId="0" fontId="10" fillId="11" borderId="57" xfId="0" applyFont="1" applyFill="1" applyBorder="1" applyAlignment="1">
      <alignment horizontal="center" vertical="center"/>
    </xf>
    <xf numFmtId="171" fontId="10" fillId="11" borderId="58" xfId="0" applyNumberFormat="1" applyFont="1" applyFill="1" applyBorder="1" applyAlignment="1">
      <alignment horizontal="center" vertical="center"/>
    </xf>
    <xf numFmtId="171" fontId="10" fillId="11" borderId="22" xfId="0" applyNumberFormat="1" applyFont="1" applyFill="1" applyBorder="1" applyAlignment="1">
      <alignment horizontal="center" vertical="center"/>
    </xf>
    <xf numFmtId="0" fontId="0" fillId="11" borderId="56" xfId="0" applyFill="1" applyBorder="1"/>
    <xf numFmtId="0" fontId="0" fillId="11" borderId="0" xfId="0" applyFill="1"/>
    <xf numFmtId="171" fontId="10" fillId="0" borderId="0" xfId="0" applyNumberFormat="1" applyFont="1" applyAlignment="1">
      <alignment horizontal="center" vertical="center"/>
    </xf>
    <xf numFmtId="0" fontId="0" fillId="0" borderId="58" xfId="0" applyBorder="1"/>
    <xf numFmtId="0" fontId="9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171" fontId="10" fillId="11" borderId="0" xfId="0" applyNumberFormat="1" applyFont="1" applyFill="1" applyAlignment="1">
      <alignment horizontal="center" vertical="center"/>
    </xf>
    <xf numFmtId="0" fontId="0" fillId="11" borderId="58" xfId="0" applyFill="1" applyBorder="1"/>
    <xf numFmtId="0" fontId="9" fillId="0" borderId="0" xfId="0" applyFont="1"/>
    <xf numFmtId="0" fontId="9" fillId="11" borderId="59" xfId="0" applyFont="1" applyFill="1" applyBorder="1" applyAlignment="1">
      <alignment horizontal="center" vertical="center"/>
    </xf>
    <xf numFmtId="0" fontId="10" fillId="11" borderId="60" xfId="0" applyFont="1" applyFill="1" applyBorder="1" applyAlignment="1">
      <alignment horizontal="center" vertical="center"/>
    </xf>
    <xf numFmtId="171" fontId="10" fillId="11" borderId="59" xfId="0" applyNumberFormat="1" applyFont="1" applyFill="1" applyBorder="1" applyAlignment="1">
      <alignment horizontal="center" vertical="center"/>
    </xf>
    <xf numFmtId="171" fontId="10" fillId="11" borderId="60" xfId="0" applyNumberFormat="1" applyFont="1" applyFill="1" applyBorder="1" applyAlignment="1">
      <alignment horizontal="center" vertical="center"/>
    </xf>
    <xf numFmtId="0" fontId="0" fillId="11" borderId="60" xfId="0" applyFill="1" applyBorder="1"/>
    <xf numFmtId="0" fontId="0" fillId="11" borderId="37" xfId="0" applyFill="1" applyBorder="1"/>
    <xf numFmtId="0" fontId="9" fillId="0" borderId="58" xfId="0" applyFont="1" applyBorder="1"/>
    <xf numFmtId="0" fontId="9" fillId="0" borderId="0" xfId="0" applyFont="1" applyAlignment="1">
      <alignment horizontal="center" wrapText="1"/>
    </xf>
    <xf numFmtId="0" fontId="28" fillId="0" borderId="0" xfId="8" applyFill="1" applyProtection="1"/>
    <xf numFmtId="0" fontId="8" fillId="5" borderId="9" xfId="0" applyFont="1" applyFill="1" applyBorder="1" applyAlignment="1">
      <alignment horizontal="center" vertical="center"/>
    </xf>
    <xf numFmtId="0" fontId="8" fillId="5" borderId="62" xfId="0" applyFont="1" applyFill="1" applyBorder="1" applyAlignment="1">
      <alignment horizontal="center" vertical="center"/>
    </xf>
    <xf numFmtId="0" fontId="29" fillId="11" borderId="56" xfId="8" applyFont="1" applyFill="1" applyBorder="1" applyAlignment="1" applyProtection="1">
      <alignment horizontal="center" vertical="center"/>
    </xf>
    <xf numFmtId="171" fontId="29" fillId="11" borderId="22" xfId="8" applyNumberFormat="1" applyFont="1" applyFill="1" applyBorder="1" applyAlignment="1" applyProtection="1">
      <alignment horizontal="center" vertical="center"/>
    </xf>
    <xf numFmtId="171" fontId="29" fillId="11" borderId="57" xfId="8" applyNumberFormat="1" applyFont="1" applyFill="1" applyBorder="1" applyAlignment="1" applyProtection="1">
      <alignment horizontal="center" vertical="center"/>
    </xf>
    <xf numFmtId="171" fontId="29" fillId="11" borderId="0" xfId="8" applyNumberFormat="1" applyFont="1" applyFill="1" applyAlignment="1" applyProtection="1">
      <alignment horizontal="center" vertical="center"/>
    </xf>
    <xf numFmtId="0" fontId="29" fillId="12" borderId="58" xfId="8" applyFont="1" applyFill="1" applyBorder="1" applyAlignment="1" applyProtection="1">
      <alignment horizontal="center" vertical="center" wrapText="1"/>
    </xf>
    <xf numFmtId="171" fontId="29" fillId="12" borderId="22" xfId="8" applyNumberFormat="1" applyFont="1" applyFill="1" applyBorder="1" applyAlignment="1" applyProtection="1">
      <alignment horizontal="center" vertical="center"/>
    </xf>
    <xf numFmtId="171" fontId="29" fillId="12" borderId="0" xfId="8" applyNumberFormat="1" applyFont="1" applyFill="1" applyAlignment="1" applyProtection="1">
      <alignment horizontal="center" vertical="center"/>
    </xf>
    <xf numFmtId="0" fontId="0" fillId="12" borderId="58" xfId="0" applyFill="1" applyBorder="1"/>
    <xf numFmtId="0" fontId="0" fillId="12" borderId="0" xfId="0" applyFill="1"/>
    <xf numFmtId="0" fontId="29" fillId="11" borderId="58" xfId="8" applyFont="1" applyFill="1" applyBorder="1" applyAlignment="1" applyProtection="1">
      <alignment horizontal="center" vertical="center"/>
    </xf>
    <xf numFmtId="0" fontId="29" fillId="0" borderId="58" xfId="8" applyFont="1" applyFill="1" applyBorder="1" applyAlignment="1" applyProtection="1">
      <alignment horizontal="center" vertical="center"/>
    </xf>
    <xf numFmtId="171" fontId="29" fillId="0" borderId="22" xfId="8" applyNumberFormat="1" applyFont="1" applyFill="1" applyBorder="1" applyAlignment="1" applyProtection="1">
      <alignment horizontal="center" vertical="center"/>
    </xf>
    <xf numFmtId="171" fontId="29" fillId="0" borderId="0" xfId="8" applyNumberFormat="1" applyFont="1" applyFill="1" applyAlignment="1" applyProtection="1">
      <alignment horizontal="center" vertical="center"/>
    </xf>
    <xf numFmtId="0" fontId="0" fillId="3" borderId="58" xfId="0" applyFill="1" applyBorder="1"/>
    <xf numFmtId="0" fontId="0" fillId="3" borderId="0" xfId="0" applyFill="1"/>
    <xf numFmtId="0" fontId="10" fillId="13" borderId="58" xfId="0" applyFont="1" applyFill="1" applyBorder="1" applyAlignment="1">
      <alignment horizontal="center" vertical="center"/>
    </xf>
    <xf numFmtId="171" fontId="10" fillId="13" borderId="22" xfId="0" applyNumberFormat="1" applyFont="1" applyFill="1" applyBorder="1" applyAlignment="1">
      <alignment horizontal="center" vertical="center"/>
    </xf>
    <xf numFmtId="171" fontId="10" fillId="13" borderId="0" xfId="0" applyNumberFormat="1" applyFont="1" applyFill="1" applyAlignment="1">
      <alignment horizontal="center" vertical="center"/>
    </xf>
    <xf numFmtId="0" fontId="0" fillId="13" borderId="58" xfId="0" applyFill="1" applyBorder="1"/>
    <xf numFmtId="0" fontId="0" fillId="13" borderId="0" xfId="0" applyFill="1"/>
    <xf numFmtId="0" fontId="29" fillId="11" borderId="59" xfId="8" applyFont="1" applyFill="1" applyBorder="1" applyAlignment="1" applyProtection="1">
      <alignment horizontal="center" vertical="center"/>
    </xf>
    <xf numFmtId="171" fontId="29" fillId="11" borderId="60" xfId="8" applyNumberFormat="1" applyFont="1" applyFill="1" applyBorder="1" applyAlignment="1" applyProtection="1">
      <alignment horizontal="center" vertical="center"/>
    </xf>
    <xf numFmtId="171" fontId="29" fillId="11" borderId="37" xfId="8" applyNumberFormat="1" applyFont="1" applyFill="1" applyBorder="1" applyAlignment="1" applyProtection="1">
      <alignment horizontal="center" vertical="center"/>
    </xf>
    <xf numFmtId="0" fontId="0" fillId="11" borderId="59" xfId="0" applyFill="1" applyBorder="1"/>
    <xf numFmtId="0" fontId="8" fillId="5" borderId="8" xfId="0" applyFont="1" applyFill="1" applyBorder="1" applyAlignment="1">
      <alignment horizontal="center" vertical="center"/>
    </xf>
    <xf numFmtId="0" fontId="16" fillId="0" borderId="0" xfId="9" applyNumberFormat="1" applyFont="1"/>
    <xf numFmtId="165" fontId="16" fillId="0" borderId="0" xfId="9" applyNumberFormat="1" applyFont="1"/>
    <xf numFmtId="0" fontId="30" fillId="0" borderId="0" xfId="3" applyFont="1"/>
    <xf numFmtId="0" fontId="4" fillId="0" borderId="0" xfId="3"/>
    <xf numFmtId="17" fontId="16" fillId="0" borderId="0" xfId="3" applyNumberFormat="1" applyFont="1"/>
    <xf numFmtId="0" fontId="16" fillId="0" borderId="0" xfId="3" applyFont="1"/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43" fontId="4" fillId="0" borderId="0" xfId="3" applyNumberFormat="1"/>
    <xf numFmtId="0" fontId="23" fillId="5" borderId="59" xfId="0" applyFont="1" applyFill="1" applyBorder="1" applyAlignment="1">
      <alignment horizontal="center" vertical="center" wrapText="1"/>
    </xf>
    <xf numFmtId="0" fontId="23" fillId="5" borderId="60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25" fillId="0" borderId="58" xfId="0" applyFont="1" applyBorder="1" applyAlignment="1">
      <alignment horizontal="left" indent="4"/>
    </xf>
    <xf numFmtId="170" fontId="25" fillId="0" borderId="22" xfId="0" applyNumberFormat="1" applyFont="1" applyBorder="1" applyAlignment="1">
      <alignment horizontal="center"/>
    </xf>
    <xf numFmtId="170" fontId="25" fillId="0" borderId="57" xfId="0" applyNumberFormat="1" applyFont="1" applyBorder="1" applyAlignment="1">
      <alignment horizontal="center"/>
    </xf>
    <xf numFmtId="0" fontId="16" fillId="0" borderId="58" xfId="0" applyFont="1" applyBorder="1" applyAlignment="1">
      <alignment horizontal="left" indent="4"/>
    </xf>
    <xf numFmtId="170" fontId="16" fillId="0" borderId="22" xfId="0" applyNumberFormat="1" applyFont="1" applyBorder="1" applyAlignment="1">
      <alignment horizontal="center"/>
    </xf>
    <xf numFmtId="0" fontId="16" fillId="0" borderId="60" xfId="0" applyFont="1" applyBorder="1" applyAlignment="1">
      <alignment horizontal="left" indent="4"/>
    </xf>
    <xf numFmtId="170" fontId="16" fillId="0" borderId="60" xfId="0" applyNumberFormat="1" applyFont="1" applyBorder="1" applyAlignment="1">
      <alignment horizontal="center"/>
    </xf>
    <xf numFmtId="0" fontId="23" fillId="5" borderId="58" xfId="0" applyFont="1" applyFill="1" applyBorder="1" applyAlignment="1">
      <alignment horizontal="left" indent="1"/>
    </xf>
    <xf numFmtId="170" fontId="23" fillId="5" borderId="22" xfId="0" applyNumberFormat="1" applyFont="1" applyFill="1" applyBorder="1" applyAlignment="1">
      <alignment horizontal="center"/>
    </xf>
    <xf numFmtId="0" fontId="23" fillId="14" borderId="58" xfId="0" applyFont="1" applyFill="1" applyBorder="1" applyAlignment="1">
      <alignment horizontal="left" indent="1"/>
    </xf>
    <xf numFmtId="170" fontId="23" fillId="14" borderId="22" xfId="0" applyNumberFormat="1" applyFont="1" applyFill="1" applyBorder="1" applyAlignment="1">
      <alignment horizontal="center"/>
    </xf>
    <xf numFmtId="0" fontId="23" fillId="5" borderId="59" xfId="0" applyFont="1" applyFill="1" applyBorder="1"/>
    <xf numFmtId="170" fontId="23" fillId="5" borderId="60" xfId="2" applyNumberFormat="1" applyFont="1" applyFill="1" applyBorder="1" applyAlignment="1">
      <alignment horizontal="center"/>
    </xf>
    <xf numFmtId="0" fontId="0" fillId="0" borderId="61" xfId="0" applyBorder="1"/>
    <xf numFmtId="0" fontId="8" fillId="5" borderId="21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14" fillId="2" borderId="56" xfId="0" applyFont="1" applyFill="1" applyBorder="1" applyAlignment="1">
      <alignment horizontal="left" vertical="center" wrapText="1"/>
    </xf>
    <xf numFmtId="170" fontId="14" fillId="2" borderId="57" xfId="0" applyNumberFormat="1" applyFont="1" applyFill="1" applyBorder="1" applyAlignment="1">
      <alignment horizontal="center" vertical="center"/>
    </xf>
    <xf numFmtId="170" fontId="14" fillId="2" borderId="56" xfId="0" applyNumberFormat="1" applyFont="1" applyFill="1" applyBorder="1" applyAlignment="1">
      <alignment horizontal="center" vertical="center"/>
    </xf>
    <xf numFmtId="170" fontId="14" fillId="2" borderId="58" xfId="0" applyNumberFormat="1" applyFont="1" applyFill="1" applyBorder="1" applyAlignment="1">
      <alignment horizontal="center" vertical="center"/>
    </xf>
    <xf numFmtId="0" fontId="11" fillId="0" borderId="58" xfId="0" applyFont="1" applyBorder="1" applyAlignment="1">
      <alignment horizontal="left" vertical="center"/>
    </xf>
    <xf numFmtId="170" fontId="10" fillId="0" borderId="22" xfId="0" applyNumberFormat="1" applyFont="1" applyBorder="1" applyAlignment="1">
      <alignment horizontal="center" vertical="center"/>
    </xf>
    <xf numFmtId="170" fontId="11" fillId="0" borderId="58" xfId="0" applyNumberFormat="1" applyFont="1" applyBorder="1" applyAlignment="1">
      <alignment horizontal="center" vertical="center"/>
    </xf>
    <xf numFmtId="170" fontId="10" fillId="0" borderId="58" xfId="0" applyNumberFormat="1" applyFont="1" applyBorder="1" applyAlignment="1">
      <alignment horizontal="center" vertical="center"/>
    </xf>
    <xf numFmtId="0" fontId="0" fillId="0" borderId="29" xfId="0" applyBorder="1"/>
    <xf numFmtId="0" fontId="11" fillId="0" borderId="58" xfId="0" applyFont="1" applyBorder="1" applyAlignment="1">
      <alignment horizontal="left" vertical="center" wrapText="1"/>
    </xf>
    <xf numFmtId="0" fontId="14" fillId="2" borderId="58" xfId="0" applyFont="1" applyFill="1" applyBorder="1" applyAlignment="1">
      <alignment horizontal="left" vertical="center" wrapText="1"/>
    </xf>
    <xf numFmtId="170" fontId="14" fillId="2" borderId="22" xfId="0" applyNumberFormat="1" applyFont="1" applyFill="1" applyBorder="1" applyAlignment="1">
      <alignment horizontal="center" vertical="center" wrapText="1"/>
    </xf>
    <xf numFmtId="170" fontId="14" fillId="2" borderId="58" xfId="0" applyNumberFormat="1" applyFont="1" applyFill="1" applyBorder="1" applyAlignment="1">
      <alignment horizontal="center" vertical="center" wrapText="1"/>
    </xf>
    <xf numFmtId="170" fontId="14" fillId="2" borderId="22" xfId="0" applyNumberFormat="1" applyFont="1" applyFill="1" applyBorder="1" applyAlignment="1">
      <alignment horizontal="center" vertical="center"/>
    </xf>
    <xf numFmtId="0" fontId="31" fillId="0" borderId="58" xfId="0" applyFont="1" applyBorder="1" applyAlignment="1">
      <alignment horizontal="left" vertical="center" wrapText="1"/>
    </xf>
    <xf numFmtId="170" fontId="11" fillId="0" borderId="22" xfId="0" applyNumberFormat="1" applyFont="1" applyBorder="1" applyAlignment="1">
      <alignment horizontal="center" vertical="center" wrapText="1"/>
    </xf>
    <xf numFmtId="170" fontId="11" fillId="0" borderId="58" xfId="0" applyNumberFormat="1" applyFont="1" applyBorder="1" applyAlignment="1">
      <alignment horizontal="center" vertical="center" wrapText="1"/>
    </xf>
    <xf numFmtId="170" fontId="11" fillId="0" borderId="22" xfId="0" applyNumberFormat="1" applyFont="1" applyBorder="1" applyAlignment="1">
      <alignment horizontal="center" vertical="center"/>
    </xf>
    <xf numFmtId="0" fontId="0" fillId="0" borderId="28" xfId="0" applyBorder="1"/>
    <xf numFmtId="0" fontId="11" fillId="0" borderId="59" xfId="0" applyFont="1" applyBorder="1" applyAlignment="1">
      <alignment horizontal="left" vertical="center" wrapText="1"/>
    </xf>
    <xf numFmtId="170" fontId="11" fillId="0" borderId="60" xfId="0" applyNumberFormat="1" applyFont="1" applyBorder="1" applyAlignment="1">
      <alignment horizontal="center" vertical="center" wrapText="1"/>
    </xf>
    <xf numFmtId="170" fontId="11" fillId="0" borderId="59" xfId="0" applyNumberFormat="1" applyFont="1" applyBorder="1" applyAlignment="1">
      <alignment horizontal="center" vertical="center" wrapText="1"/>
    </xf>
    <xf numFmtId="170" fontId="11" fillId="0" borderId="59" xfId="0" applyNumberFormat="1" applyFont="1" applyBorder="1" applyAlignment="1">
      <alignment horizontal="center" vertical="center"/>
    </xf>
    <xf numFmtId="170" fontId="11" fillId="0" borderId="60" xfId="0" applyNumberFormat="1" applyFont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top" wrapText="1"/>
    </xf>
    <xf numFmtId="170" fontId="14" fillId="2" borderId="0" xfId="0" applyNumberFormat="1" applyFont="1" applyFill="1" applyAlignment="1">
      <alignment horizontal="center" vertical="center"/>
    </xf>
    <xf numFmtId="0" fontId="32" fillId="0" borderId="5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70" fontId="11" fillId="0" borderId="0" xfId="0" applyNumberFormat="1" applyFont="1" applyAlignment="1">
      <alignment horizontal="center" vertical="center"/>
    </xf>
    <xf numFmtId="0" fontId="32" fillId="0" borderId="58" xfId="0" applyFont="1" applyBorder="1" applyAlignment="1">
      <alignment horizontal="left" vertical="center"/>
    </xf>
    <xf numFmtId="170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23" fillId="5" borderId="65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33" fillId="5" borderId="58" xfId="0" applyFont="1" applyFill="1" applyBorder="1" applyAlignment="1">
      <alignment horizontal="left" vertical="center" wrapText="1"/>
    </xf>
    <xf numFmtId="170" fontId="10" fillId="0" borderId="57" xfId="0" applyNumberFormat="1" applyFont="1" applyBorder="1" applyAlignment="1">
      <alignment horizontal="center" vertical="center"/>
    </xf>
    <xf numFmtId="0" fontId="33" fillId="5" borderId="58" xfId="0" applyFont="1" applyFill="1" applyBorder="1" applyAlignment="1">
      <alignment horizontal="left" vertical="center"/>
    </xf>
    <xf numFmtId="0" fontId="33" fillId="5" borderId="59" xfId="0" applyFont="1" applyFill="1" applyBorder="1" applyAlignment="1">
      <alignment horizontal="left" vertical="center"/>
    </xf>
    <xf numFmtId="170" fontId="10" fillId="0" borderId="60" xfId="0" applyNumberFormat="1" applyFont="1" applyBorder="1" applyAlignment="1">
      <alignment horizontal="center" vertical="center"/>
    </xf>
    <xf numFmtId="4" fontId="23" fillId="5" borderId="6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15" borderId="63" xfId="0" applyFont="1" applyFill="1" applyBorder="1" applyAlignment="1">
      <alignment horizontal="center"/>
    </xf>
    <xf numFmtId="0" fontId="8" fillId="15" borderId="59" xfId="0" applyFont="1" applyFill="1" applyBorder="1" applyAlignment="1">
      <alignment horizontal="center"/>
    </xf>
    <xf numFmtId="0" fontId="8" fillId="15" borderId="8" xfId="0" applyFont="1" applyFill="1" applyBorder="1" applyAlignment="1">
      <alignment horizontal="center"/>
    </xf>
    <xf numFmtId="0" fontId="8" fillId="5" borderId="57" xfId="0" applyFont="1" applyFill="1" applyBorder="1" applyAlignment="1">
      <alignment horizontal="left"/>
    </xf>
    <xf numFmtId="0" fontId="10" fillId="0" borderId="58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8" fillId="5" borderId="60" xfId="0" applyFont="1" applyFill="1" applyBorder="1" applyAlignment="1">
      <alignment horizontal="left"/>
    </xf>
    <xf numFmtId="0" fontId="10" fillId="0" borderId="59" xfId="0" applyFont="1" applyBorder="1" applyAlignment="1">
      <alignment horizontal="center"/>
    </xf>
    <xf numFmtId="2" fontId="10" fillId="0" borderId="60" xfId="0" applyNumberFormat="1" applyFont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5" borderId="61" xfId="0" applyFont="1" applyFill="1" applyBorder="1" applyAlignment="1">
      <alignment horizontal="center" vertical="center"/>
    </xf>
    <xf numFmtId="17" fontId="8" fillId="5" borderId="19" xfId="0" applyNumberFormat="1" applyFont="1" applyFill="1" applyBorder="1" applyAlignment="1">
      <alignment horizontal="center" vertical="center"/>
    </xf>
    <xf numFmtId="17" fontId="8" fillId="5" borderId="35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63" xfId="0" applyFont="1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 wrapText="1"/>
    </xf>
    <xf numFmtId="0" fontId="11" fillId="16" borderId="58" xfId="0" applyFont="1" applyFill="1" applyBorder="1" applyAlignment="1">
      <alignment horizontal="center" vertical="center"/>
    </xf>
    <xf numFmtId="0" fontId="10" fillId="16" borderId="58" xfId="0" applyFont="1" applyFill="1" applyBorder="1" applyAlignment="1">
      <alignment horizontal="center" vertical="center"/>
    </xf>
    <xf numFmtId="0" fontId="10" fillId="16" borderId="22" xfId="0" applyFont="1" applyFill="1" applyBorder="1" applyAlignment="1">
      <alignment horizontal="center" vertical="center"/>
    </xf>
    <xf numFmtId="2" fontId="10" fillId="16" borderId="61" xfId="0" applyNumberFormat="1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" fontId="10" fillId="0" borderId="61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2" fontId="10" fillId="0" borderId="37" xfId="0" applyNumberFormat="1" applyFont="1" applyBorder="1" applyAlignment="1">
      <alignment horizontal="center" vertical="center"/>
    </xf>
    <xf numFmtId="0" fontId="13" fillId="0" borderId="0" xfId="0" applyFont="1"/>
    <xf numFmtId="0" fontId="26" fillId="0" borderId="0" xfId="0" applyFont="1" applyAlignment="1">
      <alignment vertical="center"/>
    </xf>
    <xf numFmtId="0" fontId="34" fillId="7" borderId="8" xfId="0" applyFont="1" applyFill="1" applyBorder="1" applyAlignment="1">
      <alignment horizontal="center" vertical="center"/>
    </xf>
    <xf numFmtId="0" fontId="34" fillId="7" borderId="63" xfId="0" applyFont="1" applyFill="1" applyBorder="1" applyAlignment="1">
      <alignment horizontal="center" vertical="center"/>
    </xf>
    <xf numFmtId="0" fontId="13" fillId="0" borderId="29" xfId="0" applyFont="1" applyBorder="1"/>
    <xf numFmtId="167" fontId="13" fillId="0" borderId="58" xfId="0" applyNumberFormat="1" applyFont="1" applyBorder="1" applyAlignment="1">
      <alignment horizontal="right"/>
    </xf>
    <xf numFmtId="167" fontId="13" fillId="0" borderId="22" xfId="1" applyNumberFormat="1" applyFont="1" applyBorder="1" applyAlignment="1">
      <alignment horizontal="right"/>
    </xf>
    <xf numFmtId="10" fontId="13" fillId="0" borderId="22" xfId="2" applyNumberFormat="1" applyFont="1" applyBorder="1" applyAlignment="1">
      <alignment horizontal="center"/>
    </xf>
    <xf numFmtId="167" fontId="13" fillId="0" borderId="22" xfId="0" applyNumberFormat="1" applyFont="1" applyBorder="1" applyAlignment="1">
      <alignment horizontal="right"/>
    </xf>
    <xf numFmtId="167" fontId="13" fillId="0" borderId="0" xfId="0" applyNumberFormat="1" applyFont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0" fontId="13" fillId="0" borderId="0" xfId="2" applyNumberFormat="1" applyFont="1" applyBorder="1" applyAlignment="1">
      <alignment horizontal="center"/>
    </xf>
    <xf numFmtId="167" fontId="13" fillId="0" borderId="59" xfId="0" applyNumberFormat="1" applyFont="1" applyBorder="1" applyAlignment="1">
      <alignment horizontal="right"/>
    </xf>
    <xf numFmtId="167" fontId="13" fillId="0" borderId="60" xfId="1" applyNumberFormat="1" applyFont="1" applyBorder="1" applyAlignment="1">
      <alignment horizontal="right"/>
    </xf>
    <xf numFmtId="10" fontId="13" fillId="0" borderId="60" xfId="2" applyNumberFormat="1" applyFont="1" applyBorder="1" applyAlignment="1">
      <alignment horizontal="center"/>
    </xf>
    <xf numFmtId="167" fontId="13" fillId="0" borderId="60" xfId="0" applyNumberFormat="1" applyFont="1" applyBorder="1" applyAlignment="1">
      <alignment horizontal="right"/>
    </xf>
    <xf numFmtId="0" fontId="23" fillId="5" borderId="64" xfId="0" applyFont="1" applyFill="1" applyBorder="1" applyAlignment="1">
      <alignment horizontal="center" vertical="center" wrapText="1"/>
    </xf>
    <xf numFmtId="170" fontId="10" fillId="0" borderId="0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4" fontId="23" fillId="5" borderId="9" xfId="1" applyNumberFormat="1" applyFont="1" applyFill="1" applyBorder="1" applyAlignment="1">
      <alignment horizontal="center" vertical="center" wrapText="1"/>
    </xf>
    <xf numFmtId="0" fontId="0" fillId="0" borderId="0" xfId="0" applyBorder="1"/>
    <xf numFmtId="170" fontId="11" fillId="0" borderId="61" xfId="0" applyNumberFormat="1" applyFont="1" applyBorder="1" applyAlignment="1">
      <alignment horizontal="center" vertical="center"/>
    </xf>
    <xf numFmtId="170" fontId="10" fillId="0" borderId="61" xfId="0" applyNumberFormat="1" applyFont="1" applyBorder="1" applyAlignment="1">
      <alignment horizontal="center" vertical="center"/>
    </xf>
    <xf numFmtId="170" fontId="0" fillId="0" borderId="0" xfId="0" applyNumberFormat="1" applyBorder="1"/>
    <xf numFmtId="2" fontId="10" fillId="16" borderId="6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4" fillId="7" borderId="63" xfId="0" applyFont="1" applyFill="1" applyBorder="1" applyAlignment="1">
      <alignment vertical="center"/>
    </xf>
    <xf numFmtId="0" fontId="34" fillId="5" borderId="56" xfId="0" applyFont="1" applyFill="1" applyBorder="1" applyAlignment="1">
      <alignment horizontal="left"/>
    </xf>
    <xf numFmtId="0" fontId="34" fillId="5" borderId="58" xfId="0" applyFont="1" applyFill="1" applyBorder="1" applyAlignment="1">
      <alignment horizontal="left"/>
    </xf>
    <xf numFmtId="0" fontId="34" fillId="5" borderId="59" xfId="0" applyFont="1" applyFill="1" applyBorder="1" applyAlignment="1">
      <alignment horizontal="left"/>
    </xf>
    <xf numFmtId="0" fontId="10" fillId="0" borderId="0" xfId="0" applyFont="1" applyBorder="1"/>
    <xf numFmtId="0" fontId="34" fillId="7" borderId="64" xfId="0" applyFont="1" applyFill="1" applyBorder="1" applyAlignment="1">
      <alignment horizontal="center" vertical="center"/>
    </xf>
    <xf numFmtId="10" fontId="13" fillId="0" borderId="61" xfId="2" applyNumberFormat="1" applyFont="1" applyBorder="1" applyAlignment="1">
      <alignment horizontal="center"/>
    </xf>
    <xf numFmtId="10" fontId="13" fillId="0" borderId="9" xfId="2" applyNumberFormat="1" applyFont="1" applyBorder="1" applyAlignment="1">
      <alignment horizontal="center"/>
    </xf>
    <xf numFmtId="0" fontId="26" fillId="0" borderId="0" xfId="0" applyFont="1" applyBorder="1" applyAlignment="1">
      <alignment vertical="center"/>
    </xf>
    <xf numFmtId="0" fontId="24" fillId="0" borderId="0" xfId="0" applyFont="1" applyBorder="1"/>
    <xf numFmtId="167" fontId="24" fillId="0" borderId="0" xfId="0" applyNumberFormat="1" applyFont="1" applyBorder="1"/>
    <xf numFmtId="0" fontId="25" fillId="6" borderId="58" xfId="0" applyFont="1" applyFill="1" applyBorder="1" applyAlignment="1">
      <alignment horizontal="left" indent="3"/>
    </xf>
    <xf numFmtId="170" fontId="25" fillId="6" borderId="22" xfId="0" applyNumberFormat="1" applyFont="1" applyFill="1" applyBorder="1" applyAlignment="1">
      <alignment horizontal="center"/>
    </xf>
    <xf numFmtId="0" fontId="25" fillId="6" borderId="58" xfId="0" applyFont="1" applyFill="1" applyBorder="1" applyAlignment="1">
      <alignment horizontal="left" indent="2"/>
    </xf>
    <xf numFmtId="0" fontId="16" fillId="6" borderId="58" xfId="0" applyFont="1" applyFill="1" applyBorder="1" applyAlignment="1">
      <alignment horizontal="left" indent="4"/>
    </xf>
    <xf numFmtId="170" fontId="16" fillId="6" borderId="22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164" fontId="10" fillId="0" borderId="67" xfId="0" applyNumberFormat="1" applyFont="1" applyBorder="1"/>
    <xf numFmtId="0" fontId="9" fillId="0" borderId="12" xfId="0" applyFont="1" applyBorder="1" applyAlignment="1">
      <alignment horizontal="center" vertical="center" wrapText="1"/>
    </xf>
    <xf numFmtId="164" fontId="10" fillId="0" borderId="69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64" fontId="39" fillId="0" borderId="37" xfId="0" applyNumberFormat="1" applyFont="1" applyBorder="1" applyAlignment="1">
      <alignment horizontal="right" vertical="center" wrapText="1"/>
    </xf>
    <xf numFmtId="164" fontId="10" fillId="0" borderId="69" xfId="0" applyNumberFormat="1" applyFont="1" applyBorder="1"/>
    <xf numFmtId="0" fontId="40" fillId="0" borderId="14" xfId="0" applyFont="1" applyBorder="1" applyAlignment="1">
      <alignment horizontal="center" vertical="center" wrapText="1"/>
    </xf>
    <xf numFmtId="164" fontId="40" fillId="0" borderId="68" xfId="0" applyNumberFormat="1" applyFont="1" applyBorder="1" applyAlignment="1">
      <alignment horizontal="right" vertical="center" wrapText="1"/>
    </xf>
    <xf numFmtId="0" fontId="10" fillId="0" borderId="37" xfId="0" applyFont="1" applyBorder="1" applyAlignment="1">
      <alignment horizontal="right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0" fillId="0" borderId="0" xfId="0" applyFont="1" applyAlignment="1">
      <alignment vertical="top" wrapText="1"/>
    </xf>
    <xf numFmtId="172" fontId="11" fillId="0" borderId="0" xfId="7" applyNumberFormat="1" applyFont="1"/>
    <xf numFmtId="0" fontId="11" fillId="0" borderId="0" xfId="7" applyFont="1"/>
    <xf numFmtId="0" fontId="43" fillId="0" borderId="0" xfId="7" applyFont="1" applyAlignment="1">
      <alignment horizontal="justify" readingOrder="1"/>
    </xf>
    <xf numFmtId="172" fontId="11" fillId="0" borderId="0" xfId="4" applyNumberFormat="1" applyFont="1"/>
    <xf numFmtId="165" fontId="11" fillId="0" borderId="0" xfId="1" applyNumberFormat="1" applyFont="1"/>
    <xf numFmtId="0" fontId="9" fillId="0" borderId="0" xfId="11" applyFont="1"/>
    <xf numFmtId="165" fontId="10" fillId="0" borderId="0" xfId="1" applyNumberFormat="1" applyFont="1"/>
    <xf numFmtId="0" fontId="11" fillId="0" borderId="0" xfId="7" applyFont="1" applyAlignment="1">
      <alignment horizontal="left" vertical="center" wrapText="1"/>
    </xf>
    <xf numFmtId="172" fontId="10" fillId="0" borderId="0" xfId="0" applyNumberFormat="1" applyFont="1"/>
    <xf numFmtId="0" fontId="10" fillId="0" borderId="0" xfId="0" applyFont="1" applyAlignment="1">
      <alignment horizontal="right" indent="2"/>
    </xf>
    <xf numFmtId="0" fontId="11" fillId="0" borderId="0" xfId="4" applyFont="1"/>
    <xf numFmtId="10" fontId="11" fillId="0" borderId="0" xfId="4" applyNumberFormat="1" applyFont="1"/>
    <xf numFmtId="165" fontId="11" fillId="0" borderId="0" xfId="1" applyNumberFormat="1" applyFont="1" applyBorder="1"/>
    <xf numFmtId="166" fontId="11" fillId="0" borderId="0" xfId="4" applyNumberFormat="1" applyFont="1"/>
    <xf numFmtId="172" fontId="29" fillId="0" borderId="0" xfId="4" applyNumberFormat="1" applyFont="1" applyAlignment="1">
      <alignment horizontal="right"/>
    </xf>
    <xf numFmtId="43" fontId="11" fillId="0" borderId="0" xfId="4" applyNumberFormat="1" applyFont="1"/>
    <xf numFmtId="0" fontId="29" fillId="0" borderId="0" xfId="4" applyFont="1"/>
    <xf numFmtId="10" fontId="11" fillId="0" borderId="0" xfId="14" applyNumberFormat="1" applyFont="1"/>
    <xf numFmtId="43" fontId="47" fillId="0" borderId="0" xfId="1" applyFont="1" applyFill="1" applyBorder="1" applyProtection="1"/>
    <xf numFmtId="43" fontId="29" fillId="0" borderId="0" xfId="1" applyFont="1" applyFill="1" applyBorder="1" applyProtection="1"/>
    <xf numFmtId="43" fontId="45" fillId="0" borderId="0" xfId="1" applyFont="1" applyFill="1" applyBorder="1" applyProtection="1"/>
    <xf numFmtId="172" fontId="45" fillId="0" borderId="0" xfId="7" applyNumberFormat="1" applyFont="1"/>
    <xf numFmtId="43" fontId="10" fillId="0" borderId="0" xfId="0" applyNumberFormat="1" applyFont="1"/>
    <xf numFmtId="43" fontId="10" fillId="3" borderId="0" xfId="0" applyNumberFormat="1" applyFont="1" applyFill="1"/>
    <xf numFmtId="0" fontId="10" fillId="3" borderId="0" xfId="0" applyFont="1" applyFill="1"/>
    <xf numFmtId="172" fontId="29" fillId="3" borderId="0" xfId="13" applyNumberFormat="1" applyFont="1" applyFill="1"/>
    <xf numFmtId="172" fontId="10" fillId="3" borderId="0" xfId="0" applyNumberFormat="1" applyFont="1" applyFill="1"/>
    <xf numFmtId="175" fontId="10" fillId="0" borderId="0" xfId="0" applyNumberFormat="1" applyFont="1"/>
    <xf numFmtId="166" fontId="10" fillId="0" borderId="0" xfId="14" applyNumberFormat="1" applyFont="1"/>
    <xf numFmtId="49" fontId="29" fillId="0" borderId="0" xfId="3" applyNumberFormat="1" applyFont="1" applyAlignment="1">
      <alignment vertical="center"/>
    </xf>
    <xf numFmtId="172" fontId="15" fillId="0" borderId="0" xfId="0" applyNumberFormat="1" applyFont="1"/>
    <xf numFmtId="172" fontId="11" fillId="0" borderId="0" xfId="0" applyNumberFormat="1" applyFont="1"/>
    <xf numFmtId="172" fontId="10" fillId="0" borderId="0" xfId="1" applyNumberFormat="1" applyFont="1"/>
    <xf numFmtId="0" fontId="11" fillId="0" borderId="0" xfId="3" applyFont="1"/>
    <xf numFmtId="39" fontId="15" fillId="0" borderId="0" xfId="3" applyNumberFormat="1" applyFont="1"/>
    <xf numFmtId="166" fontId="11" fillId="0" borderId="0" xfId="14" applyNumberFormat="1" applyFont="1"/>
    <xf numFmtId="39" fontId="11" fillId="0" borderId="0" xfId="3" applyNumberFormat="1" applyFont="1"/>
    <xf numFmtId="49" fontId="29" fillId="0" borderId="0" xfId="3" applyNumberFormat="1" applyFont="1" applyAlignment="1">
      <alignment vertical="center" wrapText="1"/>
    </xf>
    <xf numFmtId="0" fontId="11" fillId="0" borderId="0" xfId="12" applyFont="1" applyAlignment="1">
      <alignment vertical="center"/>
    </xf>
    <xf numFmtId="172" fontId="11" fillId="0" borderId="0" xfId="3" applyNumberFormat="1" applyFont="1"/>
    <xf numFmtId="170" fontId="11" fillId="0" borderId="0" xfId="3" applyNumberFormat="1" applyFont="1"/>
    <xf numFmtId="164" fontId="11" fillId="0" borderId="0" xfId="1" applyNumberFormat="1" applyFont="1"/>
    <xf numFmtId="10" fontId="11" fillId="0" borderId="0" xfId="10" applyNumberFormat="1" applyFont="1" applyFill="1" applyBorder="1" applyAlignment="1">
      <alignment vertical="center"/>
    </xf>
    <xf numFmtId="10" fontId="11" fillId="0" borderId="37" xfId="10" applyNumberFormat="1" applyFont="1" applyFill="1" applyBorder="1" applyAlignment="1">
      <alignment vertical="center"/>
    </xf>
    <xf numFmtId="0" fontId="11" fillId="0" borderId="58" xfId="0" applyFont="1" applyBorder="1" applyAlignment="1">
      <alignment vertical="center" wrapText="1"/>
    </xf>
    <xf numFmtId="165" fontId="11" fillId="0" borderId="57" xfId="1" applyNumberFormat="1" applyFont="1" applyFill="1" applyBorder="1" applyAlignment="1">
      <alignment vertical="center"/>
    </xf>
    <xf numFmtId="165" fontId="11" fillId="0" borderId="22" xfId="1" applyNumberFormat="1" applyFont="1" applyFill="1" applyBorder="1" applyAlignment="1">
      <alignment vertical="center"/>
    </xf>
    <xf numFmtId="49" fontId="11" fillId="0" borderId="58" xfId="0" applyNumberFormat="1" applyFont="1" applyBorder="1" applyAlignment="1">
      <alignment vertical="center" wrapText="1"/>
    </xf>
    <xf numFmtId="172" fontId="11" fillId="0" borderId="22" xfId="12" applyNumberFormat="1" applyFont="1" applyBorder="1" applyAlignment="1">
      <alignment vertical="center"/>
    </xf>
    <xf numFmtId="0" fontId="11" fillId="0" borderId="59" xfId="0" applyFont="1" applyBorder="1" applyAlignment="1">
      <alignment vertical="center" wrapText="1"/>
    </xf>
    <xf numFmtId="165" fontId="11" fillId="0" borderId="60" xfId="1" applyNumberFormat="1" applyFont="1" applyFill="1" applyBorder="1" applyAlignment="1">
      <alignment vertical="center"/>
    </xf>
    <xf numFmtId="0" fontId="8" fillId="5" borderId="71" xfId="7" applyFont="1" applyFill="1" applyBorder="1" applyAlignment="1">
      <alignment horizontal="center" vertical="center"/>
    </xf>
    <xf numFmtId="172" fontId="8" fillId="5" borderId="72" xfId="7" applyNumberFormat="1" applyFont="1" applyFill="1" applyBorder="1" applyAlignment="1">
      <alignment vertical="center"/>
    </xf>
    <xf numFmtId="10" fontId="8" fillId="5" borderId="13" xfId="10" applyNumberFormat="1" applyFont="1" applyFill="1" applyBorder="1" applyAlignment="1">
      <alignment vertical="center"/>
    </xf>
    <xf numFmtId="0" fontId="8" fillId="5" borderId="37" xfId="0" applyFont="1" applyFill="1" applyBorder="1" applyAlignment="1">
      <alignment horizontal="center"/>
    </xf>
    <xf numFmtId="172" fontId="10" fillId="0" borderId="37" xfId="0" applyNumberFormat="1" applyFont="1" applyBorder="1"/>
    <xf numFmtId="172" fontId="8" fillId="5" borderId="13" xfId="0" applyNumberFormat="1" applyFont="1" applyFill="1" applyBorder="1"/>
    <xf numFmtId="0" fontId="10" fillId="0" borderId="56" xfId="0" applyFont="1" applyBorder="1"/>
    <xf numFmtId="0" fontId="10" fillId="0" borderId="58" xfId="0" applyFont="1" applyBorder="1" applyAlignment="1">
      <alignment horizontal="right"/>
    </xf>
    <xf numFmtId="0" fontId="10" fillId="0" borderId="58" xfId="0" applyFont="1" applyBorder="1"/>
    <xf numFmtId="0" fontId="10" fillId="0" borderId="59" xfId="0" applyFont="1" applyBorder="1" applyAlignment="1">
      <alignment horizontal="right"/>
    </xf>
    <xf numFmtId="0" fontId="8" fillId="5" borderId="71" xfId="0" applyFont="1" applyFill="1" applyBorder="1"/>
    <xf numFmtId="0" fontId="8" fillId="5" borderId="60" xfId="0" applyFont="1" applyFill="1" applyBorder="1" applyAlignment="1">
      <alignment horizontal="center"/>
    </xf>
    <xf numFmtId="172" fontId="10" fillId="0" borderId="22" xfId="0" applyNumberFormat="1" applyFont="1" applyBorder="1"/>
    <xf numFmtId="172" fontId="10" fillId="0" borderId="60" xfId="0" applyNumberFormat="1" applyFont="1" applyBorder="1"/>
    <xf numFmtId="172" fontId="8" fillId="5" borderId="72" xfId="0" applyNumberFormat="1" applyFont="1" applyFill="1" applyBorder="1"/>
    <xf numFmtId="0" fontId="8" fillId="5" borderId="59" xfId="0" applyFont="1" applyFill="1" applyBorder="1" applyAlignment="1">
      <alignment horizontal="center"/>
    </xf>
    <xf numFmtId="172" fontId="10" fillId="0" borderId="58" xfId="0" applyNumberFormat="1" applyFont="1" applyBorder="1"/>
    <xf numFmtId="172" fontId="10" fillId="0" borderId="59" xfId="0" applyNumberFormat="1" applyFont="1" applyBorder="1"/>
    <xf numFmtId="172" fontId="8" fillId="5" borderId="71" xfId="0" applyNumberFormat="1" applyFont="1" applyFill="1" applyBorder="1"/>
    <xf numFmtId="165" fontId="10" fillId="0" borderId="58" xfId="0" applyNumberFormat="1" applyFont="1" applyBorder="1"/>
    <xf numFmtId="0" fontId="8" fillId="5" borderId="37" xfId="12" applyFont="1" applyFill="1" applyBorder="1" applyAlignment="1">
      <alignment horizontal="center" vertical="center" wrapText="1"/>
    </xf>
    <xf numFmtId="166" fontId="8" fillId="5" borderId="37" xfId="7" applyNumberFormat="1" applyFont="1" applyFill="1" applyBorder="1" applyAlignment="1">
      <alignment vertical="center"/>
    </xf>
    <xf numFmtId="49" fontId="29" fillId="0" borderId="37" xfId="7" applyNumberFormat="1" applyFont="1" applyBorder="1" applyAlignment="1">
      <alignment horizontal="left" wrapText="1" indent="2"/>
    </xf>
    <xf numFmtId="172" fontId="29" fillId="0" borderId="37" xfId="7" applyNumberFormat="1" applyFont="1" applyBorder="1" applyAlignment="1">
      <alignment vertical="center"/>
    </xf>
    <xf numFmtId="173" fontId="29" fillId="0" borderId="37" xfId="1" applyNumberFormat="1" applyFont="1" applyFill="1" applyBorder="1" applyAlignment="1" applyProtection="1">
      <alignment vertical="center"/>
    </xf>
    <xf numFmtId="166" fontId="29" fillId="0" borderId="37" xfId="7" applyNumberFormat="1" applyFont="1" applyBorder="1" applyAlignment="1">
      <alignment vertical="center"/>
    </xf>
    <xf numFmtId="43" fontId="29" fillId="0" borderId="37" xfId="1" applyFont="1" applyFill="1" applyBorder="1" applyAlignment="1" applyProtection="1">
      <alignment vertical="center"/>
    </xf>
    <xf numFmtId="166" fontId="8" fillId="5" borderId="13" xfId="4" applyNumberFormat="1" applyFont="1" applyFill="1" applyBorder="1" applyAlignment="1">
      <alignment vertical="center"/>
    </xf>
    <xf numFmtId="49" fontId="8" fillId="5" borderId="71" xfId="7" applyNumberFormat="1" applyFont="1" applyFill="1" applyBorder="1" applyAlignment="1">
      <alignment horizontal="left" vertical="center"/>
    </xf>
    <xf numFmtId="49" fontId="29" fillId="0" borderId="58" xfId="7" applyNumberFormat="1" applyFont="1" applyBorder="1" applyAlignment="1">
      <alignment horizontal="left" vertical="center"/>
    </xf>
    <xf numFmtId="49" fontId="8" fillId="5" borderId="71" xfId="4" applyNumberFormat="1" applyFont="1" applyFill="1" applyBorder="1" applyAlignment="1">
      <alignment horizontal="left" vertical="center"/>
    </xf>
    <xf numFmtId="172" fontId="29" fillId="0" borderId="22" xfId="7" applyNumberFormat="1" applyFont="1" applyBorder="1" applyAlignment="1">
      <alignment vertical="center"/>
    </xf>
    <xf numFmtId="172" fontId="8" fillId="5" borderId="72" xfId="4" applyNumberFormat="1" applyFont="1" applyFill="1" applyBorder="1" applyAlignment="1">
      <alignment vertical="center"/>
    </xf>
    <xf numFmtId="166" fontId="8" fillId="5" borderId="72" xfId="7" applyNumberFormat="1" applyFont="1" applyFill="1" applyBorder="1" applyAlignment="1">
      <alignment vertical="center"/>
    </xf>
    <xf numFmtId="166" fontId="29" fillId="0" borderId="22" xfId="7" applyNumberFormat="1" applyFont="1" applyBorder="1" applyAlignment="1">
      <alignment vertical="center"/>
    </xf>
    <xf numFmtId="166" fontId="8" fillId="5" borderId="72" xfId="4" applyNumberFormat="1" applyFont="1" applyFill="1" applyBorder="1" applyAlignment="1">
      <alignment vertical="center"/>
    </xf>
    <xf numFmtId="174" fontId="29" fillId="0" borderId="37" xfId="7" applyNumberFormat="1" applyFont="1" applyBorder="1"/>
    <xf numFmtId="166" fontId="8" fillId="5" borderId="13" xfId="7" applyNumberFormat="1" applyFont="1" applyFill="1" applyBorder="1" applyAlignment="1">
      <alignment vertical="center"/>
    </xf>
    <xf numFmtId="49" fontId="29" fillId="0" borderId="59" xfId="7" applyNumberFormat="1" applyFont="1" applyBorder="1" applyAlignment="1">
      <alignment horizontal="left"/>
    </xf>
    <xf numFmtId="166" fontId="8" fillId="5" borderId="71" xfId="7" applyNumberFormat="1" applyFont="1" applyFill="1" applyBorder="1" applyAlignment="1">
      <alignment vertical="center"/>
    </xf>
    <xf numFmtId="10" fontId="29" fillId="0" borderId="59" xfId="7" applyNumberFormat="1" applyFont="1" applyBorder="1"/>
    <xf numFmtId="166" fontId="8" fillId="5" borderId="71" xfId="4" applyNumberFormat="1" applyFont="1" applyFill="1" applyBorder="1" applyAlignment="1">
      <alignment vertical="center"/>
    </xf>
    <xf numFmtId="0" fontId="11" fillId="0" borderId="58" xfId="4" applyFont="1" applyBorder="1"/>
    <xf numFmtId="10" fontId="29" fillId="0" borderId="60" xfId="7" applyNumberFormat="1" applyFont="1" applyBorder="1"/>
    <xf numFmtId="166" fontId="14" fillId="0" borderId="0" xfId="1" applyNumberFormat="1" applyFont="1" applyBorder="1" applyAlignment="1">
      <alignment vertical="center"/>
    </xf>
    <xf numFmtId="166" fontId="11" fillId="0" borderId="0" xfId="14" applyNumberFormat="1" applyFont="1" applyBorder="1" applyAlignment="1">
      <alignment vertical="center"/>
    </xf>
    <xf numFmtId="166" fontId="11" fillId="0" borderId="0" xfId="14" applyNumberFormat="1" applyFont="1" applyBorder="1" applyAlignment="1"/>
    <xf numFmtId="166" fontId="14" fillId="0" borderId="0" xfId="14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8" fillId="5" borderId="8" xfId="12" applyFont="1" applyFill="1" applyBorder="1" applyAlignment="1">
      <alignment horizontal="center" vertical="center" wrapText="1"/>
    </xf>
    <xf numFmtId="0" fontId="8" fillId="5" borderId="60" xfId="12" applyFont="1" applyFill="1" applyBorder="1" applyAlignment="1">
      <alignment horizontal="center" vertical="center" wrapText="1"/>
    </xf>
    <xf numFmtId="49" fontId="8" fillId="5" borderId="75" xfId="3" applyNumberFormat="1" applyFont="1" applyFill="1" applyBorder="1" applyAlignment="1">
      <alignment horizontal="left" vertical="center"/>
    </xf>
    <xf numFmtId="172" fontId="8" fillId="5" borderId="72" xfId="12" applyNumberFormat="1" applyFont="1" applyFill="1" applyBorder="1" applyAlignment="1">
      <alignment vertical="center"/>
    </xf>
    <xf numFmtId="166" fontId="8" fillId="5" borderId="37" xfId="14" applyNumberFormat="1" applyFont="1" applyFill="1" applyBorder="1" applyAlignment="1">
      <alignment vertical="center"/>
    </xf>
    <xf numFmtId="49" fontId="45" fillId="0" borderId="71" xfId="3" applyNumberFormat="1" applyFont="1" applyBorder="1" applyAlignment="1">
      <alignment horizontal="left" vertical="center"/>
    </xf>
    <xf numFmtId="172" fontId="14" fillId="0" borderId="72" xfId="12" applyNumberFormat="1" applyFont="1" applyBorder="1" applyAlignment="1">
      <alignment vertical="center"/>
    </xf>
    <xf numFmtId="166" fontId="14" fillId="0" borderId="72" xfId="14" applyNumberFormat="1" applyFont="1" applyBorder="1" applyAlignment="1">
      <alignment vertical="center"/>
    </xf>
    <xf numFmtId="166" fontId="14" fillId="0" borderId="13" xfId="14" applyNumberFormat="1" applyFont="1" applyBorder="1" applyAlignment="1">
      <alignment vertical="center"/>
    </xf>
    <xf numFmtId="49" fontId="8" fillId="5" borderId="71" xfId="3" applyNumberFormat="1" applyFont="1" applyFill="1" applyBorder="1" applyAlignment="1">
      <alignment horizontal="left" vertical="center"/>
    </xf>
    <xf numFmtId="166" fontId="8" fillId="5" borderId="72" xfId="14" applyNumberFormat="1" applyFont="1" applyFill="1" applyBorder="1" applyAlignment="1">
      <alignment vertical="center"/>
    </xf>
    <xf numFmtId="166" fontId="8" fillId="5" borderId="13" xfId="14" applyNumberFormat="1" applyFont="1" applyFill="1" applyBorder="1" applyAlignment="1">
      <alignment vertical="center"/>
    </xf>
    <xf numFmtId="166" fontId="11" fillId="0" borderId="37" xfId="14" applyNumberFormat="1" applyFont="1" applyBorder="1" applyAlignment="1">
      <alignment vertical="center"/>
    </xf>
    <xf numFmtId="166" fontId="11" fillId="0" borderId="0" xfId="14" applyNumberFormat="1" applyFont="1" applyBorder="1"/>
    <xf numFmtId="166" fontId="8" fillId="5" borderId="0" xfId="14" applyNumberFormat="1" applyFont="1" applyFill="1" applyBorder="1"/>
    <xf numFmtId="0" fontId="29" fillId="0" borderId="58" xfId="3" applyFont="1" applyBorder="1"/>
    <xf numFmtId="0" fontId="8" fillId="5" borderId="58" xfId="3" applyFont="1" applyFill="1" applyBorder="1" applyAlignment="1">
      <alignment horizontal="left" vertical="center"/>
    </xf>
    <xf numFmtId="176" fontId="29" fillId="0" borderId="22" xfId="3" applyNumberFormat="1" applyFont="1" applyBorder="1"/>
    <xf numFmtId="176" fontId="8" fillId="5" borderId="22" xfId="3" applyNumberFormat="1" applyFont="1" applyFill="1" applyBorder="1" applyAlignment="1">
      <alignment horizontal="right" vertical="center"/>
    </xf>
    <xf numFmtId="170" fontId="11" fillId="0" borderId="22" xfId="12" applyNumberFormat="1" applyFont="1" applyBorder="1" applyAlignment="1">
      <alignment vertical="center"/>
    </xf>
    <xf numFmtId="170" fontId="8" fillId="5" borderId="22" xfId="12" applyNumberFormat="1" applyFont="1" applyFill="1" applyBorder="1" applyAlignment="1">
      <alignment vertical="center"/>
    </xf>
    <xf numFmtId="0" fontId="29" fillId="0" borderId="59" xfId="3" applyFont="1" applyBorder="1"/>
    <xf numFmtId="176" fontId="29" fillId="0" borderId="60" xfId="3" applyNumberFormat="1" applyFont="1" applyBorder="1"/>
    <xf numFmtId="170" fontId="11" fillId="0" borderId="60" xfId="12" applyNumberFormat="1" applyFont="1" applyBorder="1" applyAlignment="1">
      <alignment vertical="center"/>
    </xf>
    <xf numFmtId="166" fontId="11" fillId="0" borderId="37" xfId="14" applyNumberFormat="1" applyFont="1" applyBorder="1"/>
    <xf numFmtId="176" fontId="45" fillId="0" borderId="72" xfId="3" applyNumberFormat="1" applyFont="1" applyBorder="1" applyAlignment="1">
      <alignment horizontal="right" vertical="center"/>
    </xf>
    <xf numFmtId="170" fontId="14" fillId="0" borderId="72" xfId="12" applyNumberFormat="1" applyFont="1" applyBorder="1" applyAlignment="1">
      <alignment vertical="center"/>
    </xf>
    <xf numFmtId="0" fontId="8" fillId="5" borderId="71" xfId="3" applyFont="1" applyFill="1" applyBorder="1" applyAlignment="1">
      <alignment horizontal="left" vertical="center"/>
    </xf>
    <xf numFmtId="176" fontId="8" fillId="5" borderId="72" xfId="3" applyNumberFormat="1" applyFont="1" applyFill="1" applyBorder="1" applyAlignment="1">
      <alignment horizontal="right" vertical="center"/>
    </xf>
    <xf numFmtId="170" fontId="8" fillId="5" borderId="72" xfId="12" applyNumberFormat="1" applyFont="1" applyFill="1" applyBorder="1" applyAlignment="1">
      <alignment vertical="center"/>
    </xf>
    <xf numFmtId="166" fontId="8" fillId="5" borderId="13" xfId="14" applyNumberFormat="1" applyFont="1" applyFill="1" applyBorder="1"/>
    <xf numFmtId="43" fontId="10" fillId="0" borderId="0" xfId="1" applyFont="1" applyBorder="1"/>
    <xf numFmtId="43" fontId="10" fillId="0" borderId="0" xfId="1" applyFont="1" applyBorder="1" applyAlignment="1">
      <alignment vertical="center"/>
    </xf>
    <xf numFmtId="39" fontId="10" fillId="0" borderId="0" xfId="0" applyNumberFormat="1" applyFont="1"/>
    <xf numFmtId="1" fontId="10" fillId="0" borderId="0" xfId="0" applyNumberFormat="1" applyFont="1"/>
    <xf numFmtId="172" fontId="29" fillId="0" borderId="0" xfId="3" applyNumberFormat="1" applyFont="1" applyAlignment="1">
      <alignment vertical="center"/>
    </xf>
    <xf numFmtId="43" fontId="11" fillId="0" borderId="0" xfId="1" applyFont="1" applyFill="1" applyBorder="1"/>
    <xf numFmtId="165" fontId="10" fillId="0" borderId="0" xfId="1" applyNumberFormat="1" applyFont="1" applyFill="1"/>
    <xf numFmtId="43" fontId="14" fillId="0" borderId="0" xfId="1" applyFont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14" fillId="0" borderId="0" xfId="1" applyNumberFormat="1" applyFont="1" applyBorder="1" applyAlignment="1">
      <alignment vertical="center"/>
    </xf>
    <xf numFmtId="165" fontId="11" fillId="3" borderId="0" xfId="1" applyNumberFormat="1" applyFont="1" applyFill="1" applyBorder="1" applyAlignment="1">
      <alignment vertical="center"/>
    </xf>
    <xf numFmtId="43" fontId="29" fillId="0" borderId="0" xfId="1" applyFont="1" applyFill="1" applyBorder="1" applyAlignment="1" applyProtection="1">
      <alignment horizontal="right"/>
    </xf>
    <xf numFmtId="43" fontId="29" fillId="0" borderId="0" xfId="1" applyFont="1" applyFill="1" applyBorder="1" applyAlignment="1" applyProtection="1">
      <alignment horizontal="right" vertical="center"/>
    </xf>
    <xf numFmtId="0" fontId="8" fillId="5" borderId="37" xfId="0" applyFont="1" applyFill="1" applyBorder="1" applyAlignment="1">
      <alignment horizontal="center" wrapText="1"/>
    </xf>
    <xf numFmtId="49" fontId="29" fillId="0" borderId="37" xfId="0" applyNumberFormat="1" applyFont="1" applyBorder="1" applyAlignment="1">
      <alignment horizontal="left" indent="1"/>
    </xf>
    <xf numFmtId="172" fontId="11" fillId="0" borderId="37" xfId="12" applyNumberFormat="1" applyFont="1" applyBorder="1" applyAlignment="1">
      <alignment vertical="center"/>
    </xf>
    <xf numFmtId="165" fontId="11" fillId="3" borderId="37" xfId="1" applyNumberFormat="1" applyFont="1" applyFill="1" applyBorder="1" applyAlignment="1">
      <alignment vertical="center"/>
    </xf>
    <xf numFmtId="172" fontId="11" fillId="3" borderId="37" xfId="12" applyNumberFormat="1" applyFont="1" applyFill="1" applyBorder="1" applyAlignment="1">
      <alignment vertical="center"/>
    </xf>
    <xf numFmtId="170" fontId="11" fillId="0" borderId="37" xfId="12" applyNumberFormat="1" applyFont="1" applyBorder="1" applyAlignment="1">
      <alignment vertical="center"/>
    </xf>
    <xf numFmtId="166" fontId="29" fillId="0" borderId="37" xfId="0" applyNumberFormat="1" applyFont="1" applyBorder="1" applyAlignment="1">
      <alignment horizontal="right"/>
    </xf>
    <xf numFmtId="166" fontId="8" fillId="5" borderId="13" xfId="0" applyNumberFormat="1" applyFont="1" applyFill="1" applyBorder="1" applyAlignment="1">
      <alignment horizontal="right" vertical="center"/>
    </xf>
    <xf numFmtId="43" fontId="14" fillId="0" borderId="72" xfId="1" applyFont="1" applyBorder="1" applyAlignment="1">
      <alignment vertical="center"/>
    </xf>
    <xf numFmtId="166" fontId="45" fillId="0" borderId="13" xfId="0" applyNumberFormat="1" applyFont="1" applyBorder="1" applyAlignment="1">
      <alignment horizontal="right"/>
    </xf>
    <xf numFmtId="166" fontId="8" fillId="5" borderId="69" xfId="15" applyNumberFormat="1" applyFont="1" applyFill="1" applyBorder="1" applyAlignment="1">
      <alignment vertical="center"/>
    </xf>
    <xf numFmtId="0" fontId="8" fillId="5" borderId="9" xfId="0" applyFont="1" applyFill="1" applyBorder="1" applyAlignment="1">
      <alignment horizontal="center" wrapText="1"/>
    </xf>
    <xf numFmtId="0" fontId="11" fillId="0" borderId="56" xfId="0" applyFont="1" applyBorder="1" applyAlignment="1">
      <alignment horizontal="left" vertical="center" wrapText="1"/>
    </xf>
    <xf numFmtId="0" fontId="8" fillId="5" borderId="60" xfId="7" applyFont="1" applyFill="1" applyBorder="1" applyAlignment="1">
      <alignment horizontal="left" vertical="center"/>
    </xf>
    <xf numFmtId="172" fontId="8" fillId="5" borderId="60" xfId="7" applyNumberFormat="1" applyFont="1" applyFill="1" applyBorder="1" applyAlignment="1">
      <alignment vertical="center"/>
    </xf>
    <xf numFmtId="10" fontId="8" fillId="5" borderId="59" xfId="10" applyNumberFormat="1" applyFont="1" applyFill="1" applyBorder="1" applyAlignment="1">
      <alignment vertical="center"/>
    </xf>
    <xf numFmtId="0" fontId="44" fillId="0" borderId="0" xfId="4" applyFont="1" applyAlignment="1">
      <alignment horizontal="center"/>
    </xf>
    <xf numFmtId="0" fontId="45" fillId="0" borderId="0" xfId="4" applyFont="1" applyAlignment="1">
      <alignment horizontal="left" vertical="center"/>
    </xf>
    <xf numFmtId="166" fontId="45" fillId="0" borderId="0" xfId="7" applyNumberFormat="1" applyFont="1"/>
    <xf numFmtId="0" fontId="45" fillId="0" borderId="0" xfId="13" applyFont="1"/>
    <xf numFmtId="49" fontId="45" fillId="0" borderId="0" xfId="7" applyNumberFormat="1" applyFont="1" applyAlignment="1">
      <alignment horizontal="left"/>
    </xf>
    <xf numFmtId="49" fontId="29" fillId="0" borderId="0" xfId="7" applyNumberFormat="1" applyFont="1" applyAlignment="1">
      <alignment horizontal="left" indent="1"/>
    </xf>
    <xf numFmtId="172" fontId="29" fillId="0" borderId="0" xfId="7" applyNumberFormat="1" applyFont="1"/>
    <xf numFmtId="166" fontId="29" fillId="0" borderId="0" xfId="7" applyNumberFormat="1" applyFont="1"/>
    <xf numFmtId="172" fontId="45" fillId="0" borderId="0" xfId="13" applyNumberFormat="1" applyFont="1"/>
    <xf numFmtId="166" fontId="45" fillId="0" borderId="0" xfId="13" applyNumberFormat="1" applyFont="1"/>
    <xf numFmtId="49" fontId="45" fillId="0" borderId="0" xfId="13" applyNumberFormat="1" applyFont="1" applyAlignment="1">
      <alignment horizontal="left" indent="1"/>
    </xf>
    <xf numFmtId="49" fontId="29" fillId="0" borderId="0" xfId="13" applyNumberFormat="1" applyFont="1" applyAlignment="1">
      <alignment horizontal="left" indent="2"/>
    </xf>
    <xf numFmtId="49" fontId="29" fillId="0" borderId="0" xfId="4" applyNumberFormat="1" applyFont="1" applyAlignment="1">
      <alignment horizontal="left" indent="2"/>
    </xf>
    <xf numFmtId="49" fontId="45" fillId="0" borderId="0" xfId="7" applyNumberFormat="1" applyFont="1" applyAlignment="1">
      <alignment horizontal="left" indent="2"/>
    </xf>
    <xf numFmtId="49" fontId="29" fillId="0" borderId="0" xfId="7" applyNumberFormat="1" applyFont="1" applyAlignment="1">
      <alignment horizontal="left" indent="3"/>
    </xf>
    <xf numFmtId="0" fontId="45" fillId="0" borderId="0" xfId="13" applyFont="1" applyAlignment="1">
      <alignment horizontal="left" indent="2"/>
    </xf>
    <xf numFmtId="49" fontId="45" fillId="0" borderId="0" xfId="7" applyNumberFormat="1" applyFont="1" applyAlignment="1">
      <alignment horizontal="left" vertical="center" wrapText="1"/>
    </xf>
    <xf numFmtId="172" fontId="46" fillId="0" borderId="0" xfId="7" applyNumberFormat="1" applyFont="1" applyAlignment="1">
      <alignment vertical="center"/>
    </xf>
    <xf numFmtId="166" fontId="46" fillId="0" borderId="0" xfId="7" applyNumberFormat="1" applyFont="1" applyAlignment="1">
      <alignment vertical="center"/>
    </xf>
    <xf numFmtId="49" fontId="47" fillId="0" borderId="0" xfId="7" applyNumberFormat="1" applyFont="1" applyAlignment="1">
      <alignment horizontal="left" indent="2"/>
    </xf>
    <xf numFmtId="172" fontId="47" fillId="0" borderId="0" xfId="7" applyNumberFormat="1" applyFont="1"/>
    <xf numFmtId="166" fontId="47" fillId="0" borderId="0" xfId="7" applyNumberFormat="1" applyFont="1"/>
    <xf numFmtId="49" fontId="29" fillId="0" borderId="0" xfId="7" applyNumberFormat="1" applyFont="1" applyAlignment="1">
      <alignment horizontal="left" indent="2"/>
    </xf>
    <xf numFmtId="49" fontId="45" fillId="0" borderId="0" xfId="7" applyNumberFormat="1" applyFont="1"/>
    <xf numFmtId="49" fontId="45" fillId="0" borderId="0" xfId="7" applyNumberFormat="1" applyFont="1" applyAlignment="1">
      <alignment horizontal="left" indent="1"/>
    </xf>
    <xf numFmtId="49" fontId="29" fillId="0" borderId="0" xfId="13" applyNumberFormat="1" applyFont="1" applyAlignment="1">
      <alignment horizontal="left" indent="3"/>
    </xf>
    <xf numFmtId="166" fontId="29" fillId="0" borderId="0" xfId="4" applyNumberFormat="1" applyFont="1" applyAlignment="1">
      <alignment vertical="center"/>
    </xf>
    <xf numFmtId="49" fontId="29" fillId="0" borderId="0" xfId="7" applyNumberFormat="1" applyFont="1" applyAlignment="1">
      <alignment horizontal="left" wrapText="1" indent="1"/>
    </xf>
    <xf numFmtId="49" fontId="29" fillId="0" borderId="0" xfId="7" applyNumberFormat="1" applyFont="1" applyAlignment="1">
      <alignment horizontal="left"/>
    </xf>
    <xf numFmtId="49" fontId="29" fillId="0" borderId="0" xfId="7" applyNumberFormat="1" applyFont="1" applyAlignment="1">
      <alignment horizontal="left" wrapText="1" indent="2"/>
    </xf>
    <xf numFmtId="172" fontId="29" fillId="0" borderId="0" xfId="7" applyNumberFormat="1" applyFont="1" applyAlignment="1">
      <alignment vertical="center"/>
    </xf>
    <xf numFmtId="166" fontId="29" fillId="0" borderId="0" xfId="7" applyNumberFormat="1" applyFont="1" applyAlignment="1">
      <alignment vertical="center"/>
    </xf>
    <xf numFmtId="172" fontId="29" fillId="0" borderId="0" xfId="4" applyNumberFormat="1" applyFont="1" applyAlignment="1">
      <alignment vertical="center"/>
    </xf>
    <xf numFmtId="0" fontId="29" fillId="0" borderId="0" xfId="4" applyFont="1" applyAlignment="1">
      <alignment horizontal="left" indent="1"/>
    </xf>
    <xf numFmtId="0" fontId="14" fillId="0" borderId="0" xfId="12" applyFont="1" applyAlignment="1">
      <alignment vertical="center"/>
    </xf>
    <xf numFmtId="0" fontId="14" fillId="0" borderId="0" xfId="12" applyFont="1"/>
    <xf numFmtId="0" fontId="14" fillId="0" borderId="0" xfId="12" applyFont="1" applyAlignment="1">
      <alignment vertical="center" wrapText="1"/>
    </xf>
    <xf numFmtId="0" fontId="14" fillId="0" borderId="0" xfId="12" applyFont="1" applyAlignment="1">
      <alignment horizontal="center" vertical="center" wrapText="1"/>
    </xf>
    <xf numFmtId="49" fontId="45" fillId="0" borderId="0" xfId="13" applyNumberFormat="1" applyFont="1" applyAlignment="1">
      <alignment horizontal="left" wrapText="1" indent="1"/>
    </xf>
    <xf numFmtId="49" fontId="29" fillId="0" borderId="0" xfId="7" applyNumberFormat="1" applyFont="1" applyAlignment="1">
      <alignment horizontal="left" wrapText="1" indent="3"/>
    </xf>
    <xf numFmtId="166" fontId="46" fillId="0" borderId="0" xfId="7" applyNumberFormat="1" applyFont="1"/>
    <xf numFmtId="166" fontId="45" fillId="0" borderId="0" xfId="4" applyNumberFormat="1" applyFont="1"/>
    <xf numFmtId="0" fontId="45" fillId="0" borderId="0" xfId="0" applyFont="1" applyAlignment="1">
      <alignment vertical="center"/>
    </xf>
    <xf numFmtId="172" fontId="14" fillId="0" borderId="0" xfId="12" applyNumberFormat="1" applyFont="1" applyAlignment="1">
      <alignment vertical="center"/>
    </xf>
    <xf numFmtId="0" fontId="29" fillId="0" borderId="0" xfId="0" applyFont="1" applyAlignment="1">
      <alignment horizontal="left" indent="1"/>
    </xf>
    <xf numFmtId="172" fontId="11" fillId="0" borderId="0" xfId="12" applyNumberFormat="1" applyFont="1" applyAlignment="1">
      <alignment vertical="center"/>
    </xf>
    <xf numFmtId="0" fontId="29" fillId="0" borderId="0" xfId="0" applyFont="1" applyAlignment="1">
      <alignment horizontal="left" wrapText="1" indent="1"/>
    </xf>
    <xf numFmtId="49" fontId="29" fillId="0" borderId="0" xfId="0" applyNumberFormat="1" applyFont="1" applyAlignment="1">
      <alignment horizontal="left" indent="1"/>
    </xf>
    <xf numFmtId="49" fontId="45" fillId="0" borderId="0" xfId="0" applyNumberFormat="1" applyFont="1" applyAlignment="1">
      <alignment horizontal="left" indent="1"/>
    </xf>
    <xf numFmtId="0" fontId="45" fillId="0" borderId="71" xfId="3" applyFont="1" applyBorder="1" applyAlignment="1">
      <alignment horizontal="left" vertical="center"/>
    </xf>
    <xf numFmtId="166" fontId="14" fillId="0" borderId="13" xfId="14" applyNumberFormat="1" applyFont="1" applyBorder="1"/>
    <xf numFmtId="0" fontId="45" fillId="0" borderId="0" xfId="0" applyFont="1"/>
    <xf numFmtId="170" fontId="14" fillId="0" borderId="0" xfId="12" applyNumberFormat="1" applyFont="1" applyAlignment="1">
      <alignment vertical="center"/>
    </xf>
    <xf numFmtId="166" fontId="45" fillId="0" borderId="0" xfId="0" applyNumberFormat="1" applyFont="1" applyAlignment="1">
      <alignment horizontal="right"/>
    </xf>
    <xf numFmtId="170" fontId="11" fillId="0" borderId="0" xfId="12" applyNumberFormat="1" applyFont="1" applyAlignment="1">
      <alignment vertical="center"/>
    </xf>
    <xf numFmtId="166" fontId="29" fillId="0" borderId="0" xfId="0" applyNumberFormat="1" applyFont="1" applyAlignment="1">
      <alignment horizontal="right"/>
    </xf>
    <xf numFmtId="166" fontId="29" fillId="0" borderId="0" xfId="0" applyNumberFormat="1" applyFont="1" applyAlignment="1">
      <alignment horizontal="right" vertical="center"/>
    </xf>
    <xf numFmtId="10" fontId="45" fillId="0" borderId="0" xfId="0" applyNumberFormat="1" applyFont="1" applyAlignment="1">
      <alignment horizontal="right"/>
    </xf>
    <xf numFmtId="172" fontId="11" fillId="3" borderId="0" xfId="12" applyNumberFormat="1" applyFont="1" applyFill="1" applyAlignment="1">
      <alignment vertical="center"/>
    </xf>
    <xf numFmtId="0" fontId="11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5" borderId="6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5" borderId="59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9" fillId="0" borderId="48" xfId="0" applyFont="1" applyBorder="1" applyAlignment="1">
      <alignment horizontal="center" vertical="center" wrapText="1"/>
    </xf>
    <xf numFmtId="168" fontId="10" fillId="0" borderId="47" xfId="0" applyNumberFormat="1" applyFont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 wrapText="1"/>
    </xf>
    <xf numFmtId="0" fontId="37" fillId="5" borderId="72" xfId="0" applyFont="1" applyFill="1" applyBorder="1" applyAlignment="1">
      <alignment horizontal="center" vertical="center" wrapText="1"/>
    </xf>
    <xf numFmtId="0" fontId="37" fillId="5" borderId="13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justify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10" fillId="0" borderId="58" xfId="0" applyFont="1" applyBorder="1" applyAlignment="1">
      <alignment horizontal="left" vertical="center" wrapText="1" indent="1"/>
    </xf>
    <xf numFmtId="4" fontId="10" fillId="0" borderId="22" xfId="0" applyNumberFormat="1" applyFont="1" applyBorder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49" fillId="0" borderId="58" xfId="0" applyFont="1" applyBorder="1" applyAlignment="1">
      <alignment horizontal="left" vertical="center" wrapText="1" indent="2"/>
    </xf>
    <xf numFmtId="0" fontId="10" fillId="0" borderId="59" xfId="0" applyFont="1" applyBorder="1" applyAlignment="1">
      <alignment horizontal="left" vertical="center" wrapText="1" indent="1"/>
    </xf>
    <xf numFmtId="4" fontId="10" fillId="0" borderId="37" xfId="0" applyNumberFormat="1" applyFont="1" applyBorder="1" applyAlignment="1">
      <alignment horizontal="center" vertical="center" wrapText="1"/>
    </xf>
    <xf numFmtId="10" fontId="10" fillId="0" borderId="37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24" fillId="0" borderId="0" xfId="0" applyFont="1"/>
    <xf numFmtId="0" fontId="26" fillId="0" borderId="0" xfId="0" applyFont="1"/>
    <xf numFmtId="164" fontId="8" fillId="9" borderId="77" xfId="1" applyNumberFormat="1" applyFont="1" applyFill="1" applyBorder="1" applyAlignment="1">
      <alignment horizontal="center" vertical="center" wrapText="1"/>
    </xf>
    <xf numFmtId="0" fontId="8" fillId="9" borderId="71" xfId="5" applyFont="1" applyFill="1" applyBorder="1" applyAlignment="1">
      <alignment horizontal="left" vertical="center" wrapText="1"/>
    </xf>
    <xf numFmtId="164" fontId="10" fillId="0" borderId="37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left" indent="2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164" fontId="9" fillId="10" borderId="78" xfId="1" applyNumberFormat="1" applyFont="1" applyFill="1" applyBorder="1" applyAlignment="1">
      <alignment horizontal="center" vertical="center"/>
    </xf>
    <xf numFmtId="0" fontId="9" fillId="10" borderId="79" xfId="7" applyFont="1" applyFill="1" applyBorder="1" applyAlignment="1">
      <alignment horizontal="left"/>
    </xf>
    <xf numFmtId="166" fontId="10" fillId="0" borderId="0" xfId="2" applyNumberFormat="1" applyFont="1" applyBorder="1"/>
    <xf numFmtId="164" fontId="8" fillId="9" borderId="24" xfId="1" applyNumberFormat="1" applyFont="1" applyFill="1" applyBorder="1" applyAlignment="1">
      <alignment horizontal="center" vertical="center" wrapText="1"/>
    </xf>
    <xf numFmtId="0" fontId="8" fillId="9" borderId="23" xfId="5" applyFont="1" applyFill="1" applyBorder="1" applyAlignment="1">
      <alignment horizontal="left" vertical="center" wrapText="1"/>
    </xf>
    <xf numFmtId="177" fontId="8" fillId="9" borderId="24" xfId="5" applyNumberFormat="1" applyFont="1" applyFill="1" applyBorder="1" applyAlignment="1">
      <alignment horizontal="center" vertical="center" wrapText="1"/>
    </xf>
    <xf numFmtId="0" fontId="8" fillId="9" borderId="23" xfId="5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wrapText="1" indent="2"/>
    </xf>
    <xf numFmtId="164" fontId="9" fillId="10" borderId="78" xfId="1" applyNumberFormat="1" applyFont="1" applyFill="1" applyBorder="1" applyAlignment="1">
      <alignment horizontal="center"/>
    </xf>
    <xf numFmtId="164" fontId="9" fillId="10" borderId="80" xfId="1" applyNumberFormat="1" applyFont="1" applyFill="1" applyBorder="1" applyAlignment="1">
      <alignment horizontal="center" vertical="center"/>
    </xf>
    <xf numFmtId="0" fontId="9" fillId="10" borderId="81" xfId="7" applyFont="1" applyFill="1" applyBorder="1" applyAlignment="1">
      <alignment horizontal="left"/>
    </xf>
    <xf numFmtId="0" fontId="8" fillId="9" borderId="77" xfId="5" applyFont="1" applyFill="1" applyBorder="1" applyAlignment="1">
      <alignment horizontal="center" vertical="center" wrapText="1"/>
    </xf>
    <xf numFmtId="0" fontId="8" fillId="9" borderId="58" xfId="5" applyFont="1" applyFill="1" applyBorder="1" applyAlignment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10" fillId="8" borderId="0" xfId="0" applyFont="1" applyFill="1" applyAlignment="1">
      <alignment vertical="center"/>
    </xf>
    <xf numFmtId="168" fontId="10" fillId="8" borderId="0" xfId="0" applyNumberFormat="1" applyFont="1" applyFill="1" applyAlignment="1">
      <alignment horizontal="center" vertical="center"/>
    </xf>
    <xf numFmtId="167" fontId="9" fillId="18" borderId="0" xfId="1" applyNumberFormat="1" applyFont="1" applyFill="1" applyAlignment="1">
      <alignment horizontal="left"/>
    </xf>
    <xf numFmtId="168" fontId="9" fillId="0" borderId="0" xfId="1" applyNumberFormat="1" applyFont="1" applyAlignment="1">
      <alignment horizontal="center" vertical="center"/>
    </xf>
    <xf numFmtId="166" fontId="9" fillId="0" borderId="0" xfId="2" applyNumberFormat="1" applyFont="1" applyAlignment="1">
      <alignment horizontal="center" vertical="center"/>
    </xf>
    <xf numFmtId="168" fontId="10" fillId="0" borderId="0" xfId="1" applyNumberFormat="1" applyFont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168" fontId="8" fillId="5" borderId="0" xfId="1" applyNumberFormat="1" applyFont="1" applyFill="1" applyAlignment="1">
      <alignment horizontal="center" vertical="center" wrapText="1"/>
    </xf>
    <xf numFmtId="166" fontId="8" fillId="5" borderId="0" xfId="2" applyNumberFormat="1" applyFont="1" applyFill="1" applyAlignment="1">
      <alignment horizontal="center" vertical="center" wrapText="1"/>
    </xf>
    <xf numFmtId="0" fontId="9" fillId="18" borderId="0" xfId="0" applyFont="1" applyFill="1" applyAlignment="1">
      <alignment horizontal="left"/>
    </xf>
    <xf numFmtId="168" fontId="9" fillId="18" borderId="0" xfId="2" applyNumberFormat="1" applyFont="1" applyFill="1" applyAlignment="1">
      <alignment horizontal="center" vertical="center"/>
    </xf>
    <xf numFmtId="168" fontId="9" fillId="18" borderId="0" xfId="1" applyNumberFormat="1" applyFont="1" applyFill="1" applyAlignment="1">
      <alignment horizontal="center" vertical="center"/>
    </xf>
    <xf numFmtId="167" fontId="13" fillId="0" borderId="0" xfId="0" applyNumberFormat="1" applyFont="1"/>
    <xf numFmtId="179" fontId="13" fillId="0" borderId="0" xfId="0" applyNumberFormat="1" applyFont="1"/>
    <xf numFmtId="165" fontId="0" fillId="0" borderId="0" xfId="1" applyNumberFormat="1" applyFont="1"/>
    <xf numFmtId="166" fontId="14" fillId="0" borderId="0" xfId="2" applyNumberFormat="1" applyFont="1" applyBorder="1" applyAlignment="1">
      <alignment horizontal="center" vertical="center"/>
    </xf>
    <xf numFmtId="168" fontId="11" fillId="0" borderId="0" xfId="17" applyNumberFormat="1" applyFont="1" applyBorder="1" applyAlignment="1">
      <alignment horizontal="center" vertical="center"/>
    </xf>
    <xf numFmtId="166" fontId="11" fillId="0" borderId="0" xfId="2" applyNumberFormat="1" applyFont="1" applyBorder="1" applyAlignment="1">
      <alignment horizontal="center" vertical="center"/>
    </xf>
    <xf numFmtId="168" fontId="10" fillId="0" borderId="0" xfId="2" applyNumberFormat="1" applyFont="1" applyAlignment="1">
      <alignment horizontal="center" vertical="center"/>
    </xf>
    <xf numFmtId="166" fontId="9" fillId="0" borderId="0" xfId="2" applyNumberFormat="1" applyFont="1" applyAlignment="1">
      <alignment horizontal="center"/>
    </xf>
    <xf numFmtId="168" fontId="10" fillId="0" borderId="0" xfId="1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166" fontId="9" fillId="18" borderId="0" xfId="2" applyNumberFormat="1" applyFont="1" applyFill="1" applyAlignment="1">
      <alignment horizontal="center"/>
    </xf>
    <xf numFmtId="0" fontId="8" fillId="7" borderId="6" xfId="0" applyFont="1" applyFill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6" fontId="1" fillId="0" borderId="0" xfId="2" applyNumberFormat="1" applyFont="1" applyAlignment="1">
      <alignment horizontal="center"/>
    </xf>
    <xf numFmtId="168" fontId="11" fillId="3" borderId="0" xfId="17" applyNumberFormat="1" applyFont="1" applyFill="1" applyBorder="1" applyAlignment="1">
      <alignment horizontal="center" vertical="center"/>
    </xf>
    <xf numFmtId="166" fontId="11" fillId="3" borderId="0" xfId="2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left" indent="2"/>
    </xf>
    <xf numFmtId="168" fontId="11" fillId="0" borderId="0" xfId="17" applyNumberFormat="1" applyFont="1" applyBorder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72" fontId="0" fillId="0" borderId="0" xfId="0" applyNumberFormat="1"/>
    <xf numFmtId="0" fontId="8" fillId="3" borderId="0" xfId="0" applyFont="1" applyFill="1" applyAlignment="1">
      <alignment horizontal="left" vertical="center" wrapText="1"/>
    </xf>
    <xf numFmtId="179" fontId="8" fillId="3" borderId="0" xfId="1" applyNumberFormat="1" applyFont="1" applyFill="1" applyAlignment="1">
      <alignment vertical="center" wrapText="1"/>
    </xf>
    <xf numFmtId="179" fontId="9" fillId="0" borderId="0" xfId="1" applyNumberFormat="1" applyFont="1" applyAlignment="1"/>
    <xf numFmtId="179" fontId="10" fillId="0" borderId="0" xfId="1" applyNumberFormat="1" applyFont="1" applyAlignment="1"/>
    <xf numFmtId="179" fontId="10" fillId="0" borderId="0" xfId="2" applyNumberFormat="1" applyFont="1" applyAlignment="1"/>
    <xf numFmtId="0" fontId="12" fillId="0" borderId="28" xfId="0" applyFont="1" applyBorder="1" applyAlignment="1">
      <alignment vertical="center" wrapText="1"/>
    </xf>
    <xf numFmtId="43" fontId="0" fillId="0" borderId="0" xfId="1" applyFont="1"/>
    <xf numFmtId="0" fontId="53" fillId="0" borderId="0" xfId="18"/>
    <xf numFmtId="179" fontId="11" fillId="0" borderId="0" xfId="17" applyNumberFormat="1" applyFont="1" applyBorder="1" applyAlignment="1">
      <alignment horizontal="center"/>
    </xf>
    <xf numFmtId="0" fontId="10" fillId="0" borderId="58" xfId="0" applyFont="1" applyBorder="1" applyAlignment="1">
      <alignment horizontal="left" indent="2"/>
    </xf>
    <xf numFmtId="0" fontId="8" fillId="5" borderId="58" xfId="0" applyFont="1" applyFill="1" applyBorder="1" applyAlignment="1">
      <alignment horizontal="left" vertical="center" wrapText="1"/>
    </xf>
    <xf numFmtId="0" fontId="12" fillId="0" borderId="58" xfId="0" applyFont="1" applyBorder="1"/>
    <xf numFmtId="0" fontId="10" fillId="0" borderId="59" xfId="0" applyFont="1" applyBorder="1" applyAlignment="1">
      <alignment horizontal="left" indent="2"/>
    </xf>
    <xf numFmtId="179" fontId="11" fillId="0" borderId="37" xfId="17" applyNumberFormat="1" applyFont="1" applyBorder="1" applyAlignment="1">
      <alignment horizontal="center"/>
    </xf>
    <xf numFmtId="0" fontId="8" fillId="5" borderId="71" xfId="0" applyFont="1" applyFill="1" applyBorder="1" applyAlignment="1">
      <alignment horizontal="left" vertical="center" wrapText="1"/>
    </xf>
    <xf numFmtId="179" fontId="8" fillId="5" borderId="13" xfId="0" applyNumberFormat="1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167" fontId="9" fillId="22" borderId="0" xfId="1" applyNumberFormat="1" applyFont="1" applyFill="1" applyAlignment="1">
      <alignment horizontal="left"/>
    </xf>
    <xf numFmtId="179" fontId="9" fillId="22" borderId="0" xfId="1" applyNumberFormat="1" applyFont="1" applyFill="1" applyAlignment="1"/>
    <xf numFmtId="179" fontId="9" fillId="22" borderId="0" xfId="1" applyNumberFormat="1" applyFont="1" applyFill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166" fontId="8" fillId="5" borderId="37" xfId="2" applyNumberFormat="1" applyFont="1" applyFill="1" applyBorder="1" applyAlignment="1">
      <alignment horizontal="center" vertical="center" wrapText="1"/>
    </xf>
    <xf numFmtId="168" fontId="9" fillId="22" borderId="13" xfId="1" applyNumberFormat="1" applyFont="1" applyFill="1" applyBorder="1" applyAlignment="1">
      <alignment horizontal="center" vertical="center"/>
    </xf>
    <xf numFmtId="166" fontId="9" fillId="22" borderId="13" xfId="2" applyNumberFormat="1" applyFont="1" applyFill="1" applyBorder="1" applyAlignment="1">
      <alignment horizontal="center" vertical="center"/>
    </xf>
    <xf numFmtId="167" fontId="9" fillId="22" borderId="56" xfId="1" applyNumberFormat="1" applyFont="1" applyFill="1" applyBorder="1" applyAlignment="1">
      <alignment horizontal="left"/>
    </xf>
    <xf numFmtId="0" fontId="9" fillId="0" borderId="58" xfId="0" applyFont="1" applyBorder="1" applyAlignment="1">
      <alignment horizontal="left" indent="1"/>
    </xf>
    <xf numFmtId="0" fontId="9" fillId="22" borderId="58" xfId="0" applyFont="1" applyFill="1" applyBorder="1" applyAlignment="1">
      <alignment horizontal="left"/>
    </xf>
    <xf numFmtId="0" fontId="8" fillId="5" borderId="59" xfId="0" applyFont="1" applyFill="1" applyBorder="1" applyAlignment="1">
      <alignment horizontal="left" vertical="center" wrapText="1"/>
    </xf>
    <xf numFmtId="0" fontId="9" fillId="22" borderId="71" xfId="0" applyFont="1" applyFill="1" applyBorder="1" applyAlignment="1">
      <alignment horizontal="left"/>
    </xf>
    <xf numFmtId="178" fontId="9" fillId="22" borderId="57" xfId="1" applyNumberFormat="1" applyFont="1" applyFill="1" applyBorder="1" applyAlignment="1"/>
    <xf numFmtId="168" fontId="9" fillId="0" borderId="22" xfId="1" applyNumberFormat="1" applyFont="1" applyBorder="1" applyAlignment="1">
      <alignment horizontal="center" vertical="center"/>
    </xf>
    <xf numFmtId="168" fontId="10" fillId="0" borderId="22" xfId="1" applyNumberFormat="1" applyFont="1" applyBorder="1" applyAlignment="1">
      <alignment horizontal="center" vertical="center"/>
    </xf>
    <xf numFmtId="168" fontId="8" fillId="5" borderId="22" xfId="1" applyNumberFormat="1" applyFont="1" applyFill="1" applyBorder="1" applyAlignment="1">
      <alignment horizontal="center" vertical="center" wrapText="1"/>
    </xf>
    <xf numFmtId="168" fontId="9" fillId="22" borderId="22" xfId="2" applyNumberFormat="1" applyFont="1" applyFill="1" applyBorder="1" applyAlignment="1">
      <alignment horizontal="center" vertical="center"/>
    </xf>
    <xf numFmtId="168" fontId="8" fillId="5" borderId="60" xfId="1" applyNumberFormat="1" applyFont="1" applyFill="1" applyBorder="1" applyAlignment="1">
      <alignment horizontal="center" vertical="center" wrapText="1"/>
    </xf>
    <xf numFmtId="168" fontId="9" fillId="22" borderId="72" xfId="1" applyNumberFormat="1" applyFont="1" applyFill="1" applyBorder="1" applyAlignment="1">
      <alignment horizontal="center" vertical="center"/>
    </xf>
    <xf numFmtId="179" fontId="9" fillId="22" borderId="57" xfId="1" applyNumberFormat="1" applyFont="1" applyFill="1" applyBorder="1" applyAlignment="1"/>
    <xf numFmtId="179" fontId="9" fillId="22" borderId="56" xfId="1" applyNumberFormat="1" applyFont="1" applyFill="1" applyBorder="1" applyAlignment="1"/>
    <xf numFmtId="168" fontId="9" fillId="0" borderId="58" xfId="1" applyNumberFormat="1" applyFont="1" applyBorder="1" applyAlignment="1">
      <alignment horizontal="center" vertical="center"/>
    </xf>
    <xf numFmtId="168" fontId="10" fillId="0" borderId="58" xfId="1" applyNumberFormat="1" applyFont="1" applyBorder="1" applyAlignment="1">
      <alignment horizontal="center" vertical="center"/>
    </xf>
    <xf numFmtId="168" fontId="10" fillId="0" borderId="58" xfId="0" applyNumberFormat="1" applyFont="1" applyBorder="1" applyAlignment="1">
      <alignment horizontal="center" vertical="center"/>
    </xf>
    <xf numFmtId="168" fontId="8" fillId="5" borderId="58" xfId="1" applyNumberFormat="1" applyFont="1" applyFill="1" applyBorder="1" applyAlignment="1">
      <alignment horizontal="center" vertical="center" wrapText="1"/>
    </xf>
    <xf numFmtId="168" fontId="9" fillId="22" borderId="58" xfId="1" applyNumberFormat="1" applyFont="1" applyFill="1" applyBorder="1" applyAlignment="1">
      <alignment horizontal="center" vertical="center"/>
    </xf>
    <xf numFmtId="168" fontId="8" fillId="5" borderId="59" xfId="1" applyNumberFormat="1" applyFont="1" applyFill="1" applyBorder="1" applyAlignment="1">
      <alignment horizontal="center" vertical="center" wrapText="1"/>
    </xf>
    <xf numFmtId="168" fontId="9" fillId="22" borderId="71" xfId="1" applyNumberFormat="1" applyFont="1" applyFill="1" applyBorder="1" applyAlignment="1">
      <alignment horizontal="center" vertical="center"/>
    </xf>
    <xf numFmtId="168" fontId="9" fillId="22" borderId="22" xfId="1" applyNumberFormat="1" applyFont="1" applyFill="1" applyBorder="1" applyAlignment="1">
      <alignment horizontal="center" vertical="center"/>
    </xf>
    <xf numFmtId="166" fontId="9" fillId="0" borderId="58" xfId="2" applyNumberFormat="1" applyFont="1" applyBorder="1" applyAlignment="1">
      <alignment horizontal="center" vertical="center"/>
    </xf>
    <xf numFmtId="166" fontId="10" fillId="0" borderId="58" xfId="2" applyNumberFormat="1" applyFont="1" applyBorder="1" applyAlignment="1">
      <alignment horizontal="center" vertical="center"/>
    </xf>
    <xf numFmtId="166" fontId="8" fillId="5" borderId="58" xfId="2" applyNumberFormat="1" applyFont="1" applyFill="1" applyBorder="1" applyAlignment="1">
      <alignment horizontal="center" vertical="center" wrapText="1"/>
    </xf>
    <xf numFmtId="179" fontId="9" fillId="22" borderId="58" xfId="1" applyNumberFormat="1" applyFont="1" applyFill="1" applyBorder="1" applyAlignment="1">
      <alignment horizontal="center" vertical="center"/>
    </xf>
    <xf numFmtId="166" fontId="8" fillId="5" borderId="59" xfId="2" applyNumberFormat="1" applyFont="1" applyFill="1" applyBorder="1" applyAlignment="1">
      <alignment horizontal="center" vertical="center" wrapText="1"/>
    </xf>
    <xf numFmtId="166" fontId="9" fillId="22" borderId="71" xfId="2" applyNumberFormat="1" applyFont="1" applyFill="1" applyBorder="1" applyAlignment="1">
      <alignment horizontal="center" vertical="center"/>
    </xf>
    <xf numFmtId="166" fontId="9" fillId="0" borderId="22" xfId="2" applyNumberFormat="1" applyFont="1" applyBorder="1" applyAlignment="1">
      <alignment horizontal="center" vertical="center"/>
    </xf>
    <xf numFmtId="166" fontId="10" fillId="0" borderId="22" xfId="2" applyNumberFormat="1" applyFont="1" applyBorder="1" applyAlignment="1">
      <alignment horizontal="center" vertical="center"/>
    </xf>
    <xf numFmtId="166" fontId="8" fillId="5" borderId="22" xfId="2" applyNumberFormat="1" applyFont="1" applyFill="1" applyBorder="1" applyAlignment="1">
      <alignment horizontal="center" vertical="center" wrapText="1"/>
    </xf>
    <xf numFmtId="179" fontId="9" fillId="22" borderId="22" xfId="1" applyNumberFormat="1" applyFont="1" applyFill="1" applyBorder="1" applyAlignment="1">
      <alignment horizontal="center" vertical="center"/>
    </xf>
    <xf numFmtId="166" fontId="8" fillId="5" borderId="60" xfId="2" applyNumberFormat="1" applyFont="1" applyFill="1" applyBorder="1" applyAlignment="1">
      <alignment horizontal="center" vertical="center" wrapText="1"/>
    </xf>
    <xf numFmtId="168" fontId="14" fillId="0" borderId="22" xfId="17" applyNumberFormat="1" applyFont="1" applyBorder="1" applyAlignment="1">
      <alignment horizontal="center" vertical="center"/>
    </xf>
    <xf numFmtId="168" fontId="11" fillId="0" borderId="22" xfId="17" applyNumberFormat="1" applyFont="1" applyBorder="1" applyAlignment="1">
      <alignment horizontal="center" vertical="center"/>
    </xf>
    <xf numFmtId="168" fontId="9" fillId="0" borderId="22" xfId="1" applyNumberFormat="1" applyFont="1" applyBorder="1" applyAlignment="1">
      <alignment horizontal="center"/>
    </xf>
    <xf numFmtId="168" fontId="10" fillId="0" borderId="22" xfId="1" applyNumberFormat="1" applyFont="1" applyBorder="1" applyAlignment="1">
      <alignment horizontal="center"/>
    </xf>
    <xf numFmtId="168" fontId="10" fillId="0" borderId="22" xfId="2" applyNumberFormat="1" applyFont="1" applyBorder="1" applyAlignment="1">
      <alignment horizontal="center" vertical="center"/>
    </xf>
    <xf numFmtId="168" fontId="10" fillId="0" borderId="22" xfId="2" applyNumberFormat="1" applyFont="1" applyBorder="1" applyAlignment="1">
      <alignment horizontal="center"/>
    </xf>
    <xf numFmtId="166" fontId="14" fillId="0" borderId="22" xfId="2" applyNumberFormat="1" applyFont="1" applyBorder="1" applyAlignment="1">
      <alignment horizontal="center" vertical="center"/>
    </xf>
    <xf numFmtId="166" fontId="11" fillId="0" borderId="22" xfId="2" applyNumberFormat="1" applyFont="1" applyBorder="1" applyAlignment="1">
      <alignment horizontal="center" vertical="center"/>
    </xf>
    <xf numFmtId="166" fontId="9" fillId="0" borderId="22" xfId="2" applyNumberFormat="1" applyFont="1" applyBorder="1" applyAlignment="1">
      <alignment horizontal="center"/>
    </xf>
    <xf numFmtId="166" fontId="10" fillId="0" borderId="22" xfId="2" applyNumberFormat="1" applyFont="1" applyBorder="1" applyAlignment="1">
      <alignment horizontal="center"/>
    </xf>
    <xf numFmtId="166" fontId="14" fillId="0" borderId="58" xfId="2" applyNumberFormat="1" applyFont="1" applyBorder="1" applyAlignment="1">
      <alignment horizontal="center" vertical="center"/>
    </xf>
    <xf numFmtId="166" fontId="11" fillId="0" borderId="58" xfId="2" applyNumberFormat="1" applyFont="1" applyBorder="1" applyAlignment="1">
      <alignment horizontal="center" vertical="center"/>
    </xf>
    <xf numFmtId="166" fontId="9" fillId="0" borderId="58" xfId="2" applyNumberFormat="1" applyFont="1" applyBorder="1" applyAlignment="1">
      <alignment horizontal="center"/>
    </xf>
    <xf numFmtId="166" fontId="10" fillId="0" borderId="58" xfId="2" applyNumberFormat="1" applyFont="1" applyBorder="1" applyAlignment="1">
      <alignment horizontal="center"/>
    </xf>
    <xf numFmtId="0" fontId="8" fillId="7" borderId="63" xfId="0" applyFont="1" applyFill="1" applyBorder="1" applyAlignment="1">
      <alignment horizontal="center" vertical="center"/>
    </xf>
    <xf numFmtId="167" fontId="36" fillId="22" borderId="0" xfId="1" applyNumberFormat="1" applyFont="1" applyFill="1" applyAlignment="1">
      <alignment horizontal="left"/>
    </xf>
    <xf numFmtId="168" fontId="36" fillId="22" borderId="0" xfId="1" applyNumberFormat="1" applyFont="1" applyFill="1" applyAlignment="1">
      <alignment horizontal="center" vertical="center"/>
    </xf>
    <xf numFmtId="179" fontId="36" fillId="22" borderId="0" xfId="1" applyNumberFormat="1" applyFont="1" applyFill="1" applyAlignment="1">
      <alignment horizontal="center" vertical="center"/>
    </xf>
    <xf numFmtId="0" fontId="36" fillId="22" borderId="0" xfId="0" applyFont="1" applyFill="1" applyAlignment="1">
      <alignment horizontal="left"/>
    </xf>
    <xf numFmtId="166" fontId="36" fillId="22" borderId="0" xfId="2" applyNumberFormat="1" applyFont="1" applyFill="1" applyAlignment="1">
      <alignment horizontal="center" vertical="center"/>
    </xf>
    <xf numFmtId="168" fontId="36" fillId="22" borderId="0" xfId="1" applyNumberFormat="1" applyFont="1" applyFill="1" applyAlignment="1">
      <alignment horizontal="center"/>
    </xf>
    <xf numFmtId="166" fontId="36" fillId="22" borderId="0" xfId="2" applyNumberFormat="1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3" borderId="90" xfId="0" applyFont="1" applyFill="1" applyBorder="1"/>
    <xf numFmtId="170" fontId="10" fillId="3" borderId="91" xfId="1" applyNumberFormat="1" applyFont="1" applyFill="1" applyBorder="1"/>
    <xf numFmtId="170" fontId="10" fillId="21" borderId="91" xfId="1" applyNumberFormat="1" applyFont="1" applyFill="1" applyBorder="1"/>
    <xf numFmtId="170" fontId="10" fillId="21" borderId="92" xfId="1" applyNumberFormat="1" applyFont="1" applyFill="1" applyBorder="1"/>
    <xf numFmtId="170" fontId="10" fillId="21" borderId="70" xfId="1" applyNumberFormat="1" applyFont="1" applyFill="1" applyBorder="1"/>
    <xf numFmtId="170" fontId="10" fillId="3" borderId="92" xfId="1" applyNumberFormat="1" applyFont="1" applyFill="1" applyBorder="1" applyAlignment="1">
      <alignment horizontal="right"/>
    </xf>
    <xf numFmtId="170" fontId="10" fillId="21" borderId="92" xfId="0" applyNumberFormat="1" applyFont="1" applyFill="1" applyBorder="1" applyAlignment="1">
      <alignment horizontal="right"/>
    </xf>
    <xf numFmtId="170" fontId="10" fillId="21" borderId="70" xfId="0" applyNumberFormat="1" applyFont="1" applyFill="1" applyBorder="1" applyAlignment="1">
      <alignment horizontal="right"/>
    </xf>
    <xf numFmtId="170" fontId="10" fillId="3" borderId="92" xfId="0" applyNumberFormat="1" applyFont="1" applyFill="1" applyBorder="1"/>
    <xf numFmtId="170" fontId="10" fillId="21" borderId="92" xfId="0" applyNumberFormat="1" applyFont="1" applyFill="1" applyBorder="1"/>
    <xf numFmtId="170" fontId="10" fillId="21" borderId="70" xfId="0" applyNumberFormat="1" applyFont="1" applyFill="1" applyBorder="1"/>
    <xf numFmtId="170" fontId="11" fillId="3" borderId="92" xfId="1" applyNumberFormat="1" applyFont="1" applyFill="1" applyBorder="1"/>
    <xf numFmtId="170" fontId="11" fillId="21" borderId="92" xfId="1" applyNumberFormat="1" applyFont="1" applyFill="1" applyBorder="1"/>
    <xf numFmtId="170" fontId="11" fillId="21" borderId="70" xfId="1" applyNumberFormat="1" applyFont="1" applyFill="1" applyBorder="1"/>
    <xf numFmtId="170" fontId="10" fillId="3" borderId="92" xfId="1" applyNumberFormat="1" applyFont="1" applyFill="1" applyBorder="1"/>
    <xf numFmtId="170" fontId="10" fillId="3" borderId="92" xfId="1" applyNumberFormat="1" applyFont="1" applyFill="1" applyBorder="1" applyAlignment="1"/>
    <xf numFmtId="170" fontId="10" fillId="21" borderId="92" xfId="1" applyNumberFormat="1" applyFont="1" applyFill="1" applyBorder="1" applyAlignment="1"/>
    <xf numFmtId="170" fontId="10" fillId="21" borderId="70" xfId="1" applyNumberFormat="1" applyFont="1" applyFill="1" applyBorder="1" applyAlignment="1"/>
    <xf numFmtId="0" fontId="10" fillId="3" borderId="92" xfId="0" applyFont="1" applyFill="1" applyBorder="1"/>
    <xf numFmtId="0" fontId="10" fillId="21" borderId="92" xfId="0" applyFont="1" applyFill="1" applyBorder="1"/>
    <xf numFmtId="0" fontId="10" fillId="21" borderId="70" xfId="0" applyFont="1" applyFill="1" applyBorder="1"/>
    <xf numFmtId="0" fontId="11" fillId="3" borderId="90" xfId="0" applyFont="1" applyFill="1" applyBorder="1"/>
    <xf numFmtId="2" fontId="10" fillId="3" borderId="91" xfId="0" quotePrefix="1" applyNumberFormat="1" applyFont="1" applyFill="1" applyBorder="1" applyAlignment="1">
      <alignment horizontal="right"/>
    </xf>
    <xf numFmtId="2" fontId="10" fillId="21" borderId="91" xfId="0" quotePrefix="1" applyNumberFormat="1" applyFont="1" applyFill="1" applyBorder="1" applyAlignment="1">
      <alignment horizontal="right"/>
    </xf>
    <xf numFmtId="2" fontId="10" fillId="21" borderId="92" xfId="0" quotePrefix="1" applyNumberFormat="1" applyFont="1" applyFill="1" applyBorder="1" applyAlignment="1">
      <alignment horizontal="right"/>
    </xf>
    <xf numFmtId="2" fontId="10" fillId="21" borderId="70" xfId="0" quotePrefix="1" applyNumberFormat="1" applyFont="1" applyFill="1" applyBorder="1" applyAlignment="1">
      <alignment horizontal="right"/>
    </xf>
    <xf numFmtId="2" fontId="10" fillId="3" borderId="92" xfId="0" applyNumberFormat="1" applyFont="1" applyFill="1" applyBorder="1" applyAlignment="1">
      <alignment horizontal="right"/>
    </xf>
    <xf numFmtId="2" fontId="10" fillId="21" borderId="92" xfId="0" applyNumberFormat="1" applyFont="1" applyFill="1" applyBorder="1" applyAlignment="1">
      <alignment horizontal="right"/>
    </xf>
    <xf numFmtId="2" fontId="10" fillId="3" borderId="92" xfId="0" applyNumberFormat="1" applyFont="1" applyFill="1" applyBorder="1"/>
    <xf numFmtId="2" fontId="10" fillId="21" borderId="92" xfId="0" applyNumberFormat="1" applyFont="1" applyFill="1" applyBorder="1"/>
    <xf numFmtId="0" fontId="11" fillId="3" borderId="90" xfId="0" applyFont="1" applyFill="1" applyBorder="1" applyAlignment="1">
      <alignment horizontal="left" indent="1"/>
    </xf>
    <xf numFmtId="4" fontId="11" fillId="3" borderId="89" xfId="1" applyNumberFormat="1" applyFont="1" applyFill="1" applyBorder="1"/>
    <xf numFmtId="4" fontId="11" fillId="21" borderId="89" xfId="1" applyNumberFormat="1" applyFont="1" applyFill="1" applyBorder="1"/>
    <xf numFmtId="2" fontId="11" fillId="20" borderId="68" xfId="0" applyNumberFormat="1" applyFont="1" applyFill="1" applyBorder="1"/>
    <xf numFmtId="0" fontId="10" fillId="0" borderId="18" xfId="0" applyFont="1" applyBorder="1"/>
    <xf numFmtId="0" fontId="10" fillId="3" borderId="86" xfId="0" applyFont="1" applyFill="1" applyBorder="1"/>
    <xf numFmtId="165" fontId="10" fillId="21" borderId="93" xfId="1" applyNumberFormat="1" applyFont="1" applyFill="1" applyBorder="1"/>
    <xf numFmtId="165" fontId="10" fillId="21" borderId="67" xfId="1" applyNumberFormat="1" applyFont="1" applyFill="1" applyBorder="1"/>
    <xf numFmtId="171" fontId="10" fillId="3" borderId="87" xfId="0" applyNumberFormat="1" applyFont="1" applyFill="1" applyBorder="1" applyAlignment="1">
      <alignment horizontal="right"/>
    </xf>
    <xf numFmtId="171" fontId="10" fillId="21" borderId="87" xfId="0" applyNumberFormat="1" applyFont="1" applyFill="1" applyBorder="1" applyAlignment="1">
      <alignment horizontal="right"/>
    </xf>
    <xf numFmtId="171" fontId="10" fillId="21" borderId="67" xfId="0" applyNumberFormat="1" applyFont="1" applyFill="1" applyBorder="1" applyAlignment="1">
      <alignment horizontal="right"/>
    </xf>
    <xf numFmtId="170" fontId="10" fillId="19" borderId="92" xfId="0" applyNumberFormat="1" applyFont="1" applyFill="1" applyBorder="1"/>
    <xf numFmtId="170" fontId="10" fillId="20" borderId="92" xfId="0" applyNumberFormat="1" applyFont="1" applyFill="1" applyBorder="1"/>
    <xf numFmtId="170" fontId="10" fillId="20" borderId="70" xfId="0" applyNumberFormat="1" applyFont="1" applyFill="1" applyBorder="1"/>
    <xf numFmtId="0" fontId="10" fillId="0" borderId="90" xfId="0" applyFont="1" applyBorder="1"/>
    <xf numFmtId="171" fontId="10" fillId="19" borderId="92" xfId="0" applyNumberFormat="1" applyFont="1" applyFill="1" applyBorder="1"/>
    <xf numFmtId="171" fontId="10" fillId="20" borderId="92" xfId="0" applyNumberFormat="1" applyFont="1" applyFill="1" applyBorder="1"/>
    <xf numFmtId="171" fontId="10" fillId="20" borderId="70" xfId="0" applyNumberFormat="1" applyFont="1" applyFill="1" applyBorder="1"/>
    <xf numFmtId="171" fontId="11" fillId="19" borderId="92" xfId="0" applyNumberFormat="1" applyFont="1" applyFill="1" applyBorder="1"/>
    <xf numFmtId="171" fontId="11" fillId="20" borderId="92" xfId="0" applyNumberFormat="1" applyFont="1" applyFill="1" applyBorder="1"/>
    <xf numFmtId="171" fontId="10" fillId="20" borderId="91" xfId="0" applyNumberFormat="1" applyFont="1" applyFill="1" applyBorder="1"/>
    <xf numFmtId="0" fontId="10" fillId="3" borderId="88" xfId="0" applyFont="1" applyFill="1" applyBorder="1"/>
    <xf numFmtId="171" fontId="11" fillId="19" borderId="89" xfId="0" applyNumberFormat="1" applyFont="1" applyFill="1" applyBorder="1"/>
    <xf numFmtId="171" fontId="11" fillId="20" borderId="89" xfId="0" applyNumberFormat="1" applyFont="1" applyFill="1" applyBorder="1"/>
    <xf numFmtId="171" fontId="11" fillId="20" borderId="68" xfId="0" applyNumberFormat="1" applyFont="1" applyFill="1" applyBorder="1"/>
    <xf numFmtId="0" fontId="55" fillId="0" borderId="0" xfId="0" applyFont="1"/>
    <xf numFmtId="172" fontId="51" fillId="0" borderId="0" xfId="4" applyNumberFormat="1" applyFont="1"/>
    <xf numFmtId="0" fontId="58" fillId="0" borderId="0" xfId="4" applyFont="1"/>
    <xf numFmtId="49" fontId="58" fillId="0" borderId="0" xfId="3" applyNumberFormat="1" applyFont="1" applyAlignment="1">
      <alignment vertical="center"/>
    </xf>
    <xf numFmtId="3" fontId="8" fillId="5" borderId="33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3" fontId="14" fillId="6" borderId="0" xfId="0" applyNumberFormat="1" applyFont="1" applyFill="1" applyAlignment="1">
      <alignment horizontal="center" vertical="center"/>
    </xf>
    <xf numFmtId="170" fontId="9" fillId="6" borderId="0" xfId="0" applyNumberFormat="1" applyFont="1" applyFill="1" applyAlignment="1">
      <alignment horizontal="center"/>
    </xf>
    <xf numFmtId="166" fontId="9" fillId="6" borderId="0" xfId="2" applyNumberFormat="1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 vertical="center"/>
    </xf>
    <xf numFmtId="170" fontId="10" fillId="0" borderId="0" xfId="0" applyNumberFormat="1" applyFont="1" applyAlignment="1">
      <alignment horizontal="center"/>
    </xf>
    <xf numFmtId="166" fontId="10" fillId="0" borderId="0" xfId="2" applyNumberFormat="1" applyFont="1" applyBorder="1" applyAlignment="1">
      <alignment horizontal="center"/>
    </xf>
    <xf numFmtId="0" fontId="8" fillId="7" borderId="51" xfId="0" applyFont="1" applyFill="1" applyBorder="1" applyAlignment="1">
      <alignment horizontal="left"/>
    </xf>
    <xf numFmtId="168" fontId="8" fillId="5" borderId="51" xfId="0" applyNumberFormat="1" applyFont="1" applyFill="1" applyBorder="1" applyAlignment="1">
      <alignment horizontal="center" vertical="center"/>
    </xf>
    <xf numFmtId="3" fontId="8" fillId="5" borderId="51" xfId="0" applyNumberFormat="1" applyFont="1" applyFill="1" applyBorder="1" applyAlignment="1">
      <alignment horizontal="center"/>
    </xf>
    <xf numFmtId="170" fontId="8" fillId="5" borderId="51" xfId="0" applyNumberFormat="1" applyFont="1" applyFill="1" applyBorder="1" applyAlignment="1">
      <alignment horizontal="center"/>
    </xf>
    <xf numFmtId="166" fontId="8" fillId="5" borderId="51" xfId="2" applyNumberFormat="1" applyFont="1" applyFill="1" applyBorder="1" applyAlignment="1">
      <alignment horizontal="center"/>
    </xf>
    <xf numFmtId="0" fontId="0" fillId="0" borderId="0" xfId="0" applyFont="1"/>
    <xf numFmtId="0" fontId="9" fillId="2" borderId="0" xfId="4" applyFont="1" applyFill="1" applyAlignment="1">
      <alignment vertical="center"/>
    </xf>
    <xf numFmtId="0" fontId="10" fillId="0" borderId="0" xfId="4" applyFont="1" applyAlignment="1">
      <alignment horizontal="left" vertical="center" indent="1"/>
    </xf>
    <xf numFmtId="166" fontId="10" fillId="0" borderId="0" xfId="2" applyNumberFormat="1" applyFont="1" applyFill="1" applyAlignment="1">
      <alignment horizontal="center" vertical="center"/>
    </xf>
    <xf numFmtId="166" fontId="10" fillId="0" borderId="0" xfId="2" applyNumberFormat="1" applyFont="1" applyFill="1" applyAlignment="1">
      <alignment vertical="center"/>
    </xf>
    <xf numFmtId="37" fontId="10" fillId="0" borderId="0" xfId="0" applyNumberFormat="1" applyFont="1" applyAlignment="1">
      <alignment vertical="center"/>
    </xf>
    <xf numFmtId="0" fontId="10" fillId="0" borderId="0" xfId="4" applyFont="1" applyAlignment="1">
      <alignment horizontal="left" vertical="center" wrapText="1" indent="1"/>
    </xf>
    <xf numFmtId="166" fontId="10" fillId="0" borderId="0" xfId="2" applyNumberFormat="1" applyFont="1" applyAlignment="1">
      <alignment vertical="center"/>
    </xf>
    <xf numFmtId="0" fontId="8" fillId="5" borderId="19" xfId="4" applyFont="1" applyFill="1" applyBorder="1" applyAlignment="1">
      <alignment horizontal="left" vertical="center"/>
    </xf>
    <xf numFmtId="168" fontId="8" fillId="5" borderId="0" xfId="0" applyNumberFormat="1" applyFont="1" applyFill="1" applyAlignment="1">
      <alignment horizontal="center" vertical="center"/>
    </xf>
    <xf numFmtId="166" fontId="8" fillId="5" borderId="0" xfId="2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168" fontId="9" fillId="6" borderId="96" xfId="0" applyNumberFormat="1" applyFont="1" applyFill="1" applyBorder="1" applyAlignment="1">
      <alignment horizontal="center" vertical="center"/>
    </xf>
    <xf numFmtId="166" fontId="9" fillId="6" borderId="96" xfId="2" applyNumberFormat="1" applyFont="1" applyFill="1" applyBorder="1" applyAlignment="1">
      <alignment horizontal="center" vertical="center"/>
    </xf>
    <xf numFmtId="0" fontId="8" fillId="23" borderId="97" xfId="0" applyFont="1" applyFill="1" applyBorder="1" applyAlignment="1">
      <alignment horizontal="left"/>
    </xf>
    <xf numFmtId="168" fontId="8" fillId="23" borderId="97" xfId="0" applyNumberFormat="1" applyFont="1" applyFill="1" applyBorder="1" applyAlignment="1">
      <alignment horizontal="center" vertical="center"/>
    </xf>
    <xf numFmtId="166" fontId="8" fillId="23" borderId="97" xfId="2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60" fillId="0" borderId="0" xfId="7" applyFont="1" applyAlignment="1">
      <alignment horizontal="center" vertical="center"/>
    </xf>
    <xf numFmtId="0" fontId="8" fillId="5" borderId="60" xfId="7" applyFont="1" applyFill="1" applyBorder="1" applyAlignment="1">
      <alignment horizontal="center" vertical="center"/>
    </xf>
    <xf numFmtId="0" fontId="8" fillId="5" borderId="8" xfId="7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11" fillId="0" borderId="0" xfId="2" applyNumberFormat="1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166" fontId="11" fillId="0" borderId="59" xfId="2" applyNumberFormat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8" fillId="5" borderId="59" xfId="7" applyFont="1" applyFill="1" applyBorder="1" applyAlignment="1">
      <alignment horizontal="left" vertical="center"/>
    </xf>
    <xf numFmtId="172" fontId="8" fillId="5" borderId="60" xfId="7" applyNumberFormat="1" applyFont="1" applyFill="1" applyBorder="1" applyAlignment="1">
      <alignment horizontal="center"/>
    </xf>
    <xf numFmtId="0" fontId="8" fillId="5" borderId="59" xfId="10" applyNumberFormat="1" applyFont="1" applyFill="1" applyBorder="1" applyAlignment="1">
      <alignment horizontal="center"/>
    </xf>
    <xf numFmtId="166" fontId="8" fillId="5" borderId="60" xfId="2" applyNumberFormat="1" applyFont="1" applyFill="1" applyBorder="1" applyAlignment="1">
      <alignment horizontal="center"/>
    </xf>
    <xf numFmtId="172" fontId="8" fillId="5" borderId="9" xfId="7" applyNumberFormat="1" applyFont="1" applyFill="1" applyBorder="1" applyAlignment="1">
      <alignment horizontal="center"/>
    </xf>
    <xf numFmtId="0" fontId="10" fillId="24" borderId="23" xfId="0" applyFont="1" applyFill="1" applyBorder="1" applyAlignment="1">
      <alignment wrapText="1"/>
    </xf>
    <xf numFmtId="182" fontId="10" fillId="24" borderId="21" xfId="19" applyNumberFormat="1" applyFont="1" applyFill="1" applyBorder="1"/>
    <xf numFmtId="182" fontId="10" fillId="24" borderId="21" xfId="2" applyNumberFormat="1" applyFont="1" applyFill="1" applyBorder="1"/>
    <xf numFmtId="182" fontId="10" fillId="24" borderId="2" xfId="19" applyNumberFormat="1" applyFont="1" applyFill="1" applyBorder="1"/>
    <xf numFmtId="0" fontId="10" fillId="3" borderId="35" xfId="0" applyFont="1" applyFill="1" applyBorder="1" applyAlignment="1">
      <alignment wrapText="1"/>
    </xf>
    <xf numFmtId="182" fontId="10" fillId="0" borderId="19" xfId="19" applyNumberFormat="1" applyFont="1" applyFill="1" applyBorder="1"/>
    <xf numFmtId="182" fontId="10" fillId="0" borderId="6" xfId="19" applyNumberFormat="1" applyFont="1" applyBorder="1"/>
    <xf numFmtId="0" fontId="10" fillId="3" borderId="26" xfId="0" applyFont="1" applyFill="1" applyBorder="1" applyAlignment="1">
      <alignment wrapText="1"/>
    </xf>
    <xf numFmtId="182" fontId="10" fillId="0" borderId="25" xfId="19" applyNumberFormat="1" applyFont="1" applyFill="1" applyBorder="1"/>
    <xf numFmtId="182" fontId="10" fillId="0" borderId="27" xfId="19" applyNumberFormat="1" applyFont="1" applyBorder="1"/>
    <xf numFmtId="181" fontId="8" fillId="5" borderId="72" xfId="19" applyFont="1" applyFill="1" applyBorder="1"/>
    <xf numFmtId="182" fontId="8" fillId="5" borderId="72" xfId="2" applyNumberFormat="1" applyFont="1" applyFill="1" applyBorder="1"/>
    <xf numFmtId="182" fontId="8" fillId="5" borderId="77" xfId="2" applyNumberFormat="1" applyFont="1" applyFill="1" applyBorder="1"/>
    <xf numFmtId="183" fontId="10" fillId="0" borderId="0" xfId="0" applyNumberFormat="1" applyFont="1"/>
    <xf numFmtId="0" fontId="11" fillId="24" borderId="23" xfId="0" applyFont="1" applyFill="1" applyBorder="1" applyAlignment="1">
      <alignment wrapText="1"/>
    </xf>
    <xf numFmtId="182" fontId="10" fillId="24" borderId="24" xfId="19" applyNumberFormat="1" applyFont="1" applyFill="1" applyBorder="1"/>
    <xf numFmtId="0" fontId="11" fillId="3" borderId="35" xfId="0" applyFont="1" applyFill="1" applyBorder="1" applyAlignment="1">
      <alignment wrapText="1"/>
    </xf>
    <xf numFmtId="182" fontId="10" fillId="0" borderId="6" xfId="2" applyNumberFormat="1" applyFont="1" applyBorder="1"/>
    <xf numFmtId="0" fontId="11" fillId="3" borderId="26" xfId="0" applyFont="1" applyFill="1" applyBorder="1" applyAlignment="1">
      <alignment wrapText="1"/>
    </xf>
    <xf numFmtId="182" fontId="10" fillId="0" borderId="64" xfId="2" applyNumberFormat="1" applyFont="1" applyBorder="1"/>
    <xf numFmtId="10" fontId="10" fillId="0" borderId="0" xfId="2" applyNumberFormat="1" applyFont="1"/>
    <xf numFmtId="182" fontId="8" fillId="5" borderId="72" xfId="19" applyNumberFormat="1" applyFont="1" applyFill="1" applyBorder="1"/>
    <xf numFmtId="182" fontId="8" fillId="5" borderId="77" xfId="19" applyNumberFormat="1" applyFont="1" applyFill="1" applyBorder="1"/>
    <xf numFmtId="0" fontId="10" fillId="3" borderId="4" xfId="0" applyFont="1" applyFill="1" applyBorder="1" applyAlignment="1">
      <alignment wrapText="1"/>
    </xf>
    <xf numFmtId="182" fontId="10" fillId="0" borderId="65" xfId="19" applyNumberFormat="1" applyFont="1" applyFill="1" applyBorder="1"/>
    <xf numFmtId="182" fontId="9" fillId="0" borderId="65" xfId="2" applyNumberFormat="1" applyFont="1" applyFill="1" applyBorder="1"/>
    <xf numFmtId="182" fontId="10" fillId="0" borderId="4" xfId="19" applyNumberFormat="1" applyFont="1" applyFill="1" applyBorder="1"/>
    <xf numFmtId="182" fontId="10" fillId="0" borderId="2" xfId="19" applyNumberFormat="1" applyFont="1" applyBorder="1"/>
    <xf numFmtId="182" fontId="10" fillId="0" borderId="35" xfId="19" applyNumberFormat="1" applyFont="1" applyFill="1" applyBorder="1"/>
    <xf numFmtId="0" fontId="10" fillId="24" borderId="104" xfId="0" applyFont="1" applyFill="1" applyBorder="1" applyAlignment="1">
      <alignment wrapText="1"/>
    </xf>
    <xf numFmtId="182" fontId="10" fillId="24" borderId="19" xfId="19" applyNumberFormat="1" applyFont="1" applyFill="1" applyBorder="1"/>
    <xf numFmtId="182" fontId="10" fillId="24" borderId="35" xfId="19" applyNumberFormat="1" applyFont="1" applyFill="1" applyBorder="1"/>
    <xf numFmtId="182" fontId="10" fillId="24" borderId="64" xfId="19" applyNumberFormat="1" applyFont="1" applyFill="1" applyBorder="1"/>
    <xf numFmtId="182" fontId="8" fillId="5" borderId="71" xfId="19" applyNumberFormat="1" applyFont="1" applyFill="1" applyBorder="1"/>
    <xf numFmtId="182" fontId="8" fillId="5" borderId="13" xfId="2" applyNumberFormat="1" applyFont="1" applyFill="1" applyBorder="1"/>
    <xf numFmtId="0" fontId="13" fillId="0" borderId="0" xfId="0" applyFont="1" applyAlignment="1">
      <alignment horizontal="left"/>
    </xf>
    <xf numFmtId="0" fontId="10" fillId="24" borderId="65" xfId="0" applyFont="1" applyFill="1" applyBorder="1" applyAlignment="1">
      <alignment horizontal="justify" vertical="center"/>
    </xf>
    <xf numFmtId="167" fontId="10" fillId="24" borderId="22" xfId="0" applyNumberFormat="1" applyFont="1" applyFill="1" applyBorder="1" applyAlignment="1">
      <alignment horizontal="center" vertical="center"/>
    </xf>
    <xf numFmtId="167" fontId="10" fillId="24" borderId="22" xfId="0" applyNumberFormat="1" applyFont="1" applyFill="1" applyBorder="1" applyAlignment="1">
      <alignment horizontal="left" vertical="center"/>
    </xf>
    <xf numFmtId="167" fontId="10" fillId="24" borderId="58" xfId="1" applyNumberFormat="1" applyFont="1" applyFill="1" applyBorder="1" applyAlignment="1">
      <alignment horizontal="left" vertical="center"/>
    </xf>
    <xf numFmtId="167" fontId="10" fillId="24" borderId="61" xfId="1" applyNumberFormat="1" applyFont="1" applyFill="1" applyBorder="1" applyAlignment="1">
      <alignment horizontal="left" vertical="center"/>
    </xf>
    <xf numFmtId="0" fontId="10" fillId="0" borderId="19" xfId="0" applyFont="1" applyBorder="1" applyAlignment="1">
      <alignment horizontal="justify" vertical="center" wrapText="1"/>
    </xf>
    <xf numFmtId="167" fontId="10" fillId="0" borderId="19" xfId="1" applyNumberFormat="1" applyFont="1" applyBorder="1" applyAlignment="1">
      <alignment horizontal="left" vertical="center"/>
    </xf>
    <xf numFmtId="167" fontId="10" fillId="0" borderId="35" xfId="1" applyNumberFormat="1" applyFont="1" applyBorder="1" applyAlignment="1">
      <alignment horizontal="left" vertical="center"/>
    </xf>
    <xf numFmtId="167" fontId="10" fillId="0" borderId="6" xfId="1" applyNumberFormat="1" applyFont="1" applyFill="1" applyBorder="1" applyAlignment="1">
      <alignment horizontal="left" vertical="center"/>
    </xf>
    <xf numFmtId="0" fontId="10" fillId="0" borderId="22" xfId="0" applyFont="1" applyBorder="1" applyAlignment="1">
      <alignment horizontal="justify" vertical="center" wrapText="1"/>
    </xf>
    <xf numFmtId="167" fontId="10" fillId="0" borderId="25" xfId="1" applyNumberFormat="1" applyFont="1" applyBorder="1" applyAlignment="1">
      <alignment horizontal="center" vertical="center"/>
    </xf>
    <xf numFmtId="167" fontId="10" fillId="0" borderId="25" xfId="1" applyNumberFormat="1" applyFont="1" applyBorder="1" applyAlignment="1">
      <alignment horizontal="left" vertical="center"/>
    </xf>
    <xf numFmtId="167" fontId="10" fillId="0" borderId="26" xfId="1" applyNumberFormat="1" applyFont="1" applyBorder="1" applyAlignment="1">
      <alignment horizontal="left" vertical="center"/>
    </xf>
    <xf numFmtId="167" fontId="10" fillId="0" borderId="27" xfId="1" applyNumberFormat="1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 wrapText="1"/>
    </xf>
    <xf numFmtId="0" fontId="15" fillId="5" borderId="72" xfId="0" applyFont="1" applyFill="1" applyBorder="1" applyAlignment="1">
      <alignment horizontal="left" vertical="center" wrapText="1"/>
    </xf>
    <xf numFmtId="167" fontId="15" fillId="5" borderId="72" xfId="1" applyNumberFormat="1" applyFont="1" applyFill="1" applyBorder="1" applyAlignment="1">
      <alignment horizontal="center" vertical="center"/>
    </xf>
    <xf numFmtId="167" fontId="8" fillId="5" borderId="72" xfId="1" applyNumberFormat="1" applyFont="1" applyFill="1" applyBorder="1" applyAlignment="1">
      <alignment horizontal="left" vertical="center"/>
    </xf>
    <xf numFmtId="167" fontId="15" fillId="5" borderId="71" xfId="1" applyNumberFormat="1" applyFont="1" applyFill="1" applyBorder="1" applyAlignment="1">
      <alignment horizontal="left" vertical="center"/>
    </xf>
    <xf numFmtId="167" fontId="15" fillId="5" borderId="77" xfId="1" applyNumberFormat="1" applyFont="1" applyFill="1" applyBorder="1" applyAlignment="1">
      <alignment horizontal="left" vertical="center"/>
    </xf>
    <xf numFmtId="167" fontId="10" fillId="24" borderId="22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0" borderId="35" xfId="1" applyNumberFormat="1" applyFont="1" applyBorder="1" applyAlignment="1">
      <alignment horizontal="center" vertical="center"/>
    </xf>
    <xf numFmtId="167" fontId="10" fillId="0" borderId="6" xfId="1" applyNumberFormat="1" applyFont="1" applyFill="1" applyBorder="1" applyAlignment="1">
      <alignment horizontal="center" vertical="center"/>
    </xf>
    <xf numFmtId="0" fontId="10" fillId="0" borderId="60" xfId="0" applyFont="1" applyBorder="1" applyAlignment="1">
      <alignment horizontal="justify" vertical="center" wrapText="1"/>
    </xf>
    <xf numFmtId="167" fontId="10" fillId="0" borderId="22" xfId="1" applyNumberFormat="1" applyFont="1" applyBorder="1" applyAlignment="1">
      <alignment horizontal="center" vertical="center"/>
    </xf>
    <xf numFmtId="167" fontId="10" fillId="0" borderId="58" xfId="1" applyNumberFormat="1" applyFont="1" applyBorder="1" applyAlignment="1">
      <alignment horizontal="center" vertical="center"/>
    </xf>
    <xf numFmtId="167" fontId="10" fillId="0" borderId="27" xfId="1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167" fontId="10" fillId="5" borderId="4" xfId="1" applyNumberFormat="1" applyFont="1" applyFill="1" applyBorder="1" applyAlignment="1">
      <alignment horizontal="center" vertical="center"/>
    </xf>
    <xf numFmtId="167" fontId="8" fillId="5" borderId="65" xfId="1" applyNumberFormat="1" applyFont="1" applyFill="1" applyBorder="1" applyAlignment="1">
      <alignment horizontal="center" vertical="center"/>
    </xf>
    <xf numFmtId="167" fontId="10" fillId="5" borderId="2" xfId="1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7" fillId="0" borderId="24" xfId="0" applyFont="1" applyBorder="1"/>
    <xf numFmtId="0" fontId="17" fillId="0" borderId="23" xfId="0" applyFont="1" applyBorder="1"/>
    <xf numFmtId="184" fontId="17" fillId="0" borderId="0" xfId="0" applyNumberFormat="1" applyFont="1"/>
    <xf numFmtId="0" fontId="9" fillId="0" borderId="0" xfId="0" applyFont="1" applyAlignment="1">
      <alignment wrapText="1"/>
    </xf>
    <xf numFmtId="0" fontId="36" fillId="3" borderId="0" xfId="0" applyFont="1" applyFill="1"/>
    <xf numFmtId="0" fontId="8" fillId="5" borderId="72" xfId="0" applyFont="1" applyFill="1" applyBorder="1" applyAlignment="1">
      <alignment horizontal="center" vertical="center" wrapText="1"/>
    </xf>
    <xf numFmtId="0" fontId="8" fillId="5" borderId="77" xfId="0" applyFont="1" applyFill="1" applyBorder="1" applyAlignment="1">
      <alignment horizontal="center" vertical="center" wrapText="1"/>
    </xf>
    <xf numFmtId="185" fontId="9" fillId="24" borderId="56" xfId="20" applyFont="1" applyFill="1" applyBorder="1" applyAlignment="1">
      <alignment horizontal="left" wrapText="1"/>
    </xf>
    <xf numFmtId="182" fontId="9" fillId="24" borderId="57" xfId="0" applyNumberFormat="1" applyFont="1" applyFill="1" applyBorder="1" applyAlignment="1">
      <alignment horizontal="right" vertical="center"/>
    </xf>
    <xf numFmtId="182" fontId="9" fillId="24" borderId="66" xfId="0" applyNumberFormat="1" applyFont="1" applyFill="1" applyBorder="1" applyAlignment="1">
      <alignment horizontal="right" vertical="center"/>
    </xf>
    <xf numFmtId="185" fontId="10" fillId="0" borderId="0" xfId="20" applyFont="1" applyBorder="1" applyAlignment="1">
      <alignment horizontal="left" wrapText="1" indent="1"/>
    </xf>
    <xf numFmtId="182" fontId="10" fillId="0" borderId="0" xfId="0" applyNumberFormat="1" applyFont="1" applyAlignment="1">
      <alignment horizontal="right" vertical="center"/>
    </xf>
    <xf numFmtId="10" fontId="26" fillId="0" borderId="0" xfId="2" applyNumberFormat="1" applyFont="1" applyFill="1" applyBorder="1" applyAlignment="1">
      <alignment horizontal="right" vertical="center"/>
    </xf>
    <xf numFmtId="174" fontId="26" fillId="0" borderId="0" xfId="2" applyNumberFormat="1" applyFont="1" applyFill="1" applyBorder="1" applyAlignment="1">
      <alignment horizontal="right" vertical="center"/>
    </xf>
    <xf numFmtId="185" fontId="10" fillId="0" borderId="58" xfId="20" applyFont="1" applyBorder="1" applyAlignment="1">
      <alignment horizontal="left" wrapText="1" indent="1"/>
    </xf>
    <xf numFmtId="182" fontId="10" fillId="0" borderId="22" xfId="0" applyNumberFormat="1" applyFont="1" applyBorder="1" applyAlignment="1">
      <alignment horizontal="right" vertical="center"/>
    </xf>
    <xf numFmtId="182" fontId="10" fillId="0" borderId="61" xfId="0" applyNumberFormat="1" applyFont="1" applyBorder="1" applyAlignment="1">
      <alignment horizontal="right" vertical="center"/>
    </xf>
    <xf numFmtId="181" fontId="10" fillId="0" borderId="0" xfId="21" applyFont="1"/>
    <xf numFmtId="185" fontId="9" fillId="24" borderId="58" xfId="20" applyFont="1" applyFill="1" applyBorder="1" applyAlignment="1">
      <alignment horizontal="left" wrapText="1"/>
    </xf>
    <xf numFmtId="182" fontId="9" fillId="24" borderId="22" xfId="0" applyNumberFormat="1" applyFont="1" applyFill="1" applyBorder="1" applyAlignment="1">
      <alignment horizontal="right" vertical="center"/>
    </xf>
    <xf numFmtId="182" fontId="9" fillId="24" borderId="61" xfId="0" applyNumberFormat="1" applyFont="1" applyFill="1" applyBorder="1" applyAlignment="1">
      <alignment horizontal="right" vertical="center"/>
    </xf>
    <xf numFmtId="43" fontId="10" fillId="0" borderId="0" xfId="0" applyNumberFormat="1" applyFont="1" applyAlignment="1">
      <alignment vertical="center"/>
    </xf>
    <xf numFmtId="43" fontId="10" fillId="0" borderId="22" xfId="0" applyNumberFormat="1" applyFont="1" applyBorder="1"/>
    <xf numFmtId="185" fontId="10" fillId="0" borderId="59" xfId="20" applyFont="1" applyBorder="1" applyAlignment="1">
      <alignment horizontal="left" wrapText="1" indent="1"/>
    </xf>
    <xf numFmtId="182" fontId="10" fillId="0" borderId="60" xfId="0" applyNumberFormat="1" applyFont="1" applyBorder="1" applyAlignment="1">
      <alignment horizontal="right" vertical="center"/>
    </xf>
    <xf numFmtId="43" fontId="10" fillId="0" borderId="60" xfId="0" applyNumberFormat="1" applyFont="1" applyBorder="1"/>
    <xf numFmtId="182" fontId="10" fillId="0" borderId="9" xfId="0" applyNumberFormat="1" applyFont="1" applyBorder="1" applyAlignment="1">
      <alignment horizontal="right" vertical="center"/>
    </xf>
    <xf numFmtId="182" fontId="9" fillId="24" borderId="59" xfId="0" applyNumberFormat="1" applyFont="1" applyFill="1" applyBorder="1" applyAlignment="1">
      <alignment horizontal="left" vertical="center"/>
    </xf>
    <xf numFmtId="182" fontId="9" fillId="24" borderId="60" xfId="0" applyNumberFormat="1" applyFont="1" applyFill="1" applyBorder="1" applyAlignment="1">
      <alignment horizontal="right" vertical="center"/>
    </xf>
    <xf numFmtId="182" fontId="9" fillId="24" borderId="9" xfId="0" applyNumberFormat="1" applyFont="1" applyFill="1" applyBorder="1" applyAlignment="1">
      <alignment horizontal="right" vertical="center"/>
    </xf>
    <xf numFmtId="0" fontId="10" fillId="0" borderId="0" xfId="2" applyNumberFormat="1" applyFont="1"/>
    <xf numFmtId="0" fontId="57" fillId="0" borderId="0" xfId="0" applyFont="1" applyAlignment="1">
      <alignment vertical="center" wrapText="1"/>
    </xf>
    <xf numFmtId="10" fontId="10" fillId="0" borderId="0" xfId="2" applyNumberFormat="1" applyFont="1" applyBorder="1"/>
    <xf numFmtId="0" fontId="12" fillId="0" borderId="0" xfId="0" applyFont="1" applyAlignment="1">
      <alignment vertical="center" wrapText="1"/>
    </xf>
    <xf numFmtId="167" fontId="0" fillId="0" borderId="0" xfId="1" applyNumberFormat="1" applyFont="1"/>
    <xf numFmtId="0" fontId="9" fillId="24" borderId="96" xfId="0" applyFont="1" applyFill="1" applyBorder="1" applyAlignment="1">
      <alignment horizontal="left" wrapText="1"/>
    </xf>
    <xf numFmtId="182" fontId="9" fillId="24" borderId="96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181" fontId="0" fillId="0" borderId="0" xfId="0" applyNumberFormat="1"/>
    <xf numFmtId="182" fontId="10" fillId="0" borderId="0" xfId="0" applyNumberFormat="1" applyFont="1" applyAlignment="1">
      <alignment horizontal="right" vertical="center" wrapText="1"/>
    </xf>
    <xf numFmtId="181" fontId="0" fillId="0" borderId="0" xfId="21" applyFont="1"/>
    <xf numFmtId="182" fontId="62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8" fillId="5" borderId="109" xfId="0" applyFont="1" applyFill="1" applyBorder="1" applyAlignment="1">
      <alignment horizontal="left" wrapText="1"/>
    </xf>
    <xf numFmtId="182" fontId="8" fillId="5" borderId="13" xfId="0" applyNumberFormat="1" applyFont="1" applyFill="1" applyBorder="1" applyAlignment="1">
      <alignment horizontal="right" vertical="center" wrapText="1"/>
    </xf>
    <xf numFmtId="182" fontId="8" fillId="5" borderId="69" xfId="0" applyNumberFormat="1" applyFont="1" applyFill="1" applyBorder="1" applyAlignment="1">
      <alignment horizontal="right" vertical="center" wrapText="1"/>
    </xf>
    <xf numFmtId="10" fontId="0" fillId="0" borderId="0" xfId="2" applyNumberFormat="1" applyFont="1" applyFill="1"/>
    <xf numFmtId="181" fontId="0" fillId="0" borderId="0" xfId="19" applyFont="1"/>
    <xf numFmtId="168" fontId="9" fillId="24" borderId="96" xfId="19" applyNumberFormat="1" applyFont="1" applyFill="1" applyBorder="1" applyAlignment="1">
      <alignment horizontal="right" vertical="center"/>
    </xf>
    <xf numFmtId="182" fontId="10" fillId="24" borderId="0" xfId="19" applyNumberFormat="1" applyFont="1" applyFill="1" applyAlignment="1">
      <alignment horizontal="right" vertical="center"/>
    </xf>
    <xf numFmtId="10" fontId="63" fillId="0" borderId="0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wrapText="1" indent="1"/>
    </xf>
    <xf numFmtId="168" fontId="10" fillId="0" borderId="0" xfId="19" applyNumberFormat="1" applyFont="1" applyAlignment="1">
      <alignment horizontal="right" vertical="center"/>
    </xf>
    <xf numFmtId="182" fontId="10" fillId="0" borderId="0" xfId="19" applyNumberFormat="1" applyFont="1" applyAlignment="1">
      <alignment horizontal="right" vertical="center"/>
    </xf>
    <xf numFmtId="0" fontId="0" fillId="0" borderId="0" xfId="2" applyNumberFormat="1" applyFont="1"/>
    <xf numFmtId="43" fontId="9" fillId="24" borderId="96" xfId="1" applyFont="1" applyFill="1" applyBorder="1" applyAlignment="1">
      <alignment horizontal="right" vertical="center"/>
    </xf>
    <xf numFmtId="43" fontId="10" fillId="0" borderId="0" xfId="1" applyFont="1" applyAlignment="1">
      <alignment horizontal="right" vertical="center"/>
    </xf>
    <xf numFmtId="0" fontId="8" fillId="7" borderId="97" xfId="0" applyFont="1" applyFill="1" applyBorder="1" applyAlignment="1">
      <alignment horizontal="left"/>
    </xf>
    <xf numFmtId="168" fontId="8" fillId="7" borderId="97" xfId="0" applyNumberFormat="1" applyFont="1" applyFill="1" applyBorder="1" applyAlignment="1">
      <alignment horizontal="right" vertical="center"/>
    </xf>
    <xf numFmtId="0" fontId="64" fillId="0" borderId="0" xfId="0" applyFont="1" applyAlignment="1">
      <alignment vertical="center" wrapText="1"/>
    </xf>
    <xf numFmtId="9" fontId="0" fillId="0" borderId="0" xfId="0" applyNumberFormat="1"/>
    <xf numFmtId="186" fontId="0" fillId="0" borderId="0" xfId="0" applyNumberFormat="1"/>
    <xf numFmtId="168" fontId="65" fillId="0" borderId="0" xfId="19" applyNumberFormat="1" applyFont="1" applyAlignment="1">
      <alignment horizontal="right" vertical="center"/>
    </xf>
    <xf numFmtId="182" fontId="65" fillId="0" borderId="0" xfId="19" applyNumberFormat="1" applyFont="1" applyAlignment="1">
      <alignment horizontal="right" vertical="center"/>
    </xf>
    <xf numFmtId="0" fontId="9" fillId="24" borderId="0" xfId="0" applyFont="1" applyFill="1" applyAlignment="1">
      <alignment horizontal="left" wrapText="1"/>
    </xf>
    <xf numFmtId="168" fontId="9" fillId="24" borderId="0" xfId="0" applyNumberFormat="1" applyFont="1" applyFill="1" applyAlignment="1">
      <alignment horizontal="center"/>
    </xf>
    <xf numFmtId="10" fontId="9" fillId="24" borderId="0" xfId="2" applyNumberFormat="1" applyFont="1" applyFill="1" applyAlignment="1"/>
    <xf numFmtId="0" fontId="9" fillId="0" borderId="96" xfId="0" applyFont="1" applyBorder="1" applyAlignment="1">
      <alignment horizontal="left" wrapText="1"/>
    </xf>
    <xf numFmtId="168" fontId="10" fillId="0" borderId="96" xfId="0" applyNumberFormat="1" applyFont="1" applyBorder="1" applyAlignment="1">
      <alignment horizontal="center"/>
    </xf>
    <xf numFmtId="0" fontId="10" fillId="3" borderId="0" xfId="0" applyFont="1" applyFill="1" applyAlignment="1">
      <alignment wrapText="1"/>
    </xf>
    <xf numFmtId="168" fontId="10" fillId="3" borderId="0" xfId="0" applyNumberFormat="1" applyFont="1" applyFill="1" applyAlignment="1">
      <alignment horizontal="center"/>
    </xf>
    <xf numFmtId="181" fontId="11" fillId="3" borderId="0" xfId="21" applyFont="1" applyFill="1"/>
    <xf numFmtId="0" fontId="9" fillId="0" borderId="0" xfId="0" applyFont="1" applyAlignment="1">
      <alignment horizontal="left" wrapText="1"/>
    </xf>
    <xf numFmtId="168" fontId="10" fillId="0" borderId="0" xfId="0" applyNumberFormat="1" applyFont="1" applyAlignment="1">
      <alignment horizontal="center"/>
    </xf>
    <xf numFmtId="168" fontId="14" fillId="24" borderId="0" xfId="0" applyNumberFormat="1" applyFont="1" applyFill="1" applyAlignment="1">
      <alignment horizontal="center"/>
    </xf>
    <xf numFmtId="168" fontId="11" fillId="0" borderId="96" xfId="0" applyNumberFormat="1" applyFont="1" applyBorder="1" applyAlignment="1">
      <alignment horizontal="center"/>
    </xf>
    <xf numFmtId="181" fontId="10" fillId="0" borderId="0" xfId="21" applyFont="1" applyAlignment="1">
      <alignment horizontal="center"/>
    </xf>
    <xf numFmtId="43" fontId="10" fillId="0" borderId="0" xfId="0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181" fontId="10" fillId="0" borderId="0" xfId="0" applyNumberFormat="1" applyFont="1"/>
    <xf numFmtId="181" fontId="10" fillId="0" borderId="0" xfId="0" applyNumberFormat="1" applyFont="1" applyAlignment="1">
      <alignment horizontal="center"/>
    </xf>
    <xf numFmtId="168" fontId="10" fillId="0" borderId="0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167" fontId="9" fillId="22" borderId="58" xfId="1" applyNumberFormat="1" applyFont="1" applyFill="1" applyBorder="1" applyAlignment="1">
      <alignment horizontal="left"/>
    </xf>
    <xf numFmtId="167" fontId="9" fillId="22" borderId="22" xfId="1" applyNumberFormat="1" applyFont="1" applyFill="1" applyBorder="1" applyAlignment="1">
      <alignment horizontal="left"/>
    </xf>
    <xf numFmtId="168" fontId="9" fillId="22" borderId="22" xfId="1" applyNumberFormat="1" applyFont="1" applyFill="1" applyBorder="1" applyAlignment="1">
      <alignment horizontal="center"/>
    </xf>
    <xf numFmtId="168" fontId="9" fillId="22" borderId="22" xfId="2" applyNumberFormat="1" applyFont="1" applyFill="1" applyBorder="1" applyAlignment="1">
      <alignment horizontal="center"/>
    </xf>
    <xf numFmtId="179" fontId="9" fillId="22" borderId="22" xfId="2" applyNumberFormat="1" applyFont="1" applyFill="1" applyBorder="1" applyAlignment="1">
      <alignment horizontal="center"/>
    </xf>
    <xf numFmtId="179" fontId="9" fillId="22" borderId="58" xfId="2" applyNumberFormat="1" applyFont="1" applyFill="1" applyBorder="1" applyAlignment="1">
      <alignment horizontal="center"/>
    </xf>
    <xf numFmtId="179" fontId="9" fillId="22" borderId="0" xfId="2" applyNumberFormat="1" applyFont="1" applyFill="1" applyAlignment="1">
      <alignment horizontal="center"/>
    </xf>
    <xf numFmtId="168" fontId="9" fillId="22" borderId="72" xfId="1" applyNumberFormat="1" applyFont="1" applyFill="1" applyBorder="1" applyAlignment="1">
      <alignment horizontal="center"/>
    </xf>
    <xf numFmtId="166" fontId="9" fillId="22" borderId="13" xfId="2" applyNumberFormat="1" applyFont="1" applyFill="1" applyBorder="1" applyAlignment="1">
      <alignment horizontal="center"/>
    </xf>
    <xf numFmtId="166" fontId="9" fillId="22" borderId="71" xfId="2" applyNumberFormat="1" applyFont="1" applyFill="1" applyBorder="1" applyAlignment="1">
      <alignment horizontal="center"/>
    </xf>
    <xf numFmtId="0" fontId="16" fillId="11" borderId="58" xfId="0" applyFont="1" applyFill="1" applyBorder="1" applyAlignment="1">
      <alignment horizontal="left" indent="4"/>
    </xf>
    <xf numFmtId="170" fontId="16" fillId="11" borderId="22" xfId="0" applyNumberFormat="1" applyFont="1" applyFill="1" applyBorder="1" applyAlignment="1">
      <alignment horizontal="center"/>
    </xf>
    <xf numFmtId="164" fontId="14" fillId="0" borderId="68" xfId="0" applyNumberFormat="1" applyFont="1" applyBorder="1" applyAlignment="1">
      <alignment horizontal="right" vertical="center" wrapText="1"/>
    </xf>
    <xf numFmtId="0" fontId="8" fillId="25" borderId="59" xfId="0" applyFont="1" applyFill="1" applyBorder="1" applyAlignment="1">
      <alignment horizontal="center" vertical="center" wrapText="1"/>
    </xf>
    <xf numFmtId="0" fontId="37" fillId="25" borderId="60" xfId="0" applyFont="1" applyFill="1" applyBorder="1" applyAlignment="1">
      <alignment horizontal="center" vertical="center" wrapText="1"/>
    </xf>
    <xf numFmtId="0" fontId="60" fillId="0" borderId="0" xfId="0" applyFont="1"/>
    <xf numFmtId="0" fontId="50" fillId="0" borderId="0" xfId="0" applyFont="1" applyAlignment="1">
      <alignment horizontal="left" indent="2"/>
    </xf>
    <xf numFmtId="0" fontId="68" fillId="0" borderId="0" xfId="0" applyFont="1" applyAlignment="1">
      <alignment horizontal="left" indent="2"/>
    </xf>
    <xf numFmtId="0" fontId="18" fillId="3" borderId="0" xfId="0" applyFont="1" applyFill="1"/>
    <xf numFmtId="0" fontId="50" fillId="3" borderId="0" xfId="0" applyFont="1" applyFill="1" applyAlignment="1">
      <alignment horizontal="left" indent="2"/>
    </xf>
    <xf numFmtId="0" fontId="50" fillId="3" borderId="0" xfId="0" applyFont="1" applyFill="1" applyAlignment="1">
      <alignment horizontal="left" vertical="center" indent="2"/>
    </xf>
    <xf numFmtId="0" fontId="50" fillId="3" borderId="0" xfId="0" applyFont="1" applyFill="1" applyAlignment="1">
      <alignment horizontal="left" vertical="center" wrapText="1" indent="2"/>
    </xf>
    <xf numFmtId="0" fontId="68" fillId="3" borderId="0" xfId="0" applyFont="1" applyFill="1" applyAlignment="1">
      <alignment horizontal="left" vertical="center" wrapText="1" indent="2"/>
    </xf>
    <xf numFmtId="0" fontId="68" fillId="3" borderId="0" xfId="0" applyFont="1" applyFill="1" applyAlignment="1">
      <alignment horizontal="left" vertical="center" indent="2"/>
    </xf>
    <xf numFmtId="0" fontId="18" fillId="0" borderId="0" xfId="0" applyFont="1" applyAlignment="1">
      <alignment wrapText="1"/>
    </xf>
    <xf numFmtId="0" fontId="50" fillId="0" borderId="0" xfId="0" applyFont="1" applyAlignment="1">
      <alignment horizontal="left" vertical="center" indent="2"/>
    </xf>
    <xf numFmtId="0" fontId="18" fillId="3" borderId="0" xfId="0" applyFont="1" applyFill="1" applyAlignment="1">
      <alignment wrapText="1"/>
    </xf>
    <xf numFmtId="0" fontId="18" fillId="3" borderId="37" xfId="0" applyFont="1" applyFill="1" applyBorder="1" applyAlignment="1">
      <alignment vertical="center" wrapText="1"/>
    </xf>
    <xf numFmtId="0" fontId="50" fillId="3" borderId="37" xfId="0" applyFont="1" applyFill="1" applyBorder="1" applyAlignment="1">
      <alignment horizontal="left" vertical="center" indent="2"/>
    </xf>
    <xf numFmtId="0" fontId="50" fillId="3" borderId="37" xfId="0" applyFont="1" applyFill="1" applyBorder="1" applyAlignment="1">
      <alignment horizontal="left" vertical="center" wrapText="1" indent="2"/>
    </xf>
    <xf numFmtId="0" fontId="69" fillId="25" borderId="73" xfId="0" applyFont="1" applyFill="1" applyBorder="1" applyAlignment="1">
      <alignment horizontal="center" vertical="center"/>
    </xf>
    <xf numFmtId="172" fontId="18" fillId="25" borderId="57" xfId="21" applyNumberFormat="1" applyFont="1" applyFill="1" applyBorder="1" applyAlignment="1">
      <alignment vertical="center"/>
    </xf>
    <xf numFmtId="0" fontId="69" fillId="25" borderId="110" xfId="0" applyFont="1" applyFill="1" applyBorder="1" applyAlignment="1">
      <alignment horizontal="center" vertical="center"/>
    </xf>
    <xf numFmtId="172" fontId="18" fillId="25" borderId="22" xfId="21" applyNumberFormat="1" applyFont="1" applyFill="1" applyBorder="1" applyAlignment="1">
      <alignment horizontal="center" vertical="center"/>
    </xf>
    <xf numFmtId="0" fontId="69" fillId="25" borderId="74" xfId="0" applyFont="1" applyFill="1" applyBorder="1" applyAlignment="1">
      <alignment horizontal="center" vertical="center"/>
    </xf>
    <xf numFmtId="172" fontId="18" fillId="25" borderId="60" xfId="21" applyNumberFormat="1" applyFont="1" applyFill="1" applyBorder="1" applyAlignment="1">
      <alignment horizontal="center" vertical="center"/>
    </xf>
    <xf numFmtId="10" fontId="17" fillId="3" borderId="0" xfId="2" applyNumberFormat="1" applyFont="1" applyFill="1"/>
    <xf numFmtId="166" fontId="10" fillId="3" borderId="0" xfId="2" applyNumberFormat="1" applyFont="1" applyFill="1"/>
    <xf numFmtId="187" fontId="10" fillId="0" borderId="0" xfId="0" applyNumberFormat="1" applyFont="1"/>
    <xf numFmtId="171" fontId="10" fillId="0" borderId="48" xfId="22" applyNumberFormat="1" applyFont="1" applyBorder="1" applyAlignment="1">
      <alignment horizontal="center" vertical="center"/>
    </xf>
    <xf numFmtId="2" fontId="10" fillId="0" borderId="48" xfId="22" applyNumberFormat="1" applyFont="1" applyBorder="1" applyAlignment="1">
      <alignment horizontal="center" vertical="center"/>
    </xf>
    <xf numFmtId="0" fontId="8" fillId="5" borderId="48" xfId="22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48" xfId="22" applyFont="1" applyBorder="1" applyAlignment="1">
      <alignment horizontal="center" vertical="center" wrapText="1"/>
    </xf>
    <xf numFmtId="4" fontId="10" fillId="0" borderId="48" xfId="0" applyNumberFormat="1" applyFont="1" applyBorder="1" applyAlignment="1">
      <alignment horizontal="center" vertical="center"/>
    </xf>
    <xf numFmtId="4" fontId="10" fillId="0" borderId="48" xfId="0" applyNumberFormat="1" applyFont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4" fontId="9" fillId="0" borderId="48" xfId="0" applyNumberFormat="1" applyFont="1" applyBorder="1" applyAlignment="1">
      <alignment horizontal="center" vertical="center"/>
    </xf>
    <xf numFmtId="4" fontId="9" fillId="0" borderId="48" xfId="0" applyNumberFormat="1" applyFont="1" applyBorder="1" applyAlignment="1">
      <alignment horizontal="center" vertical="center" wrapText="1"/>
    </xf>
    <xf numFmtId="0" fontId="9" fillId="6" borderId="96" xfId="0" applyFont="1" applyFill="1" applyBorder="1" applyAlignment="1">
      <alignment horizontal="left" wrapText="1"/>
    </xf>
    <xf numFmtId="0" fontId="34" fillId="5" borderId="48" xfId="18" applyFont="1" applyFill="1" applyBorder="1" applyAlignment="1">
      <alignment horizontal="center" vertical="center" wrapText="1"/>
    </xf>
    <xf numFmtId="0" fontId="54" fillId="0" borderId="48" xfId="18" applyFont="1" applyBorder="1" applyAlignment="1">
      <alignment horizontal="center" vertical="center" wrapText="1"/>
    </xf>
    <xf numFmtId="0" fontId="54" fillId="0" borderId="48" xfId="18" applyFont="1" applyBorder="1" applyAlignment="1">
      <alignment horizontal="left" vertical="center" wrapText="1"/>
    </xf>
    <xf numFmtId="168" fontId="41" fillId="0" borderId="48" xfId="23" applyNumberFormat="1" applyFont="1" applyBorder="1" applyAlignment="1">
      <alignment horizontal="right" vertical="center"/>
    </xf>
    <xf numFmtId="168" fontId="41" fillId="0" borderId="48" xfId="6" applyNumberFormat="1" applyFont="1" applyBorder="1" applyAlignment="1">
      <alignment horizontal="right" vertical="center"/>
    </xf>
    <xf numFmtId="168" fontId="70" fillId="0" borderId="48" xfId="23" applyNumberFormat="1" applyFont="1" applyBorder="1" applyAlignment="1">
      <alignment horizontal="right" vertical="center"/>
    </xf>
    <xf numFmtId="167" fontId="34" fillId="5" borderId="48" xfId="1" applyNumberFormat="1" applyFont="1" applyFill="1" applyBorder="1" applyAlignment="1">
      <alignment horizontal="center" vertical="center" wrapText="1"/>
    </xf>
    <xf numFmtId="170" fontId="54" fillId="0" borderId="48" xfId="1" applyNumberFormat="1" applyFont="1" applyFill="1" applyBorder="1" applyAlignment="1">
      <alignment horizontal="right" vertical="center" wrapText="1"/>
    </xf>
    <xf numFmtId="170" fontId="51" fillId="0" borderId="48" xfId="1" applyNumberFormat="1" applyFont="1" applyFill="1" applyBorder="1" applyAlignment="1">
      <alignment horizontal="right" vertical="center" wrapText="1"/>
    </xf>
    <xf numFmtId="168" fontId="51" fillId="0" borderId="48" xfId="6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Alignment="1">
      <alignment horizontal="left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3" fillId="8" borderId="0" xfId="0" applyFont="1" applyFill="1"/>
    <xf numFmtId="165" fontId="3" fillId="8" borderId="0" xfId="1" applyNumberFormat="1" applyFont="1" applyFill="1"/>
    <xf numFmtId="181" fontId="9" fillId="0" borderId="0" xfId="21" applyFont="1"/>
    <xf numFmtId="0" fontId="10" fillId="8" borderId="0" xfId="0" applyFont="1" applyFill="1"/>
    <xf numFmtId="0" fontId="8" fillId="5" borderId="30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166" fontId="9" fillId="24" borderId="0" xfId="2" applyNumberFormat="1" applyFont="1" applyFill="1" applyAlignment="1">
      <alignment horizontal="center"/>
    </xf>
    <xf numFmtId="166" fontId="9" fillId="24" borderId="0" xfId="2" applyNumberFormat="1" applyFont="1" applyFill="1" applyAlignment="1"/>
    <xf numFmtId="166" fontId="10" fillId="0" borderId="96" xfId="2" applyNumberFormat="1" applyFont="1" applyBorder="1" applyAlignment="1"/>
    <xf numFmtId="166" fontId="10" fillId="3" borderId="0" xfId="2" applyNumberFormat="1" applyFont="1" applyFill="1" applyAlignment="1"/>
    <xf numFmtId="166" fontId="10" fillId="0" borderId="0" xfId="2" applyNumberFormat="1" applyFont="1" applyBorder="1" applyAlignment="1"/>
    <xf numFmtId="166" fontId="10" fillId="0" borderId="0" xfId="2" applyNumberFormat="1" applyFont="1" applyFill="1" applyAlignment="1"/>
    <xf numFmtId="166" fontId="14" fillId="24" borderId="0" xfId="2" applyNumberFormat="1" applyFont="1" applyFill="1" applyAlignment="1"/>
    <xf numFmtId="166" fontId="11" fillId="0" borderId="96" xfId="2" applyNumberFormat="1" applyFont="1" applyBorder="1" applyAlignment="1"/>
    <xf numFmtId="0" fontId="69" fillId="5" borderId="71" xfId="0" applyFont="1" applyFill="1" applyBorder="1" applyAlignment="1">
      <alignment horizontal="center" vertical="center" wrapText="1"/>
    </xf>
    <xf numFmtId="167" fontId="71" fillId="5" borderId="77" xfId="1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vertical="center"/>
    </xf>
    <xf numFmtId="165" fontId="18" fillId="6" borderId="2" xfId="1" applyNumberFormat="1" applyFont="1" applyFill="1" applyBorder="1" applyAlignment="1">
      <alignment vertical="center"/>
    </xf>
    <xf numFmtId="0" fontId="50" fillId="0" borderId="58" xfId="0" applyFont="1" applyBorder="1" applyAlignment="1">
      <alignment horizontal="left" vertical="center" wrapText="1"/>
    </xf>
    <xf numFmtId="165" fontId="50" fillId="0" borderId="0" xfId="1" applyNumberFormat="1" applyFont="1" applyBorder="1" applyAlignment="1">
      <alignment horizontal="left" vertical="center" wrapText="1"/>
    </xf>
    <xf numFmtId="165" fontId="50" fillId="0" borderId="27" xfId="1" applyNumberFormat="1" applyFont="1" applyBorder="1" applyAlignment="1">
      <alignment horizontal="left" vertical="center" wrapText="1"/>
    </xf>
    <xf numFmtId="0" fontId="50" fillId="0" borderId="35" xfId="0" applyFont="1" applyBorder="1" applyAlignment="1">
      <alignment horizontal="left" vertical="center" wrapText="1"/>
    </xf>
    <xf numFmtId="165" fontId="50" fillId="0" borderId="36" xfId="1" applyNumberFormat="1" applyFont="1" applyBorder="1" applyAlignment="1">
      <alignment horizontal="left" vertical="center" wrapText="1"/>
    </xf>
    <xf numFmtId="0" fontId="18" fillId="6" borderId="35" xfId="0" applyFont="1" applyFill="1" applyBorder="1" applyAlignment="1">
      <alignment vertical="center" wrapText="1"/>
    </xf>
    <xf numFmtId="165" fontId="18" fillId="6" borderId="36" xfId="1" applyNumberFormat="1" applyFont="1" applyFill="1" applyBorder="1" applyAlignment="1">
      <alignment vertical="center"/>
    </xf>
    <xf numFmtId="0" fontId="50" fillId="0" borderId="23" xfId="0" applyFont="1" applyBorder="1" applyAlignment="1">
      <alignment horizontal="left" vertical="center" wrapText="1"/>
    </xf>
    <xf numFmtId="165" fontId="50" fillId="0" borderId="29" xfId="1" applyNumberFormat="1" applyFont="1" applyBorder="1" applyAlignment="1">
      <alignment horizontal="left" vertical="center" wrapText="1"/>
    </xf>
    <xf numFmtId="0" fontId="18" fillId="6" borderId="35" xfId="0" applyFont="1" applyFill="1" applyBorder="1" applyAlignment="1">
      <alignment vertical="center"/>
    </xf>
    <xf numFmtId="0" fontId="50" fillId="0" borderId="0" xfId="0" applyFont="1" applyAlignment="1">
      <alignment horizontal="left" vertical="center" wrapText="1"/>
    </xf>
    <xf numFmtId="0" fontId="69" fillId="5" borderId="107" xfId="0" applyFont="1" applyFill="1" applyBorder="1" applyAlignment="1">
      <alignment vertical="center"/>
    </xf>
    <xf numFmtId="165" fontId="69" fillId="5" borderId="108" xfId="1" applyNumberFormat="1" applyFont="1" applyFill="1" applyBorder="1" applyAlignment="1">
      <alignment horizontal="center" vertical="center"/>
    </xf>
    <xf numFmtId="164" fontId="69" fillId="25" borderId="57" xfId="21" applyNumberFormat="1" applyFont="1" applyFill="1" applyBorder="1" applyAlignment="1">
      <alignment horizontal="center" vertical="center"/>
    </xf>
    <xf numFmtId="164" fontId="69" fillId="25" borderId="70" xfId="21" applyNumberFormat="1" applyFont="1" applyFill="1" applyBorder="1" applyAlignment="1">
      <alignment horizontal="center" vertical="center"/>
    </xf>
    <xf numFmtId="164" fontId="50" fillId="0" borderId="0" xfId="21" applyNumberFormat="1" applyFont="1" applyFill="1" applyBorder="1" applyAlignment="1">
      <alignment horizontal="center" vertical="center"/>
    </xf>
    <xf numFmtId="164" fontId="50" fillId="0" borderId="37" xfId="21" applyNumberFormat="1" applyFont="1" applyFill="1" applyBorder="1" applyAlignment="1">
      <alignment horizontal="center" vertical="center"/>
    </xf>
    <xf numFmtId="166" fontId="69" fillId="25" borderId="19" xfId="2" applyNumberFormat="1" applyFont="1" applyFill="1" applyBorder="1" applyAlignment="1">
      <alignment horizontal="center" vertical="center"/>
    </xf>
    <xf numFmtId="166" fontId="69" fillId="25" borderId="35" xfId="2" applyNumberFormat="1" applyFont="1" applyFill="1" applyBorder="1" applyAlignment="1">
      <alignment horizontal="center" vertical="center"/>
    </xf>
    <xf numFmtId="166" fontId="69" fillId="25" borderId="60" xfId="2" applyNumberFormat="1" applyFont="1" applyFill="1" applyBorder="1" applyAlignment="1">
      <alignment horizontal="center" vertical="center"/>
    </xf>
    <xf numFmtId="166" fontId="69" fillId="25" borderId="68" xfId="2" applyNumberFormat="1" applyFont="1" applyFill="1" applyBorder="1" applyAlignment="1">
      <alignment horizontal="center" vertical="center"/>
    </xf>
    <xf numFmtId="0" fontId="8" fillId="9" borderId="71" xfId="5" applyFont="1" applyFill="1" applyBorder="1" applyAlignment="1">
      <alignment horizontal="center" vertical="center" wrapText="1"/>
    </xf>
    <xf numFmtId="0" fontId="8" fillId="9" borderId="13" xfId="5" applyFont="1" applyFill="1" applyBorder="1" applyAlignment="1">
      <alignment horizontal="center" vertical="center" wrapText="1"/>
    </xf>
    <xf numFmtId="0" fontId="11" fillId="0" borderId="58" xfId="0" applyFont="1" applyBorder="1"/>
    <xf numFmtId="164" fontId="11" fillId="0" borderId="0" xfId="0" applyNumberFormat="1" applyFont="1" applyAlignment="1">
      <alignment horizontal="center" vertical="center"/>
    </xf>
    <xf numFmtId="0" fontId="11" fillId="0" borderId="59" xfId="0" applyFont="1" applyBorder="1"/>
    <xf numFmtId="164" fontId="11" fillId="0" borderId="37" xfId="0" applyNumberFormat="1" applyFont="1" applyBorder="1" applyAlignment="1">
      <alignment horizontal="center" vertical="center"/>
    </xf>
    <xf numFmtId="164" fontId="8" fillId="9" borderId="0" xfId="1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justify" vertical="center"/>
    </xf>
    <xf numFmtId="0" fontId="73" fillId="0" borderId="0" xfId="24" applyFont="1" applyAlignment="1">
      <alignment horizontal="center" vertical="center"/>
    </xf>
    <xf numFmtId="0" fontId="73" fillId="0" borderId="48" xfId="24" applyFont="1" applyBorder="1" applyAlignment="1">
      <alignment horizontal="center" vertical="center"/>
    </xf>
    <xf numFmtId="0" fontId="72" fillId="0" borderId="0" xfId="24" applyAlignment="1">
      <alignment horizontal="center" vertical="center"/>
    </xf>
    <xf numFmtId="0" fontId="72" fillId="0" borderId="48" xfId="24" applyBorder="1" applyAlignment="1">
      <alignment horizontal="center" vertical="center"/>
    </xf>
    <xf numFmtId="0" fontId="72" fillId="0" borderId="45" xfId="24" applyBorder="1" applyAlignment="1">
      <alignment horizontal="center" vertical="center"/>
    </xf>
    <xf numFmtId="0" fontId="72" fillId="0" borderId="114" xfId="24" applyBorder="1" applyAlignment="1">
      <alignment horizontal="center" vertical="center"/>
    </xf>
    <xf numFmtId="166" fontId="8" fillId="9" borderId="71" xfId="2" applyNumberFormat="1" applyFont="1" applyFill="1" applyBorder="1" applyAlignment="1">
      <alignment horizontal="center" vertical="center" wrapText="1"/>
    </xf>
    <xf numFmtId="0" fontId="72" fillId="0" borderId="0" xfId="24" applyBorder="1" applyAlignment="1">
      <alignment horizontal="center" vertical="center"/>
    </xf>
    <xf numFmtId="0" fontId="40" fillId="0" borderId="48" xfId="24" applyFont="1" applyBorder="1" applyAlignment="1">
      <alignment horizontal="center" vertical="center" wrapText="1"/>
    </xf>
    <xf numFmtId="0" fontId="43" fillId="0" borderId="48" xfId="24" applyFont="1" applyBorder="1" applyAlignment="1">
      <alignment horizontal="center" vertical="center" wrapText="1"/>
    </xf>
    <xf numFmtId="166" fontId="40" fillId="0" borderId="48" xfId="25" applyNumberFormat="1" applyFont="1" applyBorder="1" applyAlignment="1">
      <alignment horizontal="center" vertical="center"/>
    </xf>
    <xf numFmtId="0" fontId="40" fillId="0" borderId="48" xfId="24" applyFont="1" applyFill="1" applyBorder="1" applyAlignment="1">
      <alignment horizontal="center" vertical="center" wrapText="1"/>
    </xf>
    <xf numFmtId="0" fontId="43" fillId="0" borderId="48" xfId="24" applyFont="1" applyFill="1" applyBorder="1" applyAlignment="1">
      <alignment horizontal="center" vertical="center" wrapText="1"/>
    </xf>
    <xf numFmtId="166" fontId="40" fillId="0" borderId="48" xfId="25" applyNumberFormat="1" applyFont="1" applyFill="1" applyBorder="1" applyAlignment="1">
      <alignment horizontal="center" vertical="center"/>
    </xf>
    <xf numFmtId="0" fontId="72" fillId="0" borderId="0" xfId="24" applyFill="1" applyAlignment="1">
      <alignment horizontal="center" vertical="center"/>
    </xf>
    <xf numFmtId="0" fontId="72" fillId="0" borderId="48" xfId="24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164" fontId="74" fillId="0" borderId="0" xfId="2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8" fontId="10" fillId="0" borderId="96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8" fillId="5" borderId="57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49" fontId="8" fillId="5" borderId="36" xfId="0" applyNumberFormat="1" applyFont="1" applyFill="1" applyBorder="1" applyAlignment="1">
      <alignment horizontal="center" vertical="center"/>
    </xf>
    <xf numFmtId="49" fontId="8" fillId="5" borderId="3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3" fillId="5" borderId="58" xfId="0" applyFont="1" applyFill="1" applyBorder="1" applyAlignment="1">
      <alignment horizontal="center" vertical="center" wrapText="1"/>
    </xf>
    <xf numFmtId="0" fontId="23" fillId="5" borderId="59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left" vertical="center"/>
    </xf>
    <xf numFmtId="0" fontId="8" fillId="5" borderId="60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17" fontId="11" fillId="0" borderId="0" xfId="0" applyNumberFormat="1" applyFont="1" applyAlignment="1">
      <alignment horizontal="center"/>
    </xf>
    <xf numFmtId="0" fontId="8" fillId="5" borderId="23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4" fillId="7" borderId="58" xfId="0" applyFont="1" applyFill="1" applyBorder="1" applyAlignment="1">
      <alignment horizontal="center" vertical="center"/>
    </xf>
    <xf numFmtId="0" fontId="34" fillId="7" borderId="23" xfId="0" applyFont="1" applyFill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4" fillId="5" borderId="58" xfId="0" applyFont="1" applyFill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 wrapText="1"/>
    </xf>
    <xf numFmtId="0" fontId="35" fillId="5" borderId="29" xfId="0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5" borderId="33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5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/>
    </xf>
    <xf numFmtId="164" fontId="8" fillId="5" borderId="33" xfId="0" applyNumberFormat="1" applyFont="1" applyFill="1" applyBorder="1" applyAlignment="1">
      <alignment horizontal="center" vertical="center" wrapText="1"/>
    </xf>
    <xf numFmtId="164" fontId="8" fillId="5" borderId="32" xfId="0" applyNumberFormat="1" applyFont="1" applyFill="1" applyBorder="1" applyAlignment="1">
      <alignment horizontal="center" vertical="center" wrapText="1"/>
    </xf>
    <xf numFmtId="164" fontId="8" fillId="5" borderId="31" xfId="0" applyNumberFormat="1" applyFont="1" applyFill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7" fillId="0" borderId="29" xfId="0" applyFont="1" applyBorder="1" applyAlignment="1">
      <alignment horizontal="center"/>
    </xf>
    <xf numFmtId="0" fontId="8" fillId="7" borderId="25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3" fillId="9" borderId="30" xfId="5" applyFont="1" applyFill="1" applyBorder="1" applyAlignment="1">
      <alignment horizontal="center" vertical="center" wrapText="1"/>
    </xf>
    <xf numFmtId="0" fontId="23" fillId="9" borderId="40" xfId="5" applyFont="1" applyFill="1" applyBorder="1" applyAlignment="1">
      <alignment horizontal="center" wrapText="1"/>
    </xf>
    <xf numFmtId="0" fontId="23" fillId="9" borderId="39" xfId="5" applyFont="1" applyFill="1" applyBorder="1" applyAlignment="1">
      <alignment horizontal="center" wrapText="1"/>
    </xf>
    <xf numFmtId="0" fontId="23" fillId="9" borderId="38" xfId="5" applyFont="1" applyFill="1" applyBorder="1" applyAlignment="1">
      <alignment horizontal="center" wrapText="1"/>
    </xf>
    <xf numFmtId="0" fontId="10" fillId="0" borderId="76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7" fillId="17" borderId="1" xfId="0" applyFont="1" applyFill="1" applyBorder="1" applyAlignment="1">
      <alignment horizontal="center" vertical="center" wrapText="1"/>
    </xf>
    <xf numFmtId="0" fontId="37" fillId="17" borderId="67" xfId="0" applyFont="1" applyFill="1" applyBorder="1" applyAlignment="1">
      <alignment horizontal="center" vertical="center" wrapText="1"/>
    </xf>
    <xf numFmtId="0" fontId="37" fillId="17" borderId="7" xfId="0" applyFont="1" applyFill="1" applyBorder="1" applyAlignment="1">
      <alignment horizontal="center" vertical="center" wrapText="1"/>
    </xf>
    <xf numFmtId="0" fontId="37" fillId="17" borderId="6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7" fontId="14" fillId="0" borderId="0" xfId="0" applyNumberFormat="1" applyFont="1" applyBorder="1" applyAlignment="1">
      <alignment horizontal="center"/>
    </xf>
    <xf numFmtId="0" fontId="10" fillId="3" borderId="86" xfId="0" applyFont="1" applyFill="1" applyBorder="1" applyAlignment="1">
      <alignment horizontal="center"/>
    </xf>
    <xf numFmtId="0" fontId="10" fillId="3" borderId="88" xfId="0" applyFont="1" applyFill="1" applyBorder="1" applyAlignment="1">
      <alignment horizontal="center"/>
    </xf>
    <xf numFmtId="0" fontId="14" fillId="19" borderId="87" xfId="0" applyFont="1" applyFill="1" applyBorder="1" applyAlignment="1">
      <alignment horizontal="center" vertical="center"/>
    </xf>
    <xf numFmtId="0" fontId="14" fillId="19" borderId="89" xfId="0" applyFont="1" applyFill="1" applyBorder="1" applyAlignment="1">
      <alignment horizontal="center" vertical="center"/>
    </xf>
    <xf numFmtId="0" fontId="14" fillId="20" borderId="87" xfId="0" applyFont="1" applyFill="1" applyBorder="1" applyAlignment="1">
      <alignment horizontal="center" vertical="center"/>
    </xf>
    <xf numFmtId="0" fontId="14" fillId="20" borderId="89" xfId="0" applyFont="1" applyFill="1" applyBorder="1" applyAlignment="1">
      <alignment horizontal="center" vertical="center"/>
    </xf>
    <xf numFmtId="0" fontId="14" fillId="20" borderId="67" xfId="0" applyFont="1" applyFill="1" applyBorder="1" applyAlignment="1">
      <alignment horizontal="center" vertical="center"/>
    </xf>
    <xf numFmtId="0" fontId="14" fillId="20" borderId="68" xfId="0" applyFont="1" applyFill="1" applyBorder="1" applyAlignment="1">
      <alignment horizontal="center" vertical="center"/>
    </xf>
    <xf numFmtId="0" fontId="51" fillId="0" borderId="0" xfId="7" applyFont="1" applyAlignment="1">
      <alignment horizontal="left" vertical="center" wrapText="1"/>
    </xf>
    <xf numFmtId="0" fontId="14" fillId="0" borderId="0" xfId="7" applyFont="1" applyAlignment="1">
      <alignment horizontal="center"/>
    </xf>
    <xf numFmtId="0" fontId="11" fillId="0" borderId="37" xfId="7" applyFont="1" applyBorder="1" applyAlignment="1">
      <alignment horizontal="center"/>
    </xf>
    <xf numFmtId="0" fontId="8" fillId="5" borderId="56" xfId="7" applyFont="1" applyFill="1" applyBorder="1" applyAlignment="1">
      <alignment horizontal="center" vertical="center"/>
    </xf>
    <xf numFmtId="0" fontId="8" fillId="5" borderId="59" xfId="7" applyFont="1" applyFill="1" applyBorder="1" applyAlignment="1">
      <alignment horizontal="center" vertical="center"/>
    </xf>
    <xf numFmtId="0" fontId="8" fillId="5" borderId="57" xfId="7" applyFont="1" applyFill="1" applyBorder="1" applyAlignment="1">
      <alignment horizontal="center" vertical="center" wrapText="1"/>
    </xf>
    <xf numFmtId="0" fontId="8" fillId="5" borderId="60" xfId="7" applyFont="1" applyFill="1" applyBorder="1" applyAlignment="1">
      <alignment horizontal="center" vertical="center" wrapText="1"/>
    </xf>
    <xf numFmtId="0" fontId="8" fillId="5" borderId="18" xfId="7" applyFont="1" applyFill="1" applyBorder="1" applyAlignment="1">
      <alignment horizontal="center" vertical="center" wrapText="1"/>
    </xf>
    <xf numFmtId="0" fontId="8" fillId="5" borderId="37" xfId="7" applyFont="1" applyFill="1" applyBorder="1" applyAlignment="1">
      <alignment horizontal="center" vertical="center" wrapText="1"/>
    </xf>
    <xf numFmtId="0" fontId="51" fillId="0" borderId="61" xfId="7" applyFont="1" applyBorder="1" applyAlignment="1">
      <alignment horizontal="left" vertical="center" wrapText="1"/>
    </xf>
    <xf numFmtId="0" fontId="51" fillId="0" borderId="58" xfId="7" applyFont="1" applyBorder="1" applyAlignment="1">
      <alignment horizontal="left" vertical="center" wrapText="1"/>
    </xf>
    <xf numFmtId="0" fontId="51" fillId="0" borderId="24" xfId="7" applyFont="1" applyBorder="1" applyAlignment="1">
      <alignment horizontal="left" vertical="center" wrapText="1"/>
    </xf>
    <xf numFmtId="0" fontId="51" fillId="0" borderId="29" xfId="7" applyFont="1" applyBorder="1" applyAlignment="1">
      <alignment horizontal="left" vertical="center" wrapText="1"/>
    </xf>
    <xf numFmtId="0" fontId="51" fillId="0" borderId="23" xfId="7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0" fillId="0" borderId="37" xfId="0" applyFont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4" fillId="0" borderId="0" xfId="12" applyFont="1" applyAlignment="1">
      <alignment horizontal="center" vertical="center"/>
    </xf>
    <xf numFmtId="0" fontId="11" fillId="0" borderId="0" xfId="12" applyFont="1" applyAlignment="1">
      <alignment horizontal="center"/>
    </xf>
    <xf numFmtId="0" fontId="8" fillId="5" borderId="73" xfId="4" applyFont="1" applyFill="1" applyBorder="1" applyAlignment="1">
      <alignment horizontal="center" vertical="center"/>
    </xf>
    <xf numFmtId="0" fontId="8" fillId="5" borderId="74" xfId="4" applyFont="1" applyFill="1" applyBorder="1" applyAlignment="1">
      <alignment horizontal="center" vertical="center"/>
    </xf>
    <xf numFmtId="0" fontId="8" fillId="5" borderId="57" xfId="4" applyFont="1" applyFill="1" applyBorder="1" applyAlignment="1">
      <alignment horizontal="center" vertical="center" wrapText="1"/>
    </xf>
    <xf numFmtId="0" fontId="8" fillId="5" borderId="60" xfId="4" applyFont="1" applyFill="1" applyBorder="1" applyAlignment="1">
      <alignment horizontal="center" vertical="center" wrapText="1"/>
    </xf>
    <xf numFmtId="0" fontId="8" fillId="5" borderId="56" xfId="4" applyFont="1" applyFill="1" applyBorder="1" applyAlignment="1">
      <alignment horizontal="center" vertical="center" wrapText="1"/>
    </xf>
    <xf numFmtId="0" fontId="8" fillId="5" borderId="59" xfId="4" applyFont="1" applyFill="1" applyBorder="1" applyAlignment="1">
      <alignment horizontal="center" vertical="center" wrapText="1"/>
    </xf>
    <xf numFmtId="0" fontId="8" fillId="5" borderId="67" xfId="12" applyFont="1" applyFill="1" applyBorder="1" applyAlignment="1">
      <alignment horizontal="center" vertical="center" wrapText="1"/>
    </xf>
    <xf numFmtId="0" fontId="8" fillId="5" borderId="68" xfId="12" applyFont="1" applyFill="1" applyBorder="1" applyAlignment="1">
      <alignment horizontal="center" vertical="center" wrapText="1"/>
    </xf>
    <xf numFmtId="0" fontId="44" fillId="0" borderId="0" xfId="4" applyFont="1" applyAlignment="1">
      <alignment horizontal="center"/>
    </xf>
    <xf numFmtId="0" fontId="11" fillId="0" borderId="37" xfId="12" applyFont="1" applyBorder="1" applyAlignment="1">
      <alignment horizontal="center"/>
    </xf>
    <xf numFmtId="0" fontId="8" fillId="5" borderId="58" xfId="4" applyFont="1" applyFill="1" applyBorder="1" applyAlignment="1">
      <alignment horizontal="center" vertical="center"/>
    </xf>
    <xf numFmtId="0" fontId="8" fillId="5" borderId="59" xfId="4" applyFont="1" applyFill="1" applyBorder="1" applyAlignment="1">
      <alignment horizontal="center" vertical="center"/>
    </xf>
    <xf numFmtId="0" fontId="8" fillId="5" borderId="22" xfId="4" applyFont="1" applyFill="1" applyBorder="1" applyAlignment="1">
      <alignment horizontal="center" vertical="center" wrapText="1"/>
    </xf>
    <xf numFmtId="0" fontId="8" fillId="5" borderId="24" xfId="12" applyFont="1" applyFill="1" applyBorder="1" applyAlignment="1">
      <alignment horizontal="center" vertical="center" wrapText="1"/>
    </xf>
    <xf numFmtId="0" fontId="8" fillId="5" borderId="29" xfId="12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8" fillId="5" borderId="22" xfId="12" applyFont="1" applyFill="1" applyBorder="1" applyAlignment="1">
      <alignment horizontal="center" vertical="center" wrapText="1"/>
    </xf>
    <xf numFmtId="0" fontId="8" fillId="5" borderId="60" xfId="12" applyFont="1" applyFill="1" applyBorder="1" applyAlignment="1">
      <alignment horizontal="center" vertical="center"/>
    </xf>
    <xf numFmtId="0" fontId="8" fillId="5" borderId="60" xfId="12" applyFont="1" applyFill="1" applyBorder="1" applyAlignment="1">
      <alignment horizontal="center" vertical="center" wrapText="1"/>
    </xf>
    <xf numFmtId="0" fontId="11" fillId="0" borderId="37" xfId="3" applyFont="1" applyBorder="1" applyAlignment="1">
      <alignment horizontal="center" vertical="center"/>
    </xf>
    <xf numFmtId="0" fontId="8" fillId="5" borderId="58" xfId="3" applyFont="1" applyFill="1" applyBorder="1" applyAlignment="1">
      <alignment horizontal="center" vertical="center"/>
    </xf>
    <xf numFmtId="0" fontId="8" fillId="5" borderId="59" xfId="3" applyFont="1" applyFill="1" applyBorder="1" applyAlignment="1">
      <alignment horizontal="center" vertical="center"/>
    </xf>
    <xf numFmtId="0" fontId="8" fillId="5" borderId="29" xfId="12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5" borderId="57" xfId="12" applyFont="1" applyFill="1" applyBorder="1" applyAlignment="1">
      <alignment horizontal="center" vertical="center" wrapText="1"/>
    </xf>
    <xf numFmtId="0" fontId="51" fillId="0" borderId="0" xfId="18" applyFont="1" applyAlignment="1">
      <alignment horizontal="center" vertical="center" wrapText="1"/>
    </xf>
    <xf numFmtId="43" fontId="51" fillId="0" borderId="112" xfId="18" applyNumberFormat="1" applyFont="1" applyBorder="1" applyAlignment="1">
      <alignment horizontal="center" vertical="center" wrapText="1"/>
    </xf>
    <xf numFmtId="0" fontId="34" fillId="5" borderId="113" xfId="18" applyFont="1" applyFill="1" applyBorder="1" applyAlignment="1">
      <alignment horizontal="center" vertical="center" wrapText="1"/>
    </xf>
    <xf numFmtId="0" fontId="34" fillId="5" borderId="112" xfId="18" applyFont="1" applyFill="1" applyBorder="1" applyAlignment="1">
      <alignment horizontal="center" vertical="center" wrapText="1"/>
    </xf>
    <xf numFmtId="0" fontId="54" fillId="0" borderId="48" xfId="18" applyFont="1" applyBorder="1" applyAlignment="1">
      <alignment horizontal="center" vertical="center" wrapText="1"/>
    </xf>
    <xf numFmtId="0" fontId="54" fillId="0" borderId="48" xfId="18" applyFont="1" applyBorder="1" applyAlignment="1">
      <alignment horizontal="left" vertical="center" wrapText="1"/>
    </xf>
    <xf numFmtId="168" fontId="54" fillId="0" borderId="48" xfId="6" applyNumberFormat="1" applyFont="1" applyFill="1" applyBorder="1" applyAlignment="1">
      <alignment horizontal="right" vertical="center" wrapText="1"/>
    </xf>
    <xf numFmtId="168" fontId="41" fillId="0" borderId="45" xfId="23" applyNumberFormat="1" applyFont="1" applyBorder="1" applyAlignment="1">
      <alignment horizontal="right" vertical="center"/>
    </xf>
    <xf numFmtId="168" fontId="41" fillId="0" borderId="51" xfId="23" applyNumberFormat="1" applyFont="1" applyBorder="1" applyAlignment="1">
      <alignment horizontal="right" vertical="center"/>
    </xf>
    <xf numFmtId="0" fontId="54" fillId="0" borderId="114" xfId="18" applyFont="1" applyBorder="1" applyAlignment="1">
      <alignment horizontal="left" vertical="center" wrapText="1"/>
    </xf>
    <xf numFmtId="0" fontId="54" fillId="0" borderId="116" xfId="18" applyFont="1" applyBorder="1" applyAlignment="1">
      <alignment horizontal="left" vertical="center" wrapText="1"/>
    </xf>
    <xf numFmtId="0" fontId="51" fillId="0" borderId="114" xfId="18" applyFont="1" applyBorder="1" applyAlignment="1">
      <alignment horizontal="left" vertical="center" wrapText="1"/>
    </xf>
    <xf numFmtId="0" fontId="51" fillId="0" borderId="115" xfId="18" applyFont="1" applyBorder="1" applyAlignment="1">
      <alignment horizontal="left" vertical="center" wrapText="1"/>
    </xf>
    <xf numFmtId="0" fontId="51" fillId="0" borderId="116" xfId="18" applyFont="1" applyBorder="1" applyAlignment="1">
      <alignment horizontal="left" vertical="center" wrapText="1"/>
    </xf>
    <xf numFmtId="0" fontId="34" fillId="5" borderId="114" xfId="18" applyFont="1" applyFill="1" applyBorder="1" applyAlignment="1">
      <alignment horizontal="center" vertical="center" wrapText="1"/>
    </xf>
    <xf numFmtId="0" fontId="34" fillId="5" borderId="116" xfId="18" applyFont="1" applyFill="1" applyBorder="1" applyAlignment="1">
      <alignment horizontal="center" vertical="center" wrapText="1"/>
    </xf>
    <xf numFmtId="0" fontId="54" fillId="0" borderId="45" xfId="18" applyFont="1" applyBorder="1" applyAlignment="1">
      <alignment horizontal="center" vertical="center" wrapText="1"/>
    </xf>
    <xf numFmtId="0" fontId="54" fillId="0" borderId="51" xfId="18" applyFont="1" applyBorder="1" applyAlignment="1">
      <alignment horizontal="center" vertical="center" wrapText="1"/>
    </xf>
    <xf numFmtId="0" fontId="54" fillId="0" borderId="117" xfId="18" applyFont="1" applyBorder="1" applyAlignment="1">
      <alignment horizontal="left" vertical="center" wrapText="1"/>
    </xf>
    <xf numFmtId="0" fontId="54" fillId="0" borderId="118" xfId="18" applyFont="1" applyBorder="1" applyAlignment="1">
      <alignment horizontal="left" vertical="center" wrapText="1"/>
    </xf>
    <xf numFmtId="0" fontId="54" fillId="0" borderId="119" xfId="18" applyFont="1" applyBorder="1" applyAlignment="1">
      <alignment horizontal="left" vertical="center" wrapText="1"/>
    </xf>
    <xf numFmtId="0" fontId="54" fillId="0" borderId="91" xfId="18" applyFont="1" applyBorder="1" applyAlignment="1">
      <alignment horizontal="left" vertical="center" wrapText="1"/>
    </xf>
    <xf numFmtId="0" fontId="54" fillId="0" borderId="113" xfId="18" applyFont="1" applyBorder="1" applyAlignment="1">
      <alignment horizontal="left" vertical="center" wrapText="1"/>
    </xf>
    <xf numFmtId="0" fontId="54" fillId="0" borderId="120" xfId="18" applyFont="1" applyBorder="1" applyAlignment="1">
      <alignment horizontal="left" vertical="center" wrapText="1"/>
    </xf>
    <xf numFmtId="170" fontId="54" fillId="0" borderId="45" xfId="1" applyNumberFormat="1" applyFont="1" applyFill="1" applyBorder="1" applyAlignment="1">
      <alignment horizontal="right" vertical="center" wrapText="1"/>
    </xf>
    <xf numFmtId="170" fontId="54" fillId="0" borderId="92" xfId="1" applyNumberFormat="1" applyFont="1" applyFill="1" applyBorder="1" applyAlignment="1">
      <alignment horizontal="right" vertical="center" wrapText="1"/>
    </xf>
    <xf numFmtId="170" fontId="54" fillId="0" borderId="51" xfId="1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left" vertical="center" wrapText="1" indent="1"/>
    </xf>
    <xf numFmtId="0" fontId="8" fillId="7" borderId="82" xfId="0" applyFont="1" applyFill="1" applyBorder="1" applyAlignment="1">
      <alignment horizontal="center" vertical="center" wrapText="1"/>
    </xf>
    <xf numFmtId="0" fontId="8" fillId="7" borderId="83" xfId="0" applyFont="1" applyFill="1" applyBorder="1" applyAlignment="1">
      <alignment horizontal="center" vertical="center" wrapText="1"/>
    </xf>
    <xf numFmtId="0" fontId="8" fillId="7" borderId="84" xfId="0" applyFont="1" applyFill="1" applyBorder="1" applyAlignment="1">
      <alignment horizontal="center" vertical="center" wrapText="1"/>
    </xf>
    <xf numFmtId="0" fontId="8" fillId="7" borderId="85" xfId="0" applyFont="1" applyFill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168" fontId="10" fillId="0" borderId="47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168" fontId="10" fillId="0" borderId="50" xfId="0" applyNumberFormat="1" applyFont="1" applyBorder="1" applyAlignment="1">
      <alignment horizontal="center" vertical="center"/>
    </xf>
    <xf numFmtId="0" fontId="8" fillId="5" borderId="43" xfId="0" applyFont="1" applyFill="1" applyBorder="1" applyAlignment="1">
      <alignment horizontal="left" vertical="center" indent="1"/>
    </xf>
    <xf numFmtId="0" fontId="8" fillId="5" borderId="42" xfId="0" applyFont="1" applyFill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 indent="1"/>
    </xf>
    <xf numFmtId="0" fontId="8" fillId="5" borderId="58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94" xfId="0" applyFont="1" applyFill="1" applyBorder="1" applyAlignment="1">
      <alignment horizontal="center" vertical="center" wrapText="1"/>
    </xf>
    <xf numFmtId="0" fontId="8" fillId="7" borderId="95" xfId="0" applyFont="1" applyFill="1" applyBorder="1" applyAlignment="1">
      <alignment horizontal="center" vertical="center" wrapText="1"/>
    </xf>
    <xf numFmtId="0" fontId="8" fillId="7" borderId="57" xfId="0" applyFont="1" applyFill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67" fontId="36" fillId="22" borderId="0" xfId="1" applyNumberFormat="1" applyFont="1" applyFill="1" applyAlignment="1">
      <alignment horizontal="center" vertical="center"/>
    </xf>
    <xf numFmtId="0" fontId="54" fillId="0" borderId="27" xfId="7" applyFont="1" applyBorder="1" applyAlignment="1">
      <alignment horizontal="left" vertical="center" wrapText="1"/>
    </xf>
    <xf numFmtId="0" fontId="54" fillId="0" borderId="28" xfId="7" applyFont="1" applyBorder="1" applyAlignment="1">
      <alignment horizontal="left" vertical="center" wrapText="1"/>
    </xf>
    <xf numFmtId="0" fontId="11" fillId="0" borderId="61" xfId="7" applyFont="1" applyBorder="1" applyAlignment="1">
      <alignment horizontal="left" vertical="center" wrapText="1"/>
    </xf>
    <xf numFmtId="0" fontId="11" fillId="0" borderId="0" xfId="7" applyFont="1" applyAlignment="1">
      <alignment horizontal="left" vertical="center" wrapText="1"/>
    </xf>
    <xf numFmtId="0" fontId="11" fillId="0" borderId="58" xfId="7" applyFont="1" applyBorder="1" applyAlignment="1">
      <alignment horizontal="left" vertical="center" wrapText="1"/>
    </xf>
    <xf numFmtId="0" fontId="11" fillId="0" borderId="24" xfId="7" applyFont="1" applyBorder="1" applyAlignment="1">
      <alignment horizontal="left" vertical="center" wrapText="1"/>
    </xf>
    <xf numFmtId="0" fontId="11" fillId="0" borderId="29" xfId="7" applyFont="1" applyBorder="1" applyAlignment="1">
      <alignment horizontal="left" vertical="center" wrapText="1"/>
    </xf>
    <xf numFmtId="0" fontId="11" fillId="0" borderId="23" xfId="7" applyFont="1" applyBorder="1" applyAlignment="1">
      <alignment horizontal="left" vertical="center" wrapText="1"/>
    </xf>
    <xf numFmtId="0" fontId="60" fillId="0" borderId="0" xfId="7" applyFont="1" applyAlignment="1">
      <alignment horizontal="center" vertical="center"/>
    </xf>
    <xf numFmtId="0" fontId="8" fillId="5" borderId="2" xfId="7" applyFont="1" applyFill="1" applyBorder="1" applyAlignment="1">
      <alignment horizontal="center" vertical="center"/>
    </xf>
    <xf numFmtId="0" fontId="8" fillId="5" borderId="4" xfId="7" applyFont="1" applyFill="1" applyBorder="1" applyAlignment="1">
      <alignment horizontal="center" vertical="center"/>
    </xf>
    <xf numFmtId="0" fontId="8" fillId="5" borderId="66" xfId="7" applyFont="1" applyFill="1" applyBorder="1" applyAlignment="1">
      <alignment horizontal="center" vertical="center" wrapText="1"/>
    </xf>
    <xf numFmtId="0" fontId="8" fillId="5" borderId="9" xfId="7" applyFont="1" applyFill="1" applyBorder="1" applyAlignment="1">
      <alignment horizontal="center" vertical="center" wrapText="1"/>
    </xf>
    <xf numFmtId="0" fontId="51" fillId="0" borderId="66" xfId="7" applyFont="1" applyBorder="1" applyAlignment="1">
      <alignment horizontal="left" vertical="center" wrapText="1"/>
    </xf>
    <xf numFmtId="0" fontId="51" fillId="0" borderId="18" xfId="7" applyFont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5" borderId="6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65" xfId="0" applyFont="1" applyFill="1" applyBorder="1" applyAlignment="1">
      <alignment horizontal="center"/>
    </xf>
    <xf numFmtId="0" fontId="8" fillId="5" borderId="64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wrapText="1"/>
    </xf>
    <xf numFmtId="0" fontId="8" fillId="5" borderId="59" xfId="0" applyFont="1" applyFill="1" applyBorder="1" applyAlignment="1">
      <alignment horizontal="left" wrapText="1"/>
    </xf>
    <xf numFmtId="0" fontId="55" fillId="0" borderId="18" xfId="0" applyFont="1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9" fillId="3" borderId="98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wrapText="1"/>
    </xf>
    <xf numFmtId="0" fontId="8" fillId="5" borderId="59" xfId="0" applyFont="1" applyFill="1" applyBorder="1" applyAlignment="1">
      <alignment horizontal="center" wrapText="1"/>
    </xf>
    <xf numFmtId="0" fontId="9" fillId="3" borderId="99" xfId="0" applyFont="1" applyFill="1" applyBorder="1" applyAlignment="1">
      <alignment horizontal="center" vertical="center" wrapText="1"/>
    </xf>
    <xf numFmtId="0" fontId="9" fillId="3" borderId="100" xfId="0" applyFont="1" applyFill="1" applyBorder="1" applyAlignment="1">
      <alignment horizontal="center" vertical="center" wrapText="1"/>
    </xf>
    <xf numFmtId="0" fontId="9" fillId="3" borderId="101" xfId="0" applyFont="1" applyFill="1" applyBorder="1" applyAlignment="1">
      <alignment horizontal="center" vertical="center" wrapText="1"/>
    </xf>
    <xf numFmtId="0" fontId="8" fillId="5" borderId="71" xfId="0" applyFont="1" applyFill="1" applyBorder="1" applyAlignment="1">
      <alignment horizontal="left" vertical="center" wrapText="1"/>
    </xf>
    <xf numFmtId="0" fontId="8" fillId="5" borderId="72" xfId="0" applyFont="1" applyFill="1" applyBorder="1" applyAlignment="1">
      <alignment horizontal="left" vertical="center" wrapText="1"/>
    </xf>
    <xf numFmtId="43" fontId="14" fillId="0" borderId="0" xfId="1" applyFont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5" borderId="102" xfId="0" applyFont="1" applyFill="1" applyBorder="1" applyAlignment="1">
      <alignment horizontal="center" vertical="center" wrapText="1"/>
    </xf>
    <xf numFmtId="0" fontId="8" fillId="5" borderId="103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wrapText="1"/>
    </xf>
    <xf numFmtId="0" fontId="8" fillId="7" borderId="56" xfId="0" applyFont="1" applyFill="1" applyBorder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 wrapText="1"/>
    </xf>
    <xf numFmtId="0" fontId="8" fillId="5" borderId="105" xfId="0" applyFont="1" applyFill="1" applyBorder="1" applyAlignment="1">
      <alignment horizontal="center" vertical="center" wrapText="1"/>
    </xf>
    <xf numFmtId="0" fontId="8" fillId="5" borderId="10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66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24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40" fillId="0" borderId="0" xfId="7" applyFont="1" applyAlignment="1">
      <alignment horizontal="center" vertical="center" readingOrder="1"/>
    </xf>
    <xf numFmtId="0" fontId="14" fillId="0" borderId="37" xfId="0" applyFont="1" applyBorder="1" applyAlignment="1">
      <alignment horizontal="center" vertical="center"/>
    </xf>
    <xf numFmtId="0" fontId="8" fillId="25" borderId="56" xfId="0" applyFont="1" applyFill="1" applyBorder="1" applyAlignment="1">
      <alignment horizontal="center" vertical="center" wrapText="1"/>
    </xf>
    <xf numFmtId="0" fontId="8" fillId="25" borderId="59" xfId="0" applyFont="1" applyFill="1" applyBorder="1" applyAlignment="1">
      <alignment horizontal="center" vertical="center" wrapText="1"/>
    </xf>
    <xf numFmtId="0" fontId="67" fillId="25" borderId="2" xfId="0" applyFont="1" applyFill="1" applyBorder="1" applyAlignment="1">
      <alignment horizontal="center" vertical="center" wrapText="1"/>
    </xf>
    <xf numFmtId="0" fontId="67" fillId="25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40" fillId="0" borderId="0" xfId="24" applyFont="1" applyAlignment="1">
      <alignment horizontal="center" vertical="center" wrapText="1"/>
    </xf>
    <xf numFmtId="0" fontId="40" fillId="0" borderId="0" xfId="24" applyFont="1" applyAlignment="1">
      <alignment horizontal="center" vertical="center"/>
    </xf>
    <xf numFmtId="0" fontId="51" fillId="0" borderId="18" xfId="0" applyFont="1" applyBorder="1" applyAlignment="1">
      <alignment horizontal="left" vertical="center"/>
    </xf>
  </cellXfs>
  <cellStyles count="26">
    <cellStyle name="Comma 2" xfId="15" xr:uid="{9195928F-5717-4930-B8B9-303C29098545}"/>
    <cellStyle name="Millares" xfId="1" builtinId="3"/>
    <cellStyle name="Millares 10 5" xfId="10" xr:uid="{2A92D811-D65B-440F-96AA-ECE273CBC747}"/>
    <cellStyle name="Millares 2" xfId="9" xr:uid="{FAA95EAD-5B0A-48BC-A4CF-816566C4AB2C}"/>
    <cellStyle name="Millares 2 2" xfId="16" xr:uid="{32C61F68-F941-41B1-BAFF-BDD51EC25480}"/>
    <cellStyle name="Millares 2 2 2" xfId="20" xr:uid="{3FF6437C-0CF7-4AA4-BF48-1A2471909434}"/>
    <cellStyle name="Millares 2 2 2 3" xfId="6" xr:uid="{180BE072-B408-4FA7-AC1F-F8A1CFFBBA1B}"/>
    <cellStyle name="Millares 2 3" xfId="17" xr:uid="{79E961F8-73C6-4D5C-8260-E2C19E3CF749}"/>
    <cellStyle name="Millares 2 4" xfId="21" xr:uid="{FC7010BF-A557-423A-8347-FA327F2D020B}"/>
    <cellStyle name="Millares 3" xfId="19" xr:uid="{34F39049-8CD9-4D8D-9748-EBE2273F75D3}"/>
    <cellStyle name="Normal" xfId="0" builtinId="0"/>
    <cellStyle name="Normal 10 2 2 2 3 2" xfId="11" xr:uid="{964E3402-5C9A-4904-875D-EE402CFA3D08}"/>
    <cellStyle name="Normal 10 3" xfId="4" xr:uid="{13DFE1A7-188F-419A-ABD3-E38102F61487}"/>
    <cellStyle name="Normal 2" xfId="5" xr:uid="{1D11B3E4-ABED-47FA-AF8D-047F403F4FAD}"/>
    <cellStyle name="Normal 2 2" xfId="8" xr:uid="{BF72AC97-A68F-4ACE-AE0B-E1E10CC66D31}"/>
    <cellStyle name="Normal 2 2 2" xfId="7" xr:uid="{4AD745B3-3562-423C-B183-3DB464745FBA}"/>
    <cellStyle name="Normal 2 3" xfId="18" xr:uid="{5EB4A59B-7CD8-46E5-9797-AA29E05FF55F}"/>
    <cellStyle name="Normal 2 4" xfId="23" xr:uid="{6D90F18C-6372-4127-BDBB-A640F7BA58A8}"/>
    <cellStyle name="Normal 3" xfId="24" xr:uid="{8A2DA5F1-D906-4227-8AAF-CEF0F7C739AD}"/>
    <cellStyle name="Normal 3 2" xfId="3" xr:uid="{EF34B38F-F8FD-41AA-A5E9-9A67EDA9ABD6}"/>
    <cellStyle name="Normal 4" xfId="12" xr:uid="{C2B39544-5612-4F62-9699-468486E1B6E7}"/>
    <cellStyle name="Normal_COMPARACION 2002-2001" xfId="13" xr:uid="{C6A9CDC3-492D-45A1-A341-7310D7F15810}"/>
    <cellStyle name="Normal_Hoja1" xfId="22" xr:uid="{E0A4F555-DF88-4946-89AF-FD8776F8A2FB}"/>
    <cellStyle name="Porcentaje" xfId="2" builtinId="5"/>
    <cellStyle name="Porcentaje 2" xfId="14" xr:uid="{50F2E05A-D3BD-447E-850C-3FF2E0CEC047}"/>
    <cellStyle name="Porcentaje 3" xfId="25" xr:uid="{9A500347-6F67-4A2B-AC7F-4E7E0576C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5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externalLink" Target="externalLinks/externalLink18.xml"/><Relationship Id="rId138" Type="http://schemas.openxmlformats.org/officeDocument/2006/relationships/externalLink" Target="externalLinks/externalLink72.xml"/><Relationship Id="rId107" Type="http://schemas.openxmlformats.org/officeDocument/2006/relationships/externalLink" Target="externalLinks/externalLink4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externalLink" Target="externalLinks/externalLink8.xml"/><Relationship Id="rId128" Type="http://schemas.openxmlformats.org/officeDocument/2006/relationships/externalLink" Target="externalLinks/externalLink62.xml"/><Relationship Id="rId149" Type="http://schemas.openxmlformats.org/officeDocument/2006/relationships/externalLink" Target="externalLinks/externalLink8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29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3.xml"/><Relationship Id="rId113" Type="http://schemas.openxmlformats.org/officeDocument/2006/relationships/externalLink" Target="externalLinks/externalLink47.xml"/><Relationship Id="rId118" Type="http://schemas.openxmlformats.org/officeDocument/2006/relationships/externalLink" Target="externalLinks/externalLink52.xml"/><Relationship Id="rId134" Type="http://schemas.openxmlformats.org/officeDocument/2006/relationships/externalLink" Target="externalLinks/externalLink68.xml"/><Relationship Id="rId139" Type="http://schemas.openxmlformats.org/officeDocument/2006/relationships/externalLink" Target="externalLinks/externalLink73.xml"/><Relationship Id="rId80" Type="http://schemas.openxmlformats.org/officeDocument/2006/relationships/externalLink" Target="externalLinks/externalLink14.xml"/><Relationship Id="rId85" Type="http://schemas.openxmlformats.org/officeDocument/2006/relationships/externalLink" Target="externalLinks/externalLink19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37.xml"/><Relationship Id="rId108" Type="http://schemas.openxmlformats.org/officeDocument/2006/relationships/externalLink" Target="externalLinks/externalLink42.xml"/><Relationship Id="rId124" Type="http://schemas.openxmlformats.org/officeDocument/2006/relationships/externalLink" Target="externalLinks/externalLink58.xml"/><Relationship Id="rId129" Type="http://schemas.openxmlformats.org/officeDocument/2006/relationships/externalLink" Target="externalLinks/externalLink63.xml"/><Relationship Id="rId54" Type="http://schemas.openxmlformats.org/officeDocument/2006/relationships/worksheet" Target="worksheets/sheet54.xml"/><Relationship Id="rId70" Type="http://schemas.openxmlformats.org/officeDocument/2006/relationships/externalLink" Target="externalLinks/externalLink4.xml"/><Relationship Id="rId75" Type="http://schemas.openxmlformats.org/officeDocument/2006/relationships/externalLink" Target="externalLinks/externalLink9.xml"/><Relationship Id="rId91" Type="http://schemas.openxmlformats.org/officeDocument/2006/relationships/externalLink" Target="externalLinks/externalLink25.xml"/><Relationship Id="rId96" Type="http://schemas.openxmlformats.org/officeDocument/2006/relationships/externalLink" Target="externalLinks/externalLink30.xml"/><Relationship Id="rId140" Type="http://schemas.openxmlformats.org/officeDocument/2006/relationships/externalLink" Target="externalLinks/externalLink74.xml"/><Relationship Id="rId145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48.xml"/><Relationship Id="rId119" Type="http://schemas.openxmlformats.org/officeDocument/2006/relationships/externalLink" Target="externalLinks/externalLink53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externalLink" Target="externalLinks/externalLink15.xml"/><Relationship Id="rId86" Type="http://schemas.openxmlformats.org/officeDocument/2006/relationships/externalLink" Target="externalLinks/externalLink20.xml"/><Relationship Id="rId130" Type="http://schemas.openxmlformats.org/officeDocument/2006/relationships/externalLink" Target="externalLinks/externalLink64.xml"/><Relationship Id="rId135" Type="http://schemas.openxmlformats.org/officeDocument/2006/relationships/externalLink" Target="externalLinks/externalLink69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4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0.xml"/><Relationship Id="rId97" Type="http://schemas.openxmlformats.org/officeDocument/2006/relationships/externalLink" Target="externalLinks/externalLink31.xml"/><Relationship Id="rId104" Type="http://schemas.openxmlformats.org/officeDocument/2006/relationships/externalLink" Target="externalLinks/externalLink38.xml"/><Relationship Id="rId120" Type="http://schemas.openxmlformats.org/officeDocument/2006/relationships/externalLink" Target="externalLinks/externalLink54.xml"/><Relationship Id="rId125" Type="http://schemas.openxmlformats.org/officeDocument/2006/relationships/externalLink" Target="externalLinks/externalLink59.xml"/><Relationship Id="rId141" Type="http://schemas.openxmlformats.org/officeDocument/2006/relationships/externalLink" Target="externalLinks/externalLink75.xml"/><Relationship Id="rId146" Type="http://schemas.openxmlformats.org/officeDocument/2006/relationships/externalLink" Target="externalLinks/externalLink8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.xml"/><Relationship Id="rId92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21.xml"/><Relationship Id="rId110" Type="http://schemas.openxmlformats.org/officeDocument/2006/relationships/externalLink" Target="externalLinks/externalLink44.xml"/><Relationship Id="rId115" Type="http://schemas.openxmlformats.org/officeDocument/2006/relationships/externalLink" Target="externalLinks/externalLink49.xml"/><Relationship Id="rId131" Type="http://schemas.openxmlformats.org/officeDocument/2006/relationships/externalLink" Target="externalLinks/externalLink65.xml"/><Relationship Id="rId136" Type="http://schemas.openxmlformats.org/officeDocument/2006/relationships/externalLink" Target="externalLinks/externalLink70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6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1.xml"/><Relationship Id="rId100" Type="http://schemas.openxmlformats.org/officeDocument/2006/relationships/externalLink" Target="externalLinks/externalLink34.xml"/><Relationship Id="rId105" Type="http://schemas.openxmlformats.org/officeDocument/2006/relationships/externalLink" Target="externalLinks/externalLink39.xml"/><Relationship Id="rId126" Type="http://schemas.openxmlformats.org/officeDocument/2006/relationships/externalLink" Target="externalLinks/externalLink60.xml"/><Relationship Id="rId147" Type="http://schemas.openxmlformats.org/officeDocument/2006/relationships/externalLink" Target="externalLinks/externalLink8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6.xml"/><Relationship Id="rId93" Type="http://schemas.openxmlformats.org/officeDocument/2006/relationships/externalLink" Target="externalLinks/externalLink27.xml"/><Relationship Id="rId98" Type="http://schemas.openxmlformats.org/officeDocument/2006/relationships/externalLink" Target="externalLinks/externalLink32.xml"/><Relationship Id="rId121" Type="http://schemas.openxmlformats.org/officeDocument/2006/relationships/externalLink" Target="externalLinks/externalLink55.xml"/><Relationship Id="rId142" Type="http://schemas.openxmlformats.org/officeDocument/2006/relationships/externalLink" Target="externalLinks/externalLink76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1.xml"/><Relationship Id="rId116" Type="http://schemas.openxmlformats.org/officeDocument/2006/relationships/externalLink" Target="externalLinks/externalLink50.xml"/><Relationship Id="rId137" Type="http://schemas.openxmlformats.org/officeDocument/2006/relationships/externalLink" Target="externalLinks/externalLink7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17.xml"/><Relationship Id="rId88" Type="http://schemas.openxmlformats.org/officeDocument/2006/relationships/externalLink" Target="externalLinks/externalLink22.xml"/><Relationship Id="rId111" Type="http://schemas.openxmlformats.org/officeDocument/2006/relationships/externalLink" Target="externalLinks/externalLink45.xml"/><Relationship Id="rId132" Type="http://schemas.openxmlformats.org/officeDocument/2006/relationships/externalLink" Target="externalLinks/externalLink66.xml"/><Relationship Id="rId153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40.xml"/><Relationship Id="rId127" Type="http://schemas.openxmlformats.org/officeDocument/2006/relationships/externalLink" Target="externalLinks/externalLink6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externalLink" Target="externalLinks/externalLink7.xml"/><Relationship Id="rId78" Type="http://schemas.openxmlformats.org/officeDocument/2006/relationships/externalLink" Target="externalLinks/externalLink12.xml"/><Relationship Id="rId94" Type="http://schemas.openxmlformats.org/officeDocument/2006/relationships/externalLink" Target="externalLinks/externalLink28.xml"/><Relationship Id="rId99" Type="http://schemas.openxmlformats.org/officeDocument/2006/relationships/externalLink" Target="externalLinks/externalLink33.xml"/><Relationship Id="rId101" Type="http://schemas.openxmlformats.org/officeDocument/2006/relationships/externalLink" Target="externalLinks/externalLink35.xml"/><Relationship Id="rId122" Type="http://schemas.openxmlformats.org/officeDocument/2006/relationships/externalLink" Target="externalLinks/externalLink56.xml"/><Relationship Id="rId143" Type="http://schemas.openxmlformats.org/officeDocument/2006/relationships/externalLink" Target="externalLinks/externalLink77.xml"/><Relationship Id="rId148" Type="http://schemas.openxmlformats.org/officeDocument/2006/relationships/externalLink" Target="externalLinks/externalLink8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externalLink" Target="externalLinks/externalLink2.xml"/><Relationship Id="rId89" Type="http://schemas.openxmlformats.org/officeDocument/2006/relationships/externalLink" Target="externalLinks/externalLink23.xml"/><Relationship Id="rId112" Type="http://schemas.openxmlformats.org/officeDocument/2006/relationships/externalLink" Target="externalLinks/externalLink46.xml"/><Relationship Id="rId133" Type="http://schemas.openxmlformats.org/officeDocument/2006/relationships/externalLink" Target="externalLinks/externalLink67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externalLink" Target="externalLinks/externalLink13.xml"/><Relationship Id="rId102" Type="http://schemas.openxmlformats.org/officeDocument/2006/relationships/externalLink" Target="externalLinks/externalLink36.xml"/><Relationship Id="rId123" Type="http://schemas.openxmlformats.org/officeDocument/2006/relationships/externalLink" Target="externalLinks/externalLink57.xml"/><Relationship Id="rId144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2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Junio 2020</c:v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Inflación general</c:v>
              </c:pt>
              <c:pt idx="1">
                <c:v>Inflación subyacente</c:v>
              </c:pt>
            </c:strLit>
          </c:cat>
          <c:val>
            <c:numLit>
              <c:formatCode>Estándar</c:formatCode>
              <c:ptCount val="2"/>
              <c:pt idx="0">
                <c:v>2.9</c:v>
              </c:pt>
              <c:pt idx="1">
                <c:v>3.51</c:v>
              </c:pt>
            </c:numLit>
          </c:val>
          <c:extLst>
            <c:ext xmlns:c16="http://schemas.microsoft.com/office/drawing/2014/chart" uri="{C3380CC4-5D6E-409C-BE32-E72D297353CC}">
              <c16:uniqueId val="{00000000-3F67-46AE-9EFB-618F64854967}"/>
            </c:ext>
          </c:extLst>
        </c:ser>
        <c:ser>
          <c:idx val="1"/>
          <c:order val="1"/>
          <c:tx>
            <c:v>Junio 2021</c:v>
          </c:tx>
          <c:spPr>
            <a:solidFill>
              <a:schemeClr val="accent5">
                <a:lumMod val="75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1A16CDDD-E601-4AED-AFBF-5235584D7E0B}" type="VALUE">
                      <a:rPr lang="en-US"/>
                      <a:pPr/>
                      <a:t>[VALOR]</a:t>
                    </a:fld>
                    <a:r>
                      <a:rPr lang="en-US"/>
                      <a:t>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F67-46AE-9EFB-618F64854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Inflación general</c:v>
              </c:pt>
              <c:pt idx="1">
                <c:v>Inflación subyacente</c:v>
              </c:pt>
            </c:strLit>
          </c:cat>
          <c:val>
            <c:numLit>
              <c:formatCode>Estándar</c:formatCode>
              <c:ptCount val="2"/>
              <c:pt idx="0">
                <c:v>9.32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3F67-46AE-9EFB-618F64854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19878992"/>
        <c:axId val="1819879408"/>
      </c:barChart>
      <c:catAx>
        <c:axId val="1819878992"/>
        <c:scaling>
          <c:orientation val="minMax"/>
        </c:scaling>
        <c:delete val="0"/>
        <c:axPos val="b"/>
        <c:numFmt formatCode="Estándar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819879408"/>
        <c:crosses val="autoZero"/>
        <c:auto val="1"/>
        <c:lblAlgn val="ctr"/>
        <c:lblOffset val="100"/>
        <c:noMultiLvlLbl val="0"/>
      </c:catAx>
      <c:valAx>
        <c:axId val="1819879408"/>
        <c:scaling>
          <c:orientation val="minMax"/>
        </c:scaling>
        <c:delete val="1"/>
        <c:axPos val="l"/>
        <c:numFmt formatCode="Estándar" sourceLinked="1"/>
        <c:majorTickMark val="none"/>
        <c:minorTickMark val="none"/>
        <c:tickLblPos val="nextTo"/>
        <c:crossAx val="181987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8'!$C$25</c:f>
              <c:strCache>
                <c:ptCount val="1"/>
                <c:pt idx="0">
                  <c:v>Recacudado 2020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8'!$B$26:$B$28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8'!$C$26:$C$28</c:f>
              <c:numCache>
                <c:formatCode>_(* #,##0.0_);_(* \(#,##0.0\);_(* "-"??_);_(@_)</c:formatCode>
                <c:ptCount val="3"/>
                <c:pt idx="0">
                  <c:v>30466.380707999993</c:v>
                </c:pt>
                <c:pt idx="1">
                  <c:v>201238.89229075002</c:v>
                </c:pt>
                <c:pt idx="2">
                  <c:v>53873.246980619988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4-4C33-91F7-88F11870CE08}"/>
            </c:ext>
          </c:extLst>
        </c:ser>
        <c:ser>
          <c:idx val="1"/>
          <c:order val="1"/>
          <c:tx>
            <c:strRef>
              <c:f>'Gráfico 8'!$D$25</c:f>
              <c:strCache>
                <c:ptCount val="1"/>
                <c:pt idx="0">
                  <c:v>Estimado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8'!$B$26:$B$28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8'!$D$26:$D$28</c:f>
              <c:numCache>
                <c:formatCode>_(* #,##0.0_);_(* \(#,##0.0\);_(* "-"??_);_(@_)</c:formatCode>
                <c:ptCount val="3"/>
                <c:pt idx="0">
                  <c:v>17742.590705762748</c:v>
                </c:pt>
                <c:pt idx="1">
                  <c:v>245653.00237986076</c:v>
                </c:pt>
                <c:pt idx="2">
                  <c:v>63022.79751930332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4-4C33-91F7-88F11870CE08}"/>
            </c:ext>
          </c:extLst>
        </c:ser>
        <c:ser>
          <c:idx val="2"/>
          <c:order val="2"/>
          <c:tx>
            <c:strRef>
              <c:f>'Gráfico 8'!$E$25</c:f>
              <c:strCache>
                <c:ptCount val="1"/>
                <c:pt idx="0">
                  <c:v>Recaudado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8'!$B$26:$B$28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8'!$E$26:$E$28</c:f>
              <c:numCache>
                <c:formatCode>_(* #,##0.0_);_(* \(#,##0.0\);_(* "-"??_);_(@_)</c:formatCode>
                <c:ptCount val="3"/>
                <c:pt idx="0">
                  <c:v>25870.625509580012</c:v>
                </c:pt>
                <c:pt idx="1">
                  <c:v>298942.31957575947</c:v>
                </c:pt>
                <c:pt idx="2">
                  <c:v>84893.646576559986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4-4C33-91F7-88F11870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938655"/>
        <c:axId val="1948929919"/>
      </c:barChart>
      <c:catAx>
        <c:axId val="1948938655"/>
        <c:scaling>
          <c:orientation val="minMax"/>
        </c:scaling>
        <c:delete val="0"/>
        <c:axPos val="b"/>
        <c:numFmt formatCode="Estándar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948929919"/>
        <c:crosses val="autoZero"/>
        <c:auto val="1"/>
        <c:lblAlgn val="ctr"/>
        <c:lblOffset val="100"/>
        <c:noMultiLvlLbl val="0"/>
      </c:catAx>
      <c:valAx>
        <c:axId val="1948929919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9489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9'!$D$8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9'!$C$9:$C$11</c:f>
              <c:strCache>
                <c:ptCount val="3"/>
                <c:pt idx="0">
                  <c:v>Resultado financiero</c:v>
                </c:pt>
                <c:pt idx="1">
                  <c:v>Balance primario</c:v>
                </c:pt>
                <c:pt idx="2">
                  <c:v>Resultado Económico</c:v>
                </c:pt>
              </c:strCache>
            </c:strRef>
          </c:cat>
          <c:val>
            <c:numRef>
              <c:f>'Gráfico 9'!$D$9:$D$11</c:f>
              <c:numCache>
                <c:formatCode>#,##0.0,,_);\(#,##0.0,,\)</c:formatCode>
                <c:ptCount val="3"/>
                <c:pt idx="0">
                  <c:v>-116242727832.40997</c:v>
                </c:pt>
                <c:pt idx="1">
                  <c:v>-40720157551.97998</c:v>
                </c:pt>
                <c:pt idx="2">
                  <c:v>-65129195914.090027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1-4486-B2FD-A04FC96A2860}"/>
            </c:ext>
          </c:extLst>
        </c:ser>
        <c:ser>
          <c:idx val="1"/>
          <c:order val="1"/>
          <c:tx>
            <c:strRef>
              <c:f>'Gráfico 9'!$E$8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9'!$C$9:$C$11</c:f>
              <c:strCache>
                <c:ptCount val="3"/>
                <c:pt idx="0">
                  <c:v>Resultado financiero</c:v>
                </c:pt>
                <c:pt idx="1">
                  <c:v>Balance primario</c:v>
                </c:pt>
                <c:pt idx="2">
                  <c:v>Resultado Económico</c:v>
                </c:pt>
              </c:strCache>
            </c:strRef>
          </c:cat>
          <c:val>
            <c:numRef>
              <c:f>'Gráfico 9'!$E$9:$E$11</c:f>
              <c:numCache>
                <c:formatCode>#,##0.0,,_);\(#,##0.0,,\)</c:formatCode>
                <c:ptCount val="3"/>
                <c:pt idx="0">
                  <c:v>6660202109.5509644</c:v>
                </c:pt>
                <c:pt idx="1">
                  <c:v>95043975314.14093</c:v>
                </c:pt>
                <c:pt idx="2">
                  <c:v>27960909895.570068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1-4486-B2FD-A04FC96A2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924272"/>
        <c:axId val="1473922192"/>
      </c:barChart>
      <c:catAx>
        <c:axId val="1473924272"/>
        <c:scaling>
          <c:orientation val="minMax"/>
        </c:scaling>
        <c:delete val="0"/>
        <c:axPos val="b"/>
        <c:numFmt formatCode="Estándar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73922192"/>
        <c:crosses val="autoZero"/>
        <c:auto val="1"/>
        <c:lblAlgn val="ctr"/>
        <c:lblOffset val="100"/>
        <c:noMultiLvlLbl val="0"/>
      </c:catAx>
      <c:valAx>
        <c:axId val="1473922192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7392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1">
  <dgm:title val=""/>
  <dgm:desc val=""/>
  <dgm:catLst>
    <dgm:cat type="accent1" pri="11100"/>
  </dgm:catLst>
  <dgm:styleLbl name="node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1">
        <a:alpha val="4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802A736-6F79-4AFD-ABBC-99EF11B2BBBC}" type="doc">
      <dgm:prSet loTypeId="urn:microsoft.com/office/officeart/2005/8/layout/radial6" loCatId="cycle" qsTypeId="urn:microsoft.com/office/officeart/2005/8/quickstyle/simple1" qsCatId="simple" csTypeId="urn:microsoft.com/office/officeart/2005/8/colors/accent1_1" csCatId="accent1" phldr="1"/>
      <dgm:spPr/>
      <dgm:t>
        <a:bodyPr/>
        <a:lstStyle/>
        <a:p>
          <a:endParaRPr lang="es-ES"/>
        </a:p>
      </dgm:t>
    </dgm:pt>
    <dgm:pt modelId="{37A9D0B8-2F34-4CB2-A03C-2C96CD2B5D81}">
      <dgm:prSet custT="1"/>
      <dgm:spPr/>
      <dgm:t>
        <a:bodyPr/>
        <a:lstStyle/>
        <a:p>
          <a:r>
            <a:rPr lang="en-US" sz="900" dirty="0" err="1"/>
            <a:t>Eje</a:t>
          </a:r>
          <a:r>
            <a:rPr lang="en-US" sz="900" dirty="0"/>
            <a:t> 1: Desarrollo institucional</a:t>
          </a:r>
        </a:p>
        <a:p>
          <a:r>
            <a:rPr lang="en-US" sz="800" b="1" dirty="0"/>
            <a:t>RD$117,675.1 MM</a:t>
          </a:r>
          <a:br>
            <a:rPr lang="en-US" sz="800" b="1" dirty="0"/>
          </a:br>
          <a:r>
            <a:rPr lang="en-US" sz="800" b="1" dirty="0"/>
            <a:t>15.8%</a:t>
          </a:r>
          <a:endParaRPr lang="es-ES" sz="800" b="1" dirty="0"/>
        </a:p>
      </dgm:t>
    </dgm:pt>
    <dgm:pt modelId="{E40FF92B-435E-4A48-A207-912F28AA7190}" type="parTrans" cxnId="{B3BC420C-166F-45AE-AA51-073B60EAF613}">
      <dgm:prSet/>
      <dgm:spPr/>
      <dgm:t>
        <a:bodyPr/>
        <a:lstStyle/>
        <a:p>
          <a:endParaRPr lang="es-ES"/>
        </a:p>
      </dgm:t>
    </dgm:pt>
    <dgm:pt modelId="{21DF6B3B-20E8-4E0D-8450-E1E6AB7D45E9}" type="sibTrans" cxnId="{B3BC420C-166F-45AE-AA51-073B60EAF613}">
      <dgm:prSet/>
      <dgm:spPr/>
      <dgm:t>
        <a:bodyPr/>
        <a:lstStyle/>
        <a:p>
          <a:endParaRPr lang="es-ES"/>
        </a:p>
      </dgm:t>
    </dgm:pt>
    <dgm:pt modelId="{5C2B6787-AB16-46B8-95C7-B29734217D22}">
      <dgm:prSet custT="1"/>
      <dgm:spPr/>
      <dgm:t>
        <a:bodyPr/>
        <a:lstStyle/>
        <a:p>
          <a:r>
            <a:rPr lang="en-US" sz="1000" dirty="0" err="1"/>
            <a:t>Eje</a:t>
          </a:r>
          <a:r>
            <a:rPr lang="en-US" sz="1000" dirty="0"/>
            <a:t> 2: Desarrollo social</a:t>
          </a:r>
        </a:p>
        <a:p>
          <a:r>
            <a:rPr lang="en-US" sz="800" b="1" dirty="0"/>
            <a:t>RD$466,237.4 MM</a:t>
          </a:r>
          <a:br>
            <a:rPr lang="en-US" sz="800" b="1" dirty="0"/>
          </a:br>
          <a:r>
            <a:rPr lang="en-US" sz="800" b="1" dirty="0"/>
            <a:t>62.8%</a:t>
          </a:r>
          <a:endParaRPr lang="es-ES" sz="800" dirty="0"/>
        </a:p>
      </dgm:t>
    </dgm:pt>
    <dgm:pt modelId="{8ABB4CB1-55E2-4FD6-8FEA-D33FB158C691}" type="parTrans" cxnId="{4737C02C-816D-45F7-8AB1-99F64A54EABA}">
      <dgm:prSet/>
      <dgm:spPr/>
      <dgm:t>
        <a:bodyPr/>
        <a:lstStyle/>
        <a:p>
          <a:endParaRPr lang="es-ES"/>
        </a:p>
      </dgm:t>
    </dgm:pt>
    <dgm:pt modelId="{E604F098-3640-4397-A9AB-2997E8E046F5}" type="sibTrans" cxnId="{4737C02C-816D-45F7-8AB1-99F64A54EABA}">
      <dgm:prSet/>
      <dgm:spPr/>
      <dgm:t>
        <a:bodyPr/>
        <a:lstStyle/>
        <a:p>
          <a:endParaRPr lang="es-ES"/>
        </a:p>
      </dgm:t>
    </dgm:pt>
    <dgm:pt modelId="{48E75662-F535-4D92-9470-297C29FC8503}">
      <dgm:prSet custT="1"/>
      <dgm:spPr/>
      <dgm:t>
        <a:bodyPr/>
        <a:lstStyle/>
        <a:p>
          <a:r>
            <a:rPr lang="es-ES" sz="1000" dirty="0"/>
            <a:t>Eje 3: Desarrollo productivo</a:t>
          </a:r>
        </a:p>
        <a:p>
          <a:r>
            <a:rPr lang="en-US" sz="800" b="1" dirty="0"/>
            <a:t>RD$93,790.1 MM</a:t>
          </a:r>
          <a:br>
            <a:rPr lang="en-US" sz="800" b="1" dirty="0"/>
          </a:br>
          <a:r>
            <a:rPr lang="en-US" sz="800" b="1" dirty="0"/>
            <a:t>12.6%</a:t>
          </a:r>
        </a:p>
      </dgm:t>
    </dgm:pt>
    <dgm:pt modelId="{1A44C875-9615-417C-A907-B2A9569A5AED}" type="parTrans" cxnId="{2B8D984E-3F6B-4CBF-8789-A2610873E3A4}">
      <dgm:prSet/>
      <dgm:spPr/>
      <dgm:t>
        <a:bodyPr/>
        <a:lstStyle/>
        <a:p>
          <a:endParaRPr lang="es-ES"/>
        </a:p>
      </dgm:t>
    </dgm:pt>
    <dgm:pt modelId="{34C6613F-0A54-437A-8227-7B34A5FD835A}" type="sibTrans" cxnId="{2B8D984E-3F6B-4CBF-8789-A2610873E3A4}">
      <dgm:prSet/>
      <dgm:spPr/>
      <dgm:t>
        <a:bodyPr/>
        <a:lstStyle/>
        <a:p>
          <a:endParaRPr lang="es-ES"/>
        </a:p>
      </dgm:t>
    </dgm:pt>
    <dgm:pt modelId="{E8C4F28A-1EE0-49DD-BB53-9394A6970805}">
      <dgm:prSet custT="1"/>
      <dgm:spPr/>
      <dgm:t>
        <a:bodyPr/>
        <a:lstStyle/>
        <a:p>
          <a:r>
            <a:rPr lang="es-ES" sz="900" dirty="0"/>
            <a:t>Eje 4: Desarrollo sostenible</a:t>
          </a:r>
        </a:p>
        <a:p>
          <a:endParaRPr lang="es-ES" sz="900" dirty="0"/>
        </a:p>
        <a:p>
          <a:r>
            <a:rPr lang="en-US" sz="800" b="1" dirty="0"/>
            <a:t>RD$65,259.6 MM</a:t>
          </a:r>
          <a:br>
            <a:rPr lang="en-US" sz="800" b="1" dirty="0"/>
          </a:br>
          <a:r>
            <a:rPr lang="en-US" sz="800" b="1" dirty="0"/>
            <a:t>8.8%</a:t>
          </a:r>
          <a:endParaRPr lang="es-ES" sz="800" dirty="0"/>
        </a:p>
      </dgm:t>
    </dgm:pt>
    <dgm:pt modelId="{4DB5840F-251F-4DDC-B4AE-4B9784A162E8}" type="parTrans" cxnId="{31E9E513-AD94-4ECB-B3F8-A5AFAE7C6EF4}">
      <dgm:prSet/>
      <dgm:spPr/>
      <dgm:t>
        <a:bodyPr/>
        <a:lstStyle/>
        <a:p>
          <a:endParaRPr lang="es-ES"/>
        </a:p>
      </dgm:t>
    </dgm:pt>
    <dgm:pt modelId="{51F989B8-BC86-4619-ABB3-C33956AA541D}" type="sibTrans" cxnId="{31E9E513-AD94-4ECB-B3F8-A5AFAE7C6EF4}">
      <dgm:prSet/>
      <dgm:spPr/>
      <dgm:t>
        <a:bodyPr/>
        <a:lstStyle/>
        <a:p>
          <a:endParaRPr lang="es-ES"/>
        </a:p>
      </dgm:t>
    </dgm:pt>
    <dgm:pt modelId="{2361DCF7-2F35-4EE5-B2AA-06F66372894A}">
      <dgm:prSet custT="1"/>
      <dgm:spPr/>
      <dgm:t>
        <a:bodyPr/>
        <a:lstStyle/>
        <a:p>
          <a:r>
            <a:rPr lang="en-US" sz="1800" b="1" dirty="0"/>
            <a:t>Vinculación del PGE 2022 con la END</a:t>
          </a:r>
          <a:endParaRPr lang="es-ES" sz="1800" b="1" dirty="0"/>
        </a:p>
      </dgm:t>
    </dgm:pt>
    <dgm:pt modelId="{182335EB-2D23-4027-AEAD-4FE7B78C119B}" type="parTrans" cxnId="{22E8B211-E0E2-4459-A045-5BE3CAA8709A}">
      <dgm:prSet/>
      <dgm:spPr/>
      <dgm:t>
        <a:bodyPr/>
        <a:lstStyle/>
        <a:p>
          <a:endParaRPr lang="es-ES"/>
        </a:p>
      </dgm:t>
    </dgm:pt>
    <dgm:pt modelId="{F9FE5B04-DF1E-4F78-B11F-A021FA868F6B}" type="sibTrans" cxnId="{22E8B211-E0E2-4459-A045-5BE3CAA8709A}">
      <dgm:prSet/>
      <dgm:spPr/>
      <dgm:t>
        <a:bodyPr/>
        <a:lstStyle/>
        <a:p>
          <a:endParaRPr lang="es-ES"/>
        </a:p>
      </dgm:t>
    </dgm:pt>
    <dgm:pt modelId="{813555E4-32AD-42F4-B4EC-4824F7DABE62}" type="pres">
      <dgm:prSet presAssocID="{F802A736-6F79-4AFD-ABBC-99EF11B2BBBC}" presName="Name0" presStyleCnt="0">
        <dgm:presLayoutVars>
          <dgm:chMax val="1"/>
          <dgm:dir/>
          <dgm:animLvl val="ctr"/>
          <dgm:resizeHandles val="exact"/>
        </dgm:presLayoutVars>
      </dgm:prSet>
      <dgm:spPr/>
    </dgm:pt>
    <dgm:pt modelId="{CDE3D9D2-B645-4C0A-A3DF-711996564BA6}" type="pres">
      <dgm:prSet presAssocID="{2361DCF7-2F35-4EE5-B2AA-06F66372894A}" presName="centerShape" presStyleLbl="node0" presStyleIdx="0" presStyleCnt="1"/>
      <dgm:spPr/>
    </dgm:pt>
    <dgm:pt modelId="{1997F1A8-620C-4752-BCF6-EDAB3FADF40F}" type="pres">
      <dgm:prSet presAssocID="{37A9D0B8-2F34-4CB2-A03C-2C96CD2B5D81}" presName="node" presStyleLbl="node1" presStyleIdx="0" presStyleCnt="4">
        <dgm:presLayoutVars>
          <dgm:bulletEnabled val="1"/>
        </dgm:presLayoutVars>
      </dgm:prSet>
      <dgm:spPr/>
    </dgm:pt>
    <dgm:pt modelId="{0E919284-D10B-41DE-A7E8-C267E9DC5FDB}" type="pres">
      <dgm:prSet presAssocID="{37A9D0B8-2F34-4CB2-A03C-2C96CD2B5D81}" presName="dummy" presStyleCnt="0"/>
      <dgm:spPr/>
    </dgm:pt>
    <dgm:pt modelId="{CAE4CF21-5C86-4340-A671-6A90F7015CA1}" type="pres">
      <dgm:prSet presAssocID="{21DF6B3B-20E8-4E0D-8450-E1E6AB7D45E9}" presName="sibTrans" presStyleLbl="sibTrans2D1" presStyleIdx="0" presStyleCnt="4"/>
      <dgm:spPr/>
    </dgm:pt>
    <dgm:pt modelId="{E4CDE494-3ED1-4C17-9E27-AE9C44CBAADE}" type="pres">
      <dgm:prSet presAssocID="{5C2B6787-AB16-46B8-95C7-B29734217D22}" presName="node" presStyleLbl="node1" presStyleIdx="1" presStyleCnt="4">
        <dgm:presLayoutVars>
          <dgm:bulletEnabled val="1"/>
        </dgm:presLayoutVars>
      </dgm:prSet>
      <dgm:spPr/>
    </dgm:pt>
    <dgm:pt modelId="{F3AAF3AB-173D-4E15-A361-24F903C3E92D}" type="pres">
      <dgm:prSet presAssocID="{5C2B6787-AB16-46B8-95C7-B29734217D22}" presName="dummy" presStyleCnt="0"/>
      <dgm:spPr/>
    </dgm:pt>
    <dgm:pt modelId="{43D25DAF-B5EA-42F3-B7F2-4F05534D10E9}" type="pres">
      <dgm:prSet presAssocID="{E604F098-3640-4397-A9AB-2997E8E046F5}" presName="sibTrans" presStyleLbl="sibTrans2D1" presStyleIdx="1" presStyleCnt="4"/>
      <dgm:spPr/>
    </dgm:pt>
    <dgm:pt modelId="{71FADF25-6EB5-45FC-A60A-D4C409E75A39}" type="pres">
      <dgm:prSet presAssocID="{48E75662-F535-4D92-9470-297C29FC8503}" presName="node" presStyleLbl="node1" presStyleIdx="2" presStyleCnt="4">
        <dgm:presLayoutVars>
          <dgm:bulletEnabled val="1"/>
        </dgm:presLayoutVars>
      </dgm:prSet>
      <dgm:spPr/>
    </dgm:pt>
    <dgm:pt modelId="{07AA5DBB-9142-4744-B70C-BDEFFCF92DE3}" type="pres">
      <dgm:prSet presAssocID="{48E75662-F535-4D92-9470-297C29FC8503}" presName="dummy" presStyleCnt="0"/>
      <dgm:spPr/>
    </dgm:pt>
    <dgm:pt modelId="{81B66B76-FD07-4939-B16A-A0D9B747E515}" type="pres">
      <dgm:prSet presAssocID="{34C6613F-0A54-437A-8227-7B34A5FD835A}" presName="sibTrans" presStyleLbl="sibTrans2D1" presStyleIdx="2" presStyleCnt="4"/>
      <dgm:spPr/>
    </dgm:pt>
    <dgm:pt modelId="{3979CD6D-46DA-4FA2-BEFB-112F657F89DD}" type="pres">
      <dgm:prSet presAssocID="{E8C4F28A-1EE0-49DD-BB53-9394A6970805}" presName="node" presStyleLbl="node1" presStyleIdx="3" presStyleCnt="4">
        <dgm:presLayoutVars>
          <dgm:bulletEnabled val="1"/>
        </dgm:presLayoutVars>
      </dgm:prSet>
      <dgm:spPr/>
    </dgm:pt>
    <dgm:pt modelId="{74A4E685-5B11-4836-9A44-10CDEA4FEDF7}" type="pres">
      <dgm:prSet presAssocID="{E8C4F28A-1EE0-49DD-BB53-9394A6970805}" presName="dummy" presStyleCnt="0"/>
      <dgm:spPr/>
    </dgm:pt>
    <dgm:pt modelId="{A5FD3264-903D-471D-9F2C-E61D0058DC62}" type="pres">
      <dgm:prSet presAssocID="{51F989B8-BC86-4619-ABB3-C33956AA541D}" presName="sibTrans" presStyleLbl="sibTrans2D1" presStyleIdx="3" presStyleCnt="4"/>
      <dgm:spPr/>
    </dgm:pt>
  </dgm:ptLst>
  <dgm:cxnLst>
    <dgm:cxn modelId="{C8A48100-C5BD-4683-8DCE-F7F2A8372D2E}" type="presOf" srcId="{F802A736-6F79-4AFD-ABBC-99EF11B2BBBC}" destId="{813555E4-32AD-42F4-B4EC-4824F7DABE62}" srcOrd="0" destOrd="0" presId="urn:microsoft.com/office/officeart/2005/8/layout/radial6"/>
    <dgm:cxn modelId="{B3BC420C-166F-45AE-AA51-073B60EAF613}" srcId="{2361DCF7-2F35-4EE5-B2AA-06F66372894A}" destId="{37A9D0B8-2F34-4CB2-A03C-2C96CD2B5D81}" srcOrd="0" destOrd="0" parTransId="{E40FF92B-435E-4A48-A207-912F28AA7190}" sibTransId="{21DF6B3B-20E8-4E0D-8450-E1E6AB7D45E9}"/>
    <dgm:cxn modelId="{22E8B211-E0E2-4459-A045-5BE3CAA8709A}" srcId="{F802A736-6F79-4AFD-ABBC-99EF11B2BBBC}" destId="{2361DCF7-2F35-4EE5-B2AA-06F66372894A}" srcOrd="0" destOrd="0" parTransId="{182335EB-2D23-4027-AEAD-4FE7B78C119B}" sibTransId="{F9FE5B04-DF1E-4F78-B11F-A021FA868F6B}"/>
    <dgm:cxn modelId="{31E9E513-AD94-4ECB-B3F8-A5AFAE7C6EF4}" srcId="{2361DCF7-2F35-4EE5-B2AA-06F66372894A}" destId="{E8C4F28A-1EE0-49DD-BB53-9394A6970805}" srcOrd="3" destOrd="0" parTransId="{4DB5840F-251F-4DDC-B4AE-4B9784A162E8}" sibTransId="{51F989B8-BC86-4619-ABB3-C33956AA541D}"/>
    <dgm:cxn modelId="{CAF79A21-36A7-4E52-8CC2-431A06661967}" type="presOf" srcId="{37A9D0B8-2F34-4CB2-A03C-2C96CD2B5D81}" destId="{1997F1A8-620C-4752-BCF6-EDAB3FADF40F}" srcOrd="0" destOrd="0" presId="urn:microsoft.com/office/officeart/2005/8/layout/radial6"/>
    <dgm:cxn modelId="{09066126-2F11-408B-B63D-A7DCF2E11F80}" type="presOf" srcId="{E8C4F28A-1EE0-49DD-BB53-9394A6970805}" destId="{3979CD6D-46DA-4FA2-BEFB-112F657F89DD}" srcOrd="0" destOrd="0" presId="urn:microsoft.com/office/officeart/2005/8/layout/radial6"/>
    <dgm:cxn modelId="{4737C02C-816D-45F7-8AB1-99F64A54EABA}" srcId="{2361DCF7-2F35-4EE5-B2AA-06F66372894A}" destId="{5C2B6787-AB16-46B8-95C7-B29734217D22}" srcOrd="1" destOrd="0" parTransId="{8ABB4CB1-55E2-4FD6-8FEA-D33FB158C691}" sibTransId="{E604F098-3640-4397-A9AB-2997E8E046F5}"/>
    <dgm:cxn modelId="{814A1669-D3FC-45EE-AB6E-EF4912A51CA8}" type="presOf" srcId="{48E75662-F535-4D92-9470-297C29FC8503}" destId="{71FADF25-6EB5-45FC-A60A-D4C409E75A39}" srcOrd="0" destOrd="0" presId="urn:microsoft.com/office/officeart/2005/8/layout/radial6"/>
    <dgm:cxn modelId="{FEB7E24B-2F4C-4E5B-8A23-AEDCF0422526}" type="presOf" srcId="{34C6613F-0A54-437A-8227-7B34A5FD835A}" destId="{81B66B76-FD07-4939-B16A-A0D9B747E515}" srcOrd="0" destOrd="0" presId="urn:microsoft.com/office/officeart/2005/8/layout/radial6"/>
    <dgm:cxn modelId="{2B8D984E-3F6B-4CBF-8789-A2610873E3A4}" srcId="{2361DCF7-2F35-4EE5-B2AA-06F66372894A}" destId="{48E75662-F535-4D92-9470-297C29FC8503}" srcOrd="2" destOrd="0" parTransId="{1A44C875-9615-417C-A907-B2A9569A5AED}" sibTransId="{34C6613F-0A54-437A-8227-7B34A5FD835A}"/>
    <dgm:cxn modelId="{BCC0A86F-0E19-42A2-9BEE-50ECEF70DCED}" type="presOf" srcId="{2361DCF7-2F35-4EE5-B2AA-06F66372894A}" destId="{CDE3D9D2-B645-4C0A-A3DF-711996564BA6}" srcOrd="0" destOrd="0" presId="urn:microsoft.com/office/officeart/2005/8/layout/radial6"/>
    <dgm:cxn modelId="{D71B0C50-63B3-41CD-A27B-439F1B7A3530}" type="presOf" srcId="{E604F098-3640-4397-A9AB-2997E8E046F5}" destId="{43D25DAF-B5EA-42F3-B7F2-4F05534D10E9}" srcOrd="0" destOrd="0" presId="urn:microsoft.com/office/officeart/2005/8/layout/radial6"/>
    <dgm:cxn modelId="{2A56069A-689F-4DDB-9017-F1A9FDD17526}" type="presOf" srcId="{21DF6B3B-20E8-4E0D-8450-E1E6AB7D45E9}" destId="{CAE4CF21-5C86-4340-A671-6A90F7015CA1}" srcOrd="0" destOrd="0" presId="urn:microsoft.com/office/officeart/2005/8/layout/radial6"/>
    <dgm:cxn modelId="{63093EA1-FBC2-4510-8CB2-4FA1278FD8D6}" type="presOf" srcId="{5C2B6787-AB16-46B8-95C7-B29734217D22}" destId="{E4CDE494-3ED1-4C17-9E27-AE9C44CBAADE}" srcOrd="0" destOrd="0" presId="urn:microsoft.com/office/officeart/2005/8/layout/radial6"/>
    <dgm:cxn modelId="{D50E91B1-2CF7-492E-B9F0-364509DA4CDE}" type="presOf" srcId="{51F989B8-BC86-4619-ABB3-C33956AA541D}" destId="{A5FD3264-903D-471D-9F2C-E61D0058DC62}" srcOrd="0" destOrd="0" presId="urn:microsoft.com/office/officeart/2005/8/layout/radial6"/>
    <dgm:cxn modelId="{6618FF0B-04D7-4795-A2CC-D9F03CBB7C70}" type="presParOf" srcId="{813555E4-32AD-42F4-B4EC-4824F7DABE62}" destId="{CDE3D9D2-B645-4C0A-A3DF-711996564BA6}" srcOrd="0" destOrd="0" presId="urn:microsoft.com/office/officeart/2005/8/layout/radial6"/>
    <dgm:cxn modelId="{32B2D78A-ADB7-4C63-8B1B-32B37463BB37}" type="presParOf" srcId="{813555E4-32AD-42F4-B4EC-4824F7DABE62}" destId="{1997F1A8-620C-4752-BCF6-EDAB3FADF40F}" srcOrd="1" destOrd="0" presId="urn:microsoft.com/office/officeart/2005/8/layout/radial6"/>
    <dgm:cxn modelId="{8697AEC6-663E-48D8-A7C8-0B0BFDC0E477}" type="presParOf" srcId="{813555E4-32AD-42F4-B4EC-4824F7DABE62}" destId="{0E919284-D10B-41DE-A7E8-C267E9DC5FDB}" srcOrd="2" destOrd="0" presId="urn:microsoft.com/office/officeart/2005/8/layout/radial6"/>
    <dgm:cxn modelId="{972E0EFD-A78E-4C76-9480-342BEC1AD0DF}" type="presParOf" srcId="{813555E4-32AD-42F4-B4EC-4824F7DABE62}" destId="{CAE4CF21-5C86-4340-A671-6A90F7015CA1}" srcOrd="3" destOrd="0" presId="urn:microsoft.com/office/officeart/2005/8/layout/radial6"/>
    <dgm:cxn modelId="{980B517D-207B-45AA-AB55-CDA9FF45366A}" type="presParOf" srcId="{813555E4-32AD-42F4-B4EC-4824F7DABE62}" destId="{E4CDE494-3ED1-4C17-9E27-AE9C44CBAADE}" srcOrd="4" destOrd="0" presId="urn:microsoft.com/office/officeart/2005/8/layout/radial6"/>
    <dgm:cxn modelId="{CE0D7C1A-AD40-479E-BF79-AFDA73626180}" type="presParOf" srcId="{813555E4-32AD-42F4-B4EC-4824F7DABE62}" destId="{F3AAF3AB-173D-4E15-A361-24F903C3E92D}" srcOrd="5" destOrd="0" presId="urn:microsoft.com/office/officeart/2005/8/layout/radial6"/>
    <dgm:cxn modelId="{06FCDFF4-7D0E-468A-8500-8F2199B24639}" type="presParOf" srcId="{813555E4-32AD-42F4-B4EC-4824F7DABE62}" destId="{43D25DAF-B5EA-42F3-B7F2-4F05534D10E9}" srcOrd="6" destOrd="0" presId="urn:microsoft.com/office/officeart/2005/8/layout/radial6"/>
    <dgm:cxn modelId="{476197CA-CDBF-4F90-9E8B-921C5BEF87C9}" type="presParOf" srcId="{813555E4-32AD-42F4-B4EC-4824F7DABE62}" destId="{71FADF25-6EB5-45FC-A60A-D4C409E75A39}" srcOrd="7" destOrd="0" presId="urn:microsoft.com/office/officeart/2005/8/layout/radial6"/>
    <dgm:cxn modelId="{FEB85D96-33B9-4418-BBDD-47D0704E6B23}" type="presParOf" srcId="{813555E4-32AD-42F4-B4EC-4824F7DABE62}" destId="{07AA5DBB-9142-4744-B70C-BDEFFCF92DE3}" srcOrd="8" destOrd="0" presId="urn:microsoft.com/office/officeart/2005/8/layout/radial6"/>
    <dgm:cxn modelId="{B61A42C4-849B-48CA-92CB-9C187C576268}" type="presParOf" srcId="{813555E4-32AD-42F4-B4EC-4824F7DABE62}" destId="{81B66B76-FD07-4939-B16A-A0D9B747E515}" srcOrd="9" destOrd="0" presId="urn:microsoft.com/office/officeart/2005/8/layout/radial6"/>
    <dgm:cxn modelId="{8D9F8794-3105-4F81-B984-15C3C40CD0D8}" type="presParOf" srcId="{813555E4-32AD-42F4-B4EC-4824F7DABE62}" destId="{3979CD6D-46DA-4FA2-BEFB-112F657F89DD}" srcOrd="10" destOrd="0" presId="urn:microsoft.com/office/officeart/2005/8/layout/radial6"/>
    <dgm:cxn modelId="{893133EB-7B25-454B-A150-1E827825D8C2}" type="presParOf" srcId="{813555E4-32AD-42F4-B4EC-4824F7DABE62}" destId="{74A4E685-5B11-4836-9A44-10CDEA4FEDF7}" srcOrd="11" destOrd="0" presId="urn:microsoft.com/office/officeart/2005/8/layout/radial6"/>
    <dgm:cxn modelId="{D5ABD5CF-0557-42A5-9C68-EFA5C3D08001}" type="presParOf" srcId="{813555E4-32AD-42F4-B4EC-4824F7DABE62}" destId="{A5FD3264-903D-471D-9F2C-E61D0058DC62}" srcOrd="12" destOrd="0" presId="urn:microsoft.com/office/officeart/2005/8/layout/radial6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E7402079-0274-477D-BB62-B32E3501C2CC}" type="doc">
      <dgm:prSet loTypeId="urn:microsoft.com/office/officeart/2005/8/layout/default" loCatId="list" qsTypeId="urn:microsoft.com/office/officeart/2005/8/quickstyle/simple3" qsCatId="simple" csTypeId="urn:microsoft.com/office/officeart/2005/8/colors/colorful5" csCatId="colorful" phldr="1"/>
      <dgm:spPr/>
      <dgm:t>
        <a:bodyPr/>
        <a:lstStyle/>
        <a:p>
          <a:endParaRPr lang="es-ES"/>
        </a:p>
      </dgm:t>
    </dgm:pt>
    <dgm:pt modelId="{0B312BA4-2475-47A2-8723-B25FEBFAEB9D}">
      <dgm:prSet/>
      <dgm:spPr/>
      <dgm:t>
        <a:bodyPr/>
        <a:lstStyle/>
        <a:p>
          <a:r>
            <a:rPr lang="es-ES" dirty="0"/>
            <a:t>1. Garantía del derecho a la salud y universalización de la seguridad social</a:t>
          </a:r>
        </a:p>
      </dgm:t>
    </dgm:pt>
    <dgm:pt modelId="{7BC4346A-8F9D-4B06-BD03-E76E6F51D229}" type="parTrans" cxnId="{9EBE028D-CD99-4ED2-BBDB-60C77F6421C1}">
      <dgm:prSet/>
      <dgm:spPr/>
      <dgm:t>
        <a:bodyPr/>
        <a:lstStyle/>
        <a:p>
          <a:endParaRPr lang="es-ES"/>
        </a:p>
      </dgm:t>
    </dgm:pt>
    <dgm:pt modelId="{72441874-1523-4174-8B22-10DA9B2CF50C}" type="sibTrans" cxnId="{9EBE028D-CD99-4ED2-BBDB-60C77F6421C1}">
      <dgm:prSet/>
      <dgm:spPr/>
      <dgm:t>
        <a:bodyPr/>
        <a:lstStyle/>
        <a:p>
          <a:endParaRPr lang="es-ES"/>
        </a:p>
      </dgm:t>
    </dgm:pt>
    <dgm:pt modelId="{79EC2EBC-CC10-4BD3-9C77-C93651929B5F}">
      <dgm:prSet/>
      <dgm:spPr/>
      <dgm:t>
        <a:bodyPr/>
        <a:lstStyle/>
        <a:p>
          <a:r>
            <a:rPr lang="es-ES" dirty="0"/>
            <a:t>2. Educación pública de calidad</a:t>
          </a:r>
        </a:p>
      </dgm:t>
    </dgm:pt>
    <dgm:pt modelId="{728A8289-798B-44CA-97D8-5F5CD9969306}" type="parTrans" cxnId="{D9B59748-D3E0-4BC6-A3CD-9E505C1890D5}">
      <dgm:prSet/>
      <dgm:spPr/>
      <dgm:t>
        <a:bodyPr/>
        <a:lstStyle/>
        <a:p>
          <a:endParaRPr lang="es-ES"/>
        </a:p>
      </dgm:t>
    </dgm:pt>
    <dgm:pt modelId="{8B8113DE-E9FD-42DB-AF61-013559D78B12}" type="sibTrans" cxnId="{D9B59748-D3E0-4BC6-A3CD-9E505C1890D5}">
      <dgm:prSet/>
      <dgm:spPr/>
      <dgm:t>
        <a:bodyPr/>
        <a:lstStyle/>
        <a:p>
          <a:endParaRPr lang="es-ES"/>
        </a:p>
      </dgm:t>
    </dgm:pt>
    <dgm:pt modelId="{0505006D-7A8E-4CEB-88EE-50F3E86261E7}">
      <dgm:prSet/>
      <dgm:spPr/>
      <dgm:t>
        <a:bodyPr/>
        <a:lstStyle/>
        <a:p>
          <a:r>
            <a:rPr lang="es-ES" dirty="0"/>
            <a:t>3. Rediseño y fortalecimiento de un escudo de protección social para la población más vulnerable</a:t>
          </a:r>
        </a:p>
      </dgm:t>
    </dgm:pt>
    <dgm:pt modelId="{1469324D-4736-4BE3-A13B-F4F3156774D5}" type="parTrans" cxnId="{57EACC02-787F-4011-B4BA-39E6EF807C64}">
      <dgm:prSet/>
      <dgm:spPr/>
      <dgm:t>
        <a:bodyPr/>
        <a:lstStyle/>
        <a:p>
          <a:endParaRPr lang="es-ES"/>
        </a:p>
      </dgm:t>
    </dgm:pt>
    <dgm:pt modelId="{A23A2DB9-F6CE-4340-B958-3734523CA5D1}" type="sibTrans" cxnId="{57EACC02-787F-4011-B4BA-39E6EF807C64}">
      <dgm:prSet/>
      <dgm:spPr/>
      <dgm:t>
        <a:bodyPr/>
        <a:lstStyle/>
        <a:p>
          <a:endParaRPr lang="es-ES"/>
        </a:p>
      </dgm:t>
    </dgm:pt>
    <dgm:pt modelId="{7B022CD6-F897-4BD2-8685-56986C8B6896}">
      <dgm:prSet/>
      <dgm:spPr/>
      <dgm:t>
        <a:bodyPr/>
        <a:lstStyle/>
        <a:p>
          <a:r>
            <a:rPr lang="es-ES" dirty="0"/>
            <a:t>4. Reactivación económica y generación de empleos dignos</a:t>
          </a:r>
        </a:p>
      </dgm:t>
    </dgm:pt>
    <dgm:pt modelId="{1A197B01-5C83-4013-AD5F-56107A6F01F3}" type="parTrans" cxnId="{B5CFFC8D-3CBF-4E88-A046-5067226DB449}">
      <dgm:prSet/>
      <dgm:spPr/>
      <dgm:t>
        <a:bodyPr/>
        <a:lstStyle/>
        <a:p>
          <a:endParaRPr lang="es-ES"/>
        </a:p>
      </dgm:t>
    </dgm:pt>
    <dgm:pt modelId="{D9DB76D8-DB40-4F11-86E3-2B17CBC99981}" type="sibTrans" cxnId="{B5CFFC8D-3CBF-4E88-A046-5067226DB449}">
      <dgm:prSet/>
      <dgm:spPr/>
      <dgm:t>
        <a:bodyPr/>
        <a:lstStyle/>
        <a:p>
          <a:endParaRPr lang="es-ES"/>
        </a:p>
      </dgm:t>
    </dgm:pt>
    <dgm:pt modelId="{5B5D7607-595C-4CD4-B62A-CDEFCA36196A}">
      <dgm:prSet/>
      <dgm:spPr/>
      <dgm:t>
        <a:bodyPr/>
        <a:lstStyle/>
        <a:p>
          <a:r>
            <a:rPr lang="es-ES" dirty="0"/>
            <a:t>5. Justicia, orden público y seguridad ciudadana</a:t>
          </a:r>
        </a:p>
      </dgm:t>
    </dgm:pt>
    <dgm:pt modelId="{A1AA244A-7B31-4336-A7BC-8AA1B58FBD48}" type="parTrans" cxnId="{476CE36C-9E6E-4E4E-853B-28C470F685B7}">
      <dgm:prSet/>
      <dgm:spPr/>
      <dgm:t>
        <a:bodyPr/>
        <a:lstStyle/>
        <a:p>
          <a:endParaRPr lang="es-ES"/>
        </a:p>
      </dgm:t>
    </dgm:pt>
    <dgm:pt modelId="{95E3EA80-67A7-47CB-86EA-B28F40DCF101}" type="sibTrans" cxnId="{476CE36C-9E6E-4E4E-853B-28C470F685B7}">
      <dgm:prSet/>
      <dgm:spPr/>
      <dgm:t>
        <a:bodyPr/>
        <a:lstStyle/>
        <a:p>
          <a:endParaRPr lang="es-ES"/>
        </a:p>
      </dgm:t>
    </dgm:pt>
    <dgm:pt modelId="{EC4DD3A5-F843-4DF0-A7C7-ED0405C4A77D}">
      <dgm:prSet/>
      <dgm:spPr/>
      <dgm:t>
        <a:bodyPr/>
        <a:lstStyle/>
        <a:p>
          <a:r>
            <a:rPr lang="es-ES" dirty="0"/>
            <a:t>6. Acceso al agua y vivienda digna en entornos seguros</a:t>
          </a:r>
        </a:p>
      </dgm:t>
    </dgm:pt>
    <dgm:pt modelId="{2B3B0149-7D4A-44F3-996F-1ED15D0724CA}" type="parTrans" cxnId="{E005343C-7F02-470B-AEE3-4B946E465E50}">
      <dgm:prSet/>
      <dgm:spPr/>
      <dgm:t>
        <a:bodyPr/>
        <a:lstStyle/>
        <a:p>
          <a:endParaRPr lang="es-ES"/>
        </a:p>
      </dgm:t>
    </dgm:pt>
    <dgm:pt modelId="{A4E3C339-347A-4F5C-885A-F57F6AFE83D1}" type="sibTrans" cxnId="{E005343C-7F02-470B-AEE3-4B946E465E50}">
      <dgm:prSet/>
      <dgm:spPr/>
      <dgm:t>
        <a:bodyPr/>
        <a:lstStyle/>
        <a:p>
          <a:endParaRPr lang="es-ES"/>
        </a:p>
      </dgm:t>
    </dgm:pt>
    <dgm:pt modelId="{B65EF8CA-0153-4565-AF5B-822F162FC2E2}">
      <dgm:prSet/>
      <dgm:spPr/>
      <dgm:t>
        <a:bodyPr/>
        <a:lstStyle/>
        <a:p>
          <a:r>
            <a:rPr lang="es-ES" dirty="0"/>
            <a:t>7. Reducción de las disparidades territoriales</a:t>
          </a:r>
        </a:p>
      </dgm:t>
    </dgm:pt>
    <dgm:pt modelId="{5E4F1F99-6E80-405C-995D-87D300061E37}" type="parTrans" cxnId="{8963D6F8-BA01-411C-9E59-4EEAE2143756}">
      <dgm:prSet/>
      <dgm:spPr/>
      <dgm:t>
        <a:bodyPr/>
        <a:lstStyle/>
        <a:p>
          <a:endParaRPr lang="es-ES"/>
        </a:p>
      </dgm:t>
    </dgm:pt>
    <dgm:pt modelId="{24E22F62-DCF4-4739-A4A9-05AEF5CA8B83}" type="sibTrans" cxnId="{8963D6F8-BA01-411C-9E59-4EEAE2143756}">
      <dgm:prSet/>
      <dgm:spPr/>
      <dgm:t>
        <a:bodyPr/>
        <a:lstStyle/>
        <a:p>
          <a:endParaRPr lang="es-ES"/>
        </a:p>
      </dgm:t>
    </dgm:pt>
    <dgm:pt modelId="{5C65854D-D1B6-4144-B6A8-A51EA014D9C7}">
      <dgm:prSet/>
      <dgm:spPr/>
      <dgm:t>
        <a:bodyPr/>
        <a:lstStyle/>
        <a:p>
          <a:r>
            <a:rPr lang="es-ES" dirty="0"/>
            <a:t>8. Apoyo a la producción agrícola y protección efectiva del medio ambiente y los recursos naturales</a:t>
          </a:r>
        </a:p>
      </dgm:t>
    </dgm:pt>
    <dgm:pt modelId="{F2E0F201-DE50-4BFF-88BA-A21E3F22B2AD}" type="parTrans" cxnId="{AA67F615-86C5-4112-883D-0F8366E4F35C}">
      <dgm:prSet/>
      <dgm:spPr/>
      <dgm:t>
        <a:bodyPr/>
        <a:lstStyle/>
        <a:p>
          <a:endParaRPr lang="es-ES"/>
        </a:p>
      </dgm:t>
    </dgm:pt>
    <dgm:pt modelId="{A0DD7C0F-7F61-4F8A-8628-9E339A1A6FCE}" type="sibTrans" cxnId="{AA67F615-86C5-4112-883D-0F8366E4F35C}">
      <dgm:prSet/>
      <dgm:spPr/>
      <dgm:t>
        <a:bodyPr/>
        <a:lstStyle/>
        <a:p>
          <a:endParaRPr lang="es-ES"/>
        </a:p>
      </dgm:t>
    </dgm:pt>
    <dgm:pt modelId="{8AEF639F-2703-4311-8101-6ABDF052F7B1}" type="pres">
      <dgm:prSet presAssocID="{E7402079-0274-477D-BB62-B32E3501C2CC}" presName="diagram" presStyleCnt="0">
        <dgm:presLayoutVars>
          <dgm:dir/>
          <dgm:resizeHandles val="exact"/>
        </dgm:presLayoutVars>
      </dgm:prSet>
      <dgm:spPr/>
    </dgm:pt>
    <dgm:pt modelId="{D8FF51CC-2EE5-4833-9ADC-1072F85ACD3B}" type="pres">
      <dgm:prSet presAssocID="{0B312BA4-2475-47A2-8723-B25FEBFAEB9D}" presName="node" presStyleLbl="node1" presStyleIdx="0" presStyleCnt="8">
        <dgm:presLayoutVars>
          <dgm:bulletEnabled val="1"/>
        </dgm:presLayoutVars>
      </dgm:prSet>
      <dgm:spPr/>
    </dgm:pt>
    <dgm:pt modelId="{AB3BC619-A1E5-4D54-9546-74CD71E0432A}" type="pres">
      <dgm:prSet presAssocID="{72441874-1523-4174-8B22-10DA9B2CF50C}" presName="sibTrans" presStyleCnt="0"/>
      <dgm:spPr/>
    </dgm:pt>
    <dgm:pt modelId="{F42526A9-4BBC-4FFD-865A-582A66CDA6D9}" type="pres">
      <dgm:prSet presAssocID="{79EC2EBC-CC10-4BD3-9C77-C93651929B5F}" presName="node" presStyleLbl="node1" presStyleIdx="1" presStyleCnt="8">
        <dgm:presLayoutVars>
          <dgm:bulletEnabled val="1"/>
        </dgm:presLayoutVars>
      </dgm:prSet>
      <dgm:spPr/>
    </dgm:pt>
    <dgm:pt modelId="{B7243F3E-33D6-477B-905E-97C5E63D9352}" type="pres">
      <dgm:prSet presAssocID="{8B8113DE-E9FD-42DB-AF61-013559D78B12}" presName="sibTrans" presStyleCnt="0"/>
      <dgm:spPr/>
    </dgm:pt>
    <dgm:pt modelId="{E344E56C-299F-48B0-BDC9-4BEAB745EDAB}" type="pres">
      <dgm:prSet presAssocID="{0505006D-7A8E-4CEB-88EE-50F3E86261E7}" presName="node" presStyleLbl="node1" presStyleIdx="2" presStyleCnt="8">
        <dgm:presLayoutVars>
          <dgm:bulletEnabled val="1"/>
        </dgm:presLayoutVars>
      </dgm:prSet>
      <dgm:spPr/>
    </dgm:pt>
    <dgm:pt modelId="{C813B43E-D15E-4DF2-801B-AF27CEDAEE14}" type="pres">
      <dgm:prSet presAssocID="{A23A2DB9-F6CE-4340-B958-3734523CA5D1}" presName="sibTrans" presStyleCnt="0"/>
      <dgm:spPr/>
    </dgm:pt>
    <dgm:pt modelId="{730A2361-6DC6-4201-9399-C749A5AE75D0}" type="pres">
      <dgm:prSet presAssocID="{7B022CD6-F897-4BD2-8685-56986C8B6896}" presName="node" presStyleLbl="node1" presStyleIdx="3" presStyleCnt="8">
        <dgm:presLayoutVars>
          <dgm:bulletEnabled val="1"/>
        </dgm:presLayoutVars>
      </dgm:prSet>
      <dgm:spPr/>
    </dgm:pt>
    <dgm:pt modelId="{C7662C0B-A0D5-4A64-929E-6ED201AAA6EF}" type="pres">
      <dgm:prSet presAssocID="{D9DB76D8-DB40-4F11-86E3-2B17CBC99981}" presName="sibTrans" presStyleCnt="0"/>
      <dgm:spPr/>
    </dgm:pt>
    <dgm:pt modelId="{B8BD6960-B904-4D41-8048-2697F200B025}" type="pres">
      <dgm:prSet presAssocID="{5B5D7607-595C-4CD4-B62A-CDEFCA36196A}" presName="node" presStyleLbl="node1" presStyleIdx="4" presStyleCnt="8">
        <dgm:presLayoutVars>
          <dgm:bulletEnabled val="1"/>
        </dgm:presLayoutVars>
      </dgm:prSet>
      <dgm:spPr/>
    </dgm:pt>
    <dgm:pt modelId="{CF0A7208-3E6B-4EF5-B01B-018ABD4C883B}" type="pres">
      <dgm:prSet presAssocID="{95E3EA80-67A7-47CB-86EA-B28F40DCF101}" presName="sibTrans" presStyleCnt="0"/>
      <dgm:spPr/>
    </dgm:pt>
    <dgm:pt modelId="{0C31E5D0-2B27-40F7-951F-8CDF5ED3E68A}" type="pres">
      <dgm:prSet presAssocID="{EC4DD3A5-F843-4DF0-A7C7-ED0405C4A77D}" presName="node" presStyleLbl="node1" presStyleIdx="5" presStyleCnt="8">
        <dgm:presLayoutVars>
          <dgm:bulletEnabled val="1"/>
        </dgm:presLayoutVars>
      </dgm:prSet>
      <dgm:spPr/>
    </dgm:pt>
    <dgm:pt modelId="{3F36946F-BAA3-4E70-9D38-D88880D9C0B6}" type="pres">
      <dgm:prSet presAssocID="{A4E3C339-347A-4F5C-885A-F57F6AFE83D1}" presName="sibTrans" presStyleCnt="0"/>
      <dgm:spPr/>
    </dgm:pt>
    <dgm:pt modelId="{AAE2B022-3C74-4742-BF2F-A66A7B2F7CDC}" type="pres">
      <dgm:prSet presAssocID="{B65EF8CA-0153-4565-AF5B-822F162FC2E2}" presName="node" presStyleLbl="node1" presStyleIdx="6" presStyleCnt="8">
        <dgm:presLayoutVars>
          <dgm:bulletEnabled val="1"/>
        </dgm:presLayoutVars>
      </dgm:prSet>
      <dgm:spPr/>
    </dgm:pt>
    <dgm:pt modelId="{C1A4A00A-5082-40BE-92B9-6EB7BCA0C5CA}" type="pres">
      <dgm:prSet presAssocID="{24E22F62-DCF4-4739-A4A9-05AEF5CA8B83}" presName="sibTrans" presStyleCnt="0"/>
      <dgm:spPr/>
    </dgm:pt>
    <dgm:pt modelId="{C430123A-3788-41B3-A86D-90060C0F7686}" type="pres">
      <dgm:prSet presAssocID="{5C65854D-D1B6-4144-B6A8-A51EA014D9C7}" presName="node" presStyleLbl="node1" presStyleIdx="7" presStyleCnt="8">
        <dgm:presLayoutVars>
          <dgm:bulletEnabled val="1"/>
        </dgm:presLayoutVars>
      </dgm:prSet>
      <dgm:spPr/>
    </dgm:pt>
  </dgm:ptLst>
  <dgm:cxnLst>
    <dgm:cxn modelId="{57EACC02-787F-4011-B4BA-39E6EF807C64}" srcId="{E7402079-0274-477D-BB62-B32E3501C2CC}" destId="{0505006D-7A8E-4CEB-88EE-50F3E86261E7}" srcOrd="2" destOrd="0" parTransId="{1469324D-4736-4BE3-A13B-F4F3156774D5}" sibTransId="{A23A2DB9-F6CE-4340-B958-3734523CA5D1}"/>
    <dgm:cxn modelId="{2A194903-5DB6-4507-95A7-C7ACE5DF3B04}" type="presOf" srcId="{0B312BA4-2475-47A2-8723-B25FEBFAEB9D}" destId="{D8FF51CC-2EE5-4833-9ADC-1072F85ACD3B}" srcOrd="0" destOrd="0" presId="urn:microsoft.com/office/officeart/2005/8/layout/default"/>
    <dgm:cxn modelId="{AA67F615-86C5-4112-883D-0F8366E4F35C}" srcId="{E7402079-0274-477D-BB62-B32E3501C2CC}" destId="{5C65854D-D1B6-4144-B6A8-A51EA014D9C7}" srcOrd="7" destOrd="0" parTransId="{F2E0F201-DE50-4BFF-88BA-A21E3F22B2AD}" sibTransId="{A0DD7C0F-7F61-4F8A-8628-9E339A1A6FCE}"/>
    <dgm:cxn modelId="{6C2CC523-FD4B-409D-8931-96FD8982F9BA}" type="presOf" srcId="{79EC2EBC-CC10-4BD3-9C77-C93651929B5F}" destId="{F42526A9-4BBC-4FFD-865A-582A66CDA6D9}" srcOrd="0" destOrd="0" presId="urn:microsoft.com/office/officeart/2005/8/layout/default"/>
    <dgm:cxn modelId="{24310731-2510-44FF-9FEF-51FED9056838}" type="presOf" srcId="{7B022CD6-F897-4BD2-8685-56986C8B6896}" destId="{730A2361-6DC6-4201-9399-C749A5AE75D0}" srcOrd="0" destOrd="0" presId="urn:microsoft.com/office/officeart/2005/8/layout/default"/>
    <dgm:cxn modelId="{E2818633-5A65-4149-BA92-5D6D1DDD7AA8}" type="presOf" srcId="{B65EF8CA-0153-4565-AF5B-822F162FC2E2}" destId="{AAE2B022-3C74-4742-BF2F-A66A7B2F7CDC}" srcOrd="0" destOrd="0" presId="urn:microsoft.com/office/officeart/2005/8/layout/default"/>
    <dgm:cxn modelId="{E005343C-7F02-470B-AEE3-4B946E465E50}" srcId="{E7402079-0274-477D-BB62-B32E3501C2CC}" destId="{EC4DD3A5-F843-4DF0-A7C7-ED0405C4A77D}" srcOrd="5" destOrd="0" parTransId="{2B3B0149-7D4A-44F3-996F-1ED15D0724CA}" sibTransId="{A4E3C339-347A-4F5C-885A-F57F6AFE83D1}"/>
    <dgm:cxn modelId="{3E748B3D-E634-4670-90B8-066B0F13E1A4}" type="presOf" srcId="{5B5D7607-595C-4CD4-B62A-CDEFCA36196A}" destId="{B8BD6960-B904-4D41-8048-2697F200B025}" srcOrd="0" destOrd="0" presId="urn:microsoft.com/office/officeart/2005/8/layout/default"/>
    <dgm:cxn modelId="{D9B59748-D3E0-4BC6-A3CD-9E505C1890D5}" srcId="{E7402079-0274-477D-BB62-B32E3501C2CC}" destId="{79EC2EBC-CC10-4BD3-9C77-C93651929B5F}" srcOrd="1" destOrd="0" parTransId="{728A8289-798B-44CA-97D8-5F5CD9969306}" sibTransId="{8B8113DE-E9FD-42DB-AF61-013559D78B12}"/>
    <dgm:cxn modelId="{476CE36C-9E6E-4E4E-853B-28C470F685B7}" srcId="{E7402079-0274-477D-BB62-B32E3501C2CC}" destId="{5B5D7607-595C-4CD4-B62A-CDEFCA36196A}" srcOrd="4" destOrd="0" parTransId="{A1AA244A-7B31-4336-A7BC-8AA1B58FBD48}" sibTransId="{95E3EA80-67A7-47CB-86EA-B28F40DCF101}"/>
    <dgm:cxn modelId="{9EBE028D-CD99-4ED2-BBDB-60C77F6421C1}" srcId="{E7402079-0274-477D-BB62-B32E3501C2CC}" destId="{0B312BA4-2475-47A2-8723-B25FEBFAEB9D}" srcOrd="0" destOrd="0" parTransId="{7BC4346A-8F9D-4B06-BD03-E76E6F51D229}" sibTransId="{72441874-1523-4174-8B22-10DA9B2CF50C}"/>
    <dgm:cxn modelId="{B5CFFC8D-3CBF-4E88-A046-5067226DB449}" srcId="{E7402079-0274-477D-BB62-B32E3501C2CC}" destId="{7B022CD6-F897-4BD2-8685-56986C8B6896}" srcOrd="3" destOrd="0" parTransId="{1A197B01-5C83-4013-AD5F-56107A6F01F3}" sibTransId="{D9DB76D8-DB40-4F11-86E3-2B17CBC99981}"/>
    <dgm:cxn modelId="{F4974CA3-37F3-488B-8616-3176D8B02918}" type="presOf" srcId="{E7402079-0274-477D-BB62-B32E3501C2CC}" destId="{8AEF639F-2703-4311-8101-6ABDF052F7B1}" srcOrd="0" destOrd="0" presId="urn:microsoft.com/office/officeart/2005/8/layout/default"/>
    <dgm:cxn modelId="{A71560DE-BAD1-4859-92EA-5AFFCAE4BCC0}" type="presOf" srcId="{EC4DD3A5-F843-4DF0-A7C7-ED0405C4A77D}" destId="{0C31E5D0-2B27-40F7-951F-8CDF5ED3E68A}" srcOrd="0" destOrd="0" presId="urn:microsoft.com/office/officeart/2005/8/layout/default"/>
    <dgm:cxn modelId="{32B262E0-5A67-4C5D-8C7A-5D34BE2FFD73}" type="presOf" srcId="{0505006D-7A8E-4CEB-88EE-50F3E86261E7}" destId="{E344E56C-299F-48B0-BDC9-4BEAB745EDAB}" srcOrd="0" destOrd="0" presId="urn:microsoft.com/office/officeart/2005/8/layout/default"/>
    <dgm:cxn modelId="{E52BD1ED-8979-406D-9E16-AD2B9CF1A124}" type="presOf" srcId="{5C65854D-D1B6-4144-B6A8-A51EA014D9C7}" destId="{C430123A-3788-41B3-A86D-90060C0F7686}" srcOrd="0" destOrd="0" presId="urn:microsoft.com/office/officeart/2005/8/layout/default"/>
    <dgm:cxn modelId="{8963D6F8-BA01-411C-9E59-4EEAE2143756}" srcId="{E7402079-0274-477D-BB62-B32E3501C2CC}" destId="{B65EF8CA-0153-4565-AF5B-822F162FC2E2}" srcOrd="6" destOrd="0" parTransId="{5E4F1F99-6E80-405C-995D-87D300061E37}" sibTransId="{24E22F62-DCF4-4739-A4A9-05AEF5CA8B83}"/>
    <dgm:cxn modelId="{D131BB8D-C905-4814-AB4D-FD2DB5651D43}" type="presParOf" srcId="{8AEF639F-2703-4311-8101-6ABDF052F7B1}" destId="{D8FF51CC-2EE5-4833-9ADC-1072F85ACD3B}" srcOrd="0" destOrd="0" presId="urn:microsoft.com/office/officeart/2005/8/layout/default"/>
    <dgm:cxn modelId="{DEA57F9A-0EF5-45C0-922B-D498E886A199}" type="presParOf" srcId="{8AEF639F-2703-4311-8101-6ABDF052F7B1}" destId="{AB3BC619-A1E5-4D54-9546-74CD71E0432A}" srcOrd="1" destOrd="0" presId="urn:microsoft.com/office/officeart/2005/8/layout/default"/>
    <dgm:cxn modelId="{819B482D-1309-440D-944B-05ED0EEBFB65}" type="presParOf" srcId="{8AEF639F-2703-4311-8101-6ABDF052F7B1}" destId="{F42526A9-4BBC-4FFD-865A-582A66CDA6D9}" srcOrd="2" destOrd="0" presId="urn:microsoft.com/office/officeart/2005/8/layout/default"/>
    <dgm:cxn modelId="{4D339E44-1C7F-455E-867F-730D3AD600B5}" type="presParOf" srcId="{8AEF639F-2703-4311-8101-6ABDF052F7B1}" destId="{B7243F3E-33D6-477B-905E-97C5E63D9352}" srcOrd="3" destOrd="0" presId="urn:microsoft.com/office/officeart/2005/8/layout/default"/>
    <dgm:cxn modelId="{6DEA94AE-87E6-4118-867C-F72C84FE9F72}" type="presParOf" srcId="{8AEF639F-2703-4311-8101-6ABDF052F7B1}" destId="{E344E56C-299F-48B0-BDC9-4BEAB745EDAB}" srcOrd="4" destOrd="0" presId="urn:microsoft.com/office/officeart/2005/8/layout/default"/>
    <dgm:cxn modelId="{984C7F9F-4B5A-4908-9FB5-F9F16D0EDEFE}" type="presParOf" srcId="{8AEF639F-2703-4311-8101-6ABDF052F7B1}" destId="{C813B43E-D15E-4DF2-801B-AF27CEDAEE14}" srcOrd="5" destOrd="0" presId="urn:microsoft.com/office/officeart/2005/8/layout/default"/>
    <dgm:cxn modelId="{0AD77FED-6A60-4FB7-941E-C3089372C566}" type="presParOf" srcId="{8AEF639F-2703-4311-8101-6ABDF052F7B1}" destId="{730A2361-6DC6-4201-9399-C749A5AE75D0}" srcOrd="6" destOrd="0" presId="urn:microsoft.com/office/officeart/2005/8/layout/default"/>
    <dgm:cxn modelId="{6EA44CAF-6C11-4521-A436-84137A9FF1DD}" type="presParOf" srcId="{8AEF639F-2703-4311-8101-6ABDF052F7B1}" destId="{C7662C0B-A0D5-4A64-929E-6ED201AAA6EF}" srcOrd="7" destOrd="0" presId="urn:microsoft.com/office/officeart/2005/8/layout/default"/>
    <dgm:cxn modelId="{DF90CE52-5ABE-479F-A91E-4EC8C0B51031}" type="presParOf" srcId="{8AEF639F-2703-4311-8101-6ABDF052F7B1}" destId="{B8BD6960-B904-4D41-8048-2697F200B025}" srcOrd="8" destOrd="0" presId="urn:microsoft.com/office/officeart/2005/8/layout/default"/>
    <dgm:cxn modelId="{D08FB4A6-8EDF-4398-AE1E-9253DB548790}" type="presParOf" srcId="{8AEF639F-2703-4311-8101-6ABDF052F7B1}" destId="{CF0A7208-3E6B-4EF5-B01B-018ABD4C883B}" srcOrd="9" destOrd="0" presId="urn:microsoft.com/office/officeart/2005/8/layout/default"/>
    <dgm:cxn modelId="{A0A3BCB3-A598-4F17-A3AD-EDA55BFD20C1}" type="presParOf" srcId="{8AEF639F-2703-4311-8101-6ABDF052F7B1}" destId="{0C31E5D0-2B27-40F7-951F-8CDF5ED3E68A}" srcOrd="10" destOrd="0" presId="urn:microsoft.com/office/officeart/2005/8/layout/default"/>
    <dgm:cxn modelId="{8B2D2010-F77B-4814-9315-B10A2397AD1A}" type="presParOf" srcId="{8AEF639F-2703-4311-8101-6ABDF052F7B1}" destId="{3F36946F-BAA3-4E70-9D38-D88880D9C0B6}" srcOrd="11" destOrd="0" presId="urn:microsoft.com/office/officeart/2005/8/layout/default"/>
    <dgm:cxn modelId="{5D80920B-8B61-42E6-93E2-133E6BF45E82}" type="presParOf" srcId="{8AEF639F-2703-4311-8101-6ABDF052F7B1}" destId="{AAE2B022-3C74-4742-BF2F-A66A7B2F7CDC}" srcOrd="12" destOrd="0" presId="urn:microsoft.com/office/officeart/2005/8/layout/default"/>
    <dgm:cxn modelId="{C0BB66CA-1790-4CD8-8B5C-6A92A0378534}" type="presParOf" srcId="{8AEF639F-2703-4311-8101-6ABDF052F7B1}" destId="{C1A4A00A-5082-40BE-92B9-6EB7BCA0C5CA}" srcOrd="13" destOrd="0" presId="urn:microsoft.com/office/officeart/2005/8/layout/default"/>
    <dgm:cxn modelId="{F58FE269-3454-425D-B815-A49887A5E0DF}" type="presParOf" srcId="{8AEF639F-2703-4311-8101-6ABDF052F7B1}" destId="{C430123A-3788-41B3-A86D-90060C0F7686}" srcOrd="14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FD3264-903D-471D-9F2C-E61D0058DC62}">
      <dsp:nvSpPr>
        <dsp:cNvPr id="0" name=""/>
        <dsp:cNvSpPr/>
      </dsp:nvSpPr>
      <dsp:spPr>
        <a:xfrm>
          <a:off x="2269951" y="512589"/>
          <a:ext cx="3413471" cy="3413471"/>
        </a:xfrm>
        <a:prstGeom prst="blockArc">
          <a:avLst>
            <a:gd name="adj1" fmla="val 10800000"/>
            <a:gd name="adj2" fmla="val 16200000"/>
            <a:gd name="adj3" fmla="val 4639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1B66B76-FD07-4939-B16A-A0D9B747E515}">
      <dsp:nvSpPr>
        <dsp:cNvPr id="0" name=""/>
        <dsp:cNvSpPr/>
      </dsp:nvSpPr>
      <dsp:spPr>
        <a:xfrm>
          <a:off x="2269951" y="512589"/>
          <a:ext cx="3413471" cy="3413471"/>
        </a:xfrm>
        <a:prstGeom prst="blockArc">
          <a:avLst>
            <a:gd name="adj1" fmla="val 5400000"/>
            <a:gd name="adj2" fmla="val 10800000"/>
            <a:gd name="adj3" fmla="val 4639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3D25DAF-B5EA-42F3-B7F2-4F05534D10E9}">
      <dsp:nvSpPr>
        <dsp:cNvPr id="0" name=""/>
        <dsp:cNvSpPr/>
      </dsp:nvSpPr>
      <dsp:spPr>
        <a:xfrm>
          <a:off x="2269951" y="512589"/>
          <a:ext cx="3413471" cy="3413471"/>
        </a:xfrm>
        <a:prstGeom prst="blockArc">
          <a:avLst>
            <a:gd name="adj1" fmla="val 0"/>
            <a:gd name="adj2" fmla="val 5400000"/>
            <a:gd name="adj3" fmla="val 4639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AE4CF21-5C86-4340-A671-6A90F7015CA1}">
      <dsp:nvSpPr>
        <dsp:cNvPr id="0" name=""/>
        <dsp:cNvSpPr/>
      </dsp:nvSpPr>
      <dsp:spPr>
        <a:xfrm>
          <a:off x="2269951" y="512589"/>
          <a:ext cx="3413471" cy="3413471"/>
        </a:xfrm>
        <a:prstGeom prst="blockArc">
          <a:avLst>
            <a:gd name="adj1" fmla="val 16200000"/>
            <a:gd name="adj2" fmla="val 0"/>
            <a:gd name="adj3" fmla="val 4639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E3D9D2-B645-4C0A-A3DF-711996564BA6}">
      <dsp:nvSpPr>
        <dsp:cNvPr id="0" name=""/>
        <dsp:cNvSpPr/>
      </dsp:nvSpPr>
      <dsp:spPr>
        <a:xfrm>
          <a:off x="3191252" y="1433890"/>
          <a:ext cx="1570869" cy="1570869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b="1" kern="1200" dirty="0"/>
            <a:t>Vinculación del PGE 2022 con la END</a:t>
          </a:r>
          <a:endParaRPr lang="es-ES" sz="1800" b="1" kern="1200" dirty="0"/>
        </a:p>
      </dsp:txBody>
      <dsp:txXfrm>
        <a:off x="3421300" y="1663938"/>
        <a:ext cx="1110773" cy="1110773"/>
      </dsp:txXfrm>
    </dsp:sp>
    <dsp:sp modelId="{1997F1A8-620C-4752-BCF6-EDAB3FADF40F}">
      <dsp:nvSpPr>
        <dsp:cNvPr id="0" name=""/>
        <dsp:cNvSpPr/>
      </dsp:nvSpPr>
      <dsp:spPr>
        <a:xfrm>
          <a:off x="3426883" y="2371"/>
          <a:ext cx="1099608" cy="1099608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900" kern="1200" dirty="0" err="1"/>
            <a:t>Eje</a:t>
          </a:r>
          <a:r>
            <a:rPr lang="en-US" sz="900" kern="1200" dirty="0"/>
            <a:t> 1: Desarrollo institucional</a:t>
          </a:r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1" kern="1200" dirty="0"/>
            <a:t>RD$117,675.1 MM</a:t>
          </a:r>
          <a:br>
            <a:rPr lang="en-US" sz="800" b="1" kern="1200" dirty="0"/>
          </a:br>
          <a:r>
            <a:rPr lang="en-US" sz="800" b="1" kern="1200" dirty="0"/>
            <a:t>15.8%</a:t>
          </a:r>
          <a:endParaRPr lang="es-ES" sz="800" b="1" kern="1200" dirty="0"/>
        </a:p>
      </dsp:txBody>
      <dsp:txXfrm>
        <a:off x="3587917" y="163405"/>
        <a:ext cx="777540" cy="777540"/>
      </dsp:txXfrm>
    </dsp:sp>
    <dsp:sp modelId="{E4CDE494-3ED1-4C17-9E27-AE9C44CBAADE}">
      <dsp:nvSpPr>
        <dsp:cNvPr id="0" name=""/>
        <dsp:cNvSpPr/>
      </dsp:nvSpPr>
      <dsp:spPr>
        <a:xfrm>
          <a:off x="5094032" y="1669520"/>
          <a:ext cx="1099608" cy="1099608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000" kern="1200" dirty="0" err="1"/>
            <a:t>Eje</a:t>
          </a:r>
          <a:r>
            <a:rPr lang="en-US" sz="1000" kern="1200" dirty="0"/>
            <a:t> 2: Desarrollo social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1" kern="1200" dirty="0"/>
            <a:t>RD$466,237.4 MM</a:t>
          </a:r>
          <a:br>
            <a:rPr lang="en-US" sz="800" b="1" kern="1200" dirty="0"/>
          </a:br>
          <a:r>
            <a:rPr lang="en-US" sz="800" b="1" kern="1200" dirty="0"/>
            <a:t>62.8%</a:t>
          </a:r>
          <a:endParaRPr lang="es-ES" sz="800" kern="1200" dirty="0"/>
        </a:p>
      </dsp:txBody>
      <dsp:txXfrm>
        <a:off x="5255066" y="1830554"/>
        <a:ext cx="777540" cy="777540"/>
      </dsp:txXfrm>
    </dsp:sp>
    <dsp:sp modelId="{71FADF25-6EB5-45FC-A60A-D4C409E75A39}">
      <dsp:nvSpPr>
        <dsp:cNvPr id="0" name=""/>
        <dsp:cNvSpPr/>
      </dsp:nvSpPr>
      <dsp:spPr>
        <a:xfrm>
          <a:off x="3426883" y="3336670"/>
          <a:ext cx="1099608" cy="1099608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 dirty="0"/>
            <a:t>Eje 3: Desarrollo productivo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1" kern="1200" dirty="0"/>
            <a:t>RD$93,790.1 MM</a:t>
          </a:r>
          <a:br>
            <a:rPr lang="en-US" sz="800" b="1" kern="1200" dirty="0"/>
          </a:br>
          <a:r>
            <a:rPr lang="en-US" sz="800" b="1" kern="1200" dirty="0"/>
            <a:t>12.6%</a:t>
          </a:r>
        </a:p>
      </dsp:txBody>
      <dsp:txXfrm>
        <a:off x="3587917" y="3497704"/>
        <a:ext cx="777540" cy="777540"/>
      </dsp:txXfrm>
    </dsp:sp>
    <dsp:sp modelId="{3979CD6D-46DA-4FA2-BEFB-112F657F89DD}">
      <dsp:nvSpPr>
        <dsp:cNvPr id="0" name=""/>
        <dsp:cNvSpPr/>
      </dsp:nvSpPr>
      <dsp:spPr>
        <a:xfrm>
          <a:off x="1759733" y="1669520"/>
          <a:ext cx="1099608" cy="1099608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 dirty="0"/>
            <a:t>Eje 4: Desarrollo sostenible</a:t>
          </a:r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900" kern="1200" dirty="0"/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1" kern="1200" dirty="0"/>
            <a:t>RD$65,259.6 MM</a:t>
          </a:r>
          <a:br>
            <a:rPr lang="en-US" sz="800" b="1" kern="1200" dirty="0"/>
          </a:br>
          <a:r>
            <a:rPr lang="en-US" sz="800" b="1" kern="1200" dirty="0"/>
            <a:t>8.8%</a:t>
          </a:r>
          <a:endParaRPr lang="es-ES" sz="800" kern="1200" dirty="0"/>
        </a:p>
      </dsp:txBody>
      <dsp:txXfrm>
        <a:off x="1920767" y="1830554"/>
        <a:ext cx="777540" cy="777540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8FF51CC-2EE5-4833-9ADC-1072F85ACD3B}">
      <dsp:nvSpPr>
        <dsp:cNvPr id="0" name=""/>
        <dsp:cNvSpPr/>
      </dsp:nvSpPr>
      <dsp:spPr>
        <a:xfrm>
          <a:off x="483468" y="939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1. Garantía del derecho a la salud y universalización de la seguridad social</a:t>
          </a:r>
        </a:p>
      </dsp:txBody>
      <dsp:txXfrm>
        <a:off x="483468" y="939"/>
        <a:ext cx="2346973" cy="1408183"/>
      </dsp:txXfrm>
    </dsp:sp>
    <dsp:sp modelId="{F42526A9-4BBC-4FFD-865A-582A66CDA6D9}">
      <dsp:nvSpPr>
        <dsp:cNvPr id="0" name=""/>
        <dsp:cNvSpPr/>
      </dsp:nvSpPr>
      <dsp:spPr>
        <a:xfrm>
          <a:off x="3065138" y="939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965506"/>
                <a:satOff val="-2488"/>
                <a:lumOff val="-1681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965506"/>
                <a:satOff val="-2488"/>
                <a:lumOff val="-1681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965506"/>
                <a:satOff val="-2488"/>
                <a:lumOff val="-1681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2. Educación pública de calidad</a:t>
          </a:r>
        </a:p>
      </dsp:txBody>
      <dsp:txXfrm>
        <a:off x="3065138" y="939"/>
        <a:ext cx="2346973" cy="1408183"/>
      </dsp:txXfrm>
    </dsp:sp>
    <dsp:sp modelId="{E344E56C-299F-48B0-BDC9-4BEAB745EDAB}">
      <dsp:nvSpPr>
        <dsp:cNvPr id="0" name=""/>
        <dsp:cNvSpPr/>
      </dsp:nvSpPr>
      <dsp:spPr>
        <a:xfrm>
          <a:off x="5646808" y="939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1931012"/>
                <a:satOff val="-4977"/>
                <a:lumOff val="-3361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1931012"/>
                <a:satOff val="-4977"/>
                <a:lumOff val="-3361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1931012"/>
                <a:satOff val="-4977"/>
                <a:lumOff val="-3361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3. Rediseño y fortalecimiento de un escudo de protección social para la población más vulnerable</a:t>
          </a:r>
        </a:p>
      </dsp:txBody>
      <dsp:txXfrm>
        <a:off x="5646808" y="939"/>
        <a:ext cx="2346973" cy="1408183"/>
      </dsp:txXfrm>
    </dsp:sp>
    <dsp:sp modelId="{730A2361-6DC6-4201-9399-C749A5AE75D0}">
      <dsp:nvSpPr>
        <dsp:cNvPr id="0" name=""/>
        <dsp:cNvSpPr/>
      </dsp:nvSpPr>
      <dsp:spPr>
        <a:xfrm>
          <a:off x="483468" y="1643820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2896518"/>
                <a:satOff val="-7465"/>
                <a:lumOff val="-5042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2896518"/>
                <a:satOff val="-7465"/>
                <a:lumOff val="-5042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2896518"/>
                <a:satOff val="-7465"/>
                <a:lumOff val="-5042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4. Reactivación económica y generación de empleos dignos</a:t>
          </a:r>
        </a:p>
      </dsp:txBody>
      <dsp:txXfrm>
        <a:off x="483468" y="1643820"/>
        <a:ext cx="2346973" cy="1408183"/>
      </dsp:txXfrm>
    </dsp:sp>
    <dsp:sp modelId="{B8BD6960-B904-4D41-8048-2697F200B025}">
      <dsp:nvSpPr>
        <dsp:cNvPr id="0" name=""/>
        <dsp:cNvSpPr/>
      </dsp:nvSpPr>
      <dsp:spPr>
        <a:xfrm>
          <a:off x="3065138" y="1643820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3862025"/>
                <a:satOff val="-9954"/>
                <a:lumOff val="-6723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3862025"/>
                <a:satOff val="-9954"/>
                <a:lumOff val="-6723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3862025"/>
                <a:satOff val="-9954"/>
                <a:lumOff val="-6723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5. Justicia, orden público y seguridad ciudadana</a:t>
          </a:r>
        </a:p>
      </dsp:txBody>
      <dsp:txXfrm>
        <a:off x="3065138" y="1643820"/>
        <a:ext cx="2346973" cy="1408183"/>
      </dsp:txXfrm>
    </dsp:sp>
    <dsp:sp modelId="{0C31E5D0-2B27-40F7-951F-8CDF5ED3E68A}">
      <dsp:nvSpPr>
        <dsp:cNvPr id="0" name=""/>
        <dsp:cNvSpPr/>
      </dsp:nvSpPr>
      <dsp:spPr>
        <a:xfrm>
          <a:off x="5646808" y="1643820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4827531"/>
                <a:satOff val="-12442"/>
                <a:lumOff val="-8404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4827531"/>
                <a:satOff val="-12442"/>
                <a:lumOff val="-8404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4827531"/>
                <a:satOff val="-12442"/>
                <a:lumOff val="-8404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6. Acceso al agua y vivienda digna en entornos seguros</a:t>
          </a:r>
        </a:p>
      </dsp:txBody>
      <dsp:txXfrm>
        <a:off x="5646808" y="1643820"/>
        <a:ext cx="2346973" cy="1408183"/>
      </dsp:txXfrm>
    </dsp:sp>
    <dsp:sp modelId="{AAE2B022-3C74-4742-BF2F-A66A7B2F7CDC}">
      <dsp:nvSpPr>
        <dsp:cNvPr id="0" name=""/>
        <dsp:cNvSpPr/>
      </dsp:nvSpPr>
      <dsp:spPr>
        <a:xfrm>
          <a:off x="1774303" y="3286701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5793037"/>
                <a:satOff val="-14931"/>
                <a:lumOff val="-10084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5793037"/>
                <a:satOff val="-14931"/>
                <a:lumOff val="-10084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5793037"/>
                <a:satOff val="-14931"/>
                <a:lumOff val="-10084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7. Reducción de las disparidades territoriales</a:t>
          </a:r>
        </a:p>
      </dsp:txBody>
      <dsp:txXfrm>
        <a:off x="1774303" y="3286701"/>
        <a:ext cx="2346973" cy="1408183"/>
      </dsp:txXfrm>
    </dsp:sp>
    <dsp:sp modelId="{C430123A-3788-41B3-A86D-90060C0F7686}">
      <dsp:nvSpPr>
        <dsp:cNvPr id="0" name=""/>
        <dsp:cNvSpPr/>
      </dsp:nvSpPr>
      <dsp:spPr>
        <a:xfrm>
          <a:off x="4355973" y="3286701"/>
          <a:ext cx="2346973" cy="1408183"/>
        </a:xfrm>
        <a:prstGeom prst="rect">
          <a:avLst/>
        </a:prstGeom>
        <a:gradFill rotWithShape="0">
          <a:gsLst>
            <a:gs pos="0">
              <a:schemeClr val="accent5">
                <a:hueOff val="-6758543"/>
                <a:satOff val="-17419"/>
                <a:lumOff val="-11765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5">
                <a:hueOff val="-6758543"/>
                <a:satOff val="-17419"/>
                <a:lumOff val="-11765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5">
                <a:hueOff val="-6758543"/>
                <a:satOff val="-17419"/>
                <a:lumOff val="-11765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 dirty="0"/>
            <a:t>8. Apoyo a la producción agrícola y protección efectiva del medio ambiente y los recursos naturales</a:t>
          </a:r>
        </a:p>
      </dsp:txBody>
      <dsp:txXfrm>
        <a:off x="4355973" y="3286701"/>
        <a:ext cx="2346973" cy="140818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6">
  <dgm:title val=""/>
  <dgm:desc val=""/>
  <dgm:catLst>
    <dgm:cat type="cycle" pri="9000"/>
    <dgm:cat type="relationship" pri="2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Name0">
    <dgm:varLst>
      <dgm:chMax val="1"/>
      <dgm:dir/>
      <dgm:animLvl val="ctr"/>
      <dgm:resizeHandles val="exact"/>
    </dgm:varLst>
    <dgm:choose name="Name1">
      <dgm:if name="Name2" func="var" arg="dir" op="equ" val="norm">
        <dgm:choose name="Name3">
          <dgm:if name="Name4" axis="ch ch" ptType="node node" st="1 1" cnt="1 0" func="cnt" op="lte" val="1">
            <dgm:alg type="cycle">
              <dgm:param type="stAng" val="90"/>
              <dgm:param type="spanAng" val="360"/>
              <dgm:param type="ctrShpMap" val="fNode"/>
            </dgm:alg>
          </dgm:if>
          <dgm:else name="Name5">
            <dgm:alg type="cycle">
              <dgm:param type="stAng" val="0"/>
              <dgm:param type="spanAng" val="360"/>
              <dgm:param type="ctrShpMap" val="fNode"/>
            </dgm:alg>
          </dgm:else>
        </dgm:choose>
      </dgm:if>
      <dgm:else name="Name6">
        <dgm:choose name="Name7">
          <dgm:if name="Name8" axis="ch ch" ptType="node node" st="1 1" cnt="1 0" func="cnt" op="lte" val="1">
            <dgm:alg type="cycle">
              <dgm:param type="stAng" val="-90"/>
              <dgm:param type="spanAng" val="360"/>
              <dgm:param type="ctrShpMap" val="fNode"/>
            </dgm:alg>
          </dgm:if>
          <dgm:else name="Name9">
            <dgm:alg type="cycle">
              <dgm:param type="stAng" val="0"/>
              <dgm:param type="spanAng" val="-360"/>
              <dgm:param type="ctrShpMap" val="fNode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10">
      <dgm:if name="Name11" func="var" arg="dir" op="equ" val="norm">
        <dgm:choose name="Name12">
          <dgm:if name="Name13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des" forName="oneNode" refType="primFontSz" refFor="ch" refForName="centerShape" op="lte" fact="0.95"/>
              <dgm:constr type="diam" for="ch" forName="singleconn" refType="diam" op="equ" fact="-1"/>
              <dgm:constr type="h" for="ch" forName="singleconn" refType="w" refFor="ch" refForName="oneComp" fact="0.24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4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forName="sibTrans" refType="diam" op="equ"/>
              <dgm:constr type="h" for="ch" forName="sibTrans" refType="w" refFor="ch" refForName="node" fact="0.24"/>
              <dgm:constr type="w" for="ch" forName="dummy" val="1"/>
            </dgm:constrLst>
          </dgm:else>
        </dgm:choose>
      </dgm:if>
      <dgm:else name="Name15">
        <dgm:choose name="Name16">
          <dgm:if name="Name17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ch" forName="oneNode" refType="primFontSz" refFor="ch" refForName="centerShape" op="lte" fact="0.95"/>
              <dgm:constr type="diam" for="ch" forName="singleconn" refType="diam"/>
              <dgm:constr type="h" for="ch" forName="singleconn" refType="w" refFor="ch" refForName="oneComp" fact="0.24"/>
              <dgm:constr type="diam" for="ch" refType="diam" op="equ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8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ptType="sibTrans" refType="diam" fact="-1"/>
              <dgm:constr type="h" for="ch" forName="sibTrans" refType="w" refFor="ch" refForName="node" fact="0.24"/>
              <dgm:constr type="diam" for="ch" refType="diam" op="equ" fact="-1"/>
              <dgm:constr type="w" for="ch" forName="dummy" val="1"/>
            </dgm:constrLst>
          </dgm:else>
        </dgm:choose>
      </dgm:else>
    </dgm:choose>
    <dgm:ruleLst>
      <dgm:rule type="diam" val="INF" fact="NaN" max="NaN"/>
    </dgm:ruleLst>
    <dgm:forEach name="Name19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h" refType="w"/>
          <dgm:constr type="tMarg" refType="primFontSz" fact="0.1"/>
          <dgm:constr type="bMarg" refType="primFontSz" fact="0.1"/>
          <dgm:constr type="lMarg" refType="primFontSz" fact="0.1"/>
          <dgm:constr type="rMarg" refType="primFontSz" fact="0.1"/>
        </dgm:constrLst>
        <dgm:ruleLst>
          <dgm:rule type="primFontSz" val="5" fact="NaN" max="NaN"/>
        </dgm:ruleLst>
      </dgm:layoutNode>
      <dgm:forEach name="Name20" axis="ch">
        <dgm:forEach name="Name21" axis="self" ptType="node">
          <dgm:choose name="Name22">
            <dgm:if name="Name23" axis="par ch" ptType="node node" func="cnt" op="gt" val="1">
              <dgm:layoutNode name="node" styleLbl="node1">
                <dgm:varLst>
                  <dgm:bulletEnabled val="1"/>
                </dgm:varLst>
                <dgm:alg type="tx">
                  <dgm:param type="txAnchorVertCh" val="mid"/>
                </dgm:alg>
                <dgm:shape xmlns:r="http://schemas.openxmlformats.org/officeDocument/2006/relationships" type="ellipse" r:blip="">
                  <dgm:adjLst/>
                </dgm:shape>
                <dgm:presOf axis="desOrSelf" ptType="node"/>
                <dgm:constrLst>
                  <dgm:constr type="h" refType="w"/>
                  <dgm:constr type="tMarg" refType="primFontSz" fact="0.1"/>
                  <dgm:constr type="bMarg" refType="primFontSz" fact="0.1"/>
                  <dgm:constr type="lMarg" refType="primFontSz" fact="0.1"/>
                  <dgm:constr type="rMarg" refType="primFontSz" fact="0.1"/>
                </dgm:constrLst>
                <dgm:ruleLst>
                  <dgm:rule type="primFontSz" val="5" fact="NaN" max="NaN"/>
                </dgm:ruleLst>
              </dgm:layoutNode>
              <dgm:layoutNode name="dummy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" axis="followSib" ptType="sibTrans" hideLastTrans="0" cnt="1">
                <dgm:layoutNode name="sibTrans" styleLbl="sibTrans2D1">
                  <dgm:alg type="conn">
                    <dgm:param type="connRout" val="curve"/>
                    <dgm:param type="begPts" val="ctr"/>
                    <dgm:param type="endPts" val="ctr"/>
                    <dgm:param type="begSty" val="noArr"/>
                    <dgm:param type="endSty" val="noArr"/>
                    <dgm:param type="dstNode" val="node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if name="Name24" axis="par ch" ptType="node node" func="cnt" op="equ" val="1">
              <dgm:layoutNode name="oneComp">
                <dgm:alg type="composite">
                  <dgm:param type="ar" val="1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  <dgm:constr type="l" for="ch" forName="dummyConnPt" refType="w" fact="0.5"/>
                  <dgm:constr type="t" for="ch" forName="dummyConnPt" refType="w" fact="0.5"/>
                  <dgm:constr type="l" for="ch" forName="oneNode"/>
                  <dgm:constr type="t" for="ch" forName="oneNode"/>
                  <dgm:constr type="h" for="ch" forName="oneNode" refType="h"/>
                  <dgm:constr type="w" for="ch" forName="oneNode" refType="w"/>
                </dgm:constrLst>
                <dgm:ruleLst/>
                <dgm:layoutNode name="dummyConnPt" styleLbl="node1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val="1"/>
                    <dgm:constr type="h" val="1"/>
                  </dgm:constrLst>
                  <dgm:ruleLst/>
                </dgm:layoutNode>
                <dgm:layoutNode name="oneNode" styleLbl="node1">
                  <dgm:varLst>
                    <dgm:bulletEnabled val="1"/>
                  </dgm:varLst>
                  <dgm:alg type="tx">
                    <dgm:param type="txAnchorVertCh" val="mid"/>
                  </dgm:alg>
                  <dgm:shape xmlns:r="http://schemas.openxmlformats.org/officeDocument/2006/relationships" type="ellipse" r:blip="">
                    <dgm:adjLst/>
                  </dgm:shape>
                  <dgm:presOf axis="desOrSelf" ptType="node"/>
                  <dgm:constrLst>
                    <dgm:constr type="h" refType="w"/>
                    <dgm:constr type="tMarg" refType="primFontSz" fact="0.1"/>
                    <dgm:constr type="bMarg" refType="primFontSz" fact="0.1"/>
                    <dgm:constr type="lMarg" refType="primFontSz" fact="0.1"/>
                    <dgm:constr type="rMarg" refType="primFontSz" fact="0.1"/>
                  </dgm:constrLst>
                  <dgm:ruleLst>
                    <dgm:rule type="primFontSz" val="5" fact="NaN" max="NaN"/>
                  </dgm:ruleLst>
                </dgm:layoutNode>
              </dgm:layoutNode>
              <dgm:layoutNode name="dummya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b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c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1" axis="followSib" ptType="sibTrans" hideLastTrans="0" cnt="1">
                <dgm:layoutNode name="singleconn" styleLbl="sibTrans2D1">
                  <dgm:alg type="conn">
                    <dgm:param type="connRout" val="longCurve"/>
                    <dgm:param type="begPts" val="bCtr"/>
                    <dgm:param type="endPts" val="tCtr"/>
                    <dgm:param type="begSty" val="noArr"/>
                    <dgm:param type="endSty" val="noArr"/>
                    <dgm:param type="srcNode" val="dummyConnPt"/>
                    <dgm:param type="dstNode" val="dummyConnPt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else name="Name25"/>
          </dgm:choose>
        </dgm:forEach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5.pn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511880</xdr:colOff>
      <xdr:row>4</xdr:row>
      <xdr:rowOff>68127</xdr:rowOff>
    </xdr:from>
    <xdr:to>
      <xdr:col>9</xdr:col>
      <xdr:colOff>700913</xdr:colOff>
      <xdr:row>22</xdr:row>
      <xdr:rowOff>25079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BAF80F-A0E9-4B7D-8085-E7E81E4CE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880" y="830127"/>
          <a:ext cx="6285033" cy="33859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214441</xdr:colOff>
      <xdr:row>6</xdr:row>
      <xdr:rowOff>12103</xdr:rowOff>
    </xdr:from>
    <xdr:to>
      <xdr:col>6</xdr:col>
      <xdr:colOff>911090</xdr:colOff>
      <xdr:row>21</xdr:row>
      <xdr:rowOff>165653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3B4628-FD32-4D0D-B09D-FEAC782F2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16</xdr:row>
      <xdr:rowOff>66675</xdr:rowOff>
    </xdr:from>
    <xdr:to>
      <xdr:col>12</xdr:col>
      <xdr:colOff>66675</xdr:colOff>
      <xdr:row>39</xdr:row>
      <xdr:rowOff>123825</xdr:rowOff>
    </xdr:to>
    <xdr:graphicFrame macro="">
      <xdr:nvGraphicFramePr>
        <xdr:cNvPr id="4" name="Content Placeholder 3">
          <a:extLst>
            <a:ext uri="{FF2B5EF4-FFF2-40B4-BE49-F238E27FC236}">
              <a16:creationId xmlns:a16="http://schemas.microsoft.com/office/drawing/2014/main" id="{7283743F-0E20-4CF5-BE4A-5A66940AB5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5</xdr:row>
      <xdr:rowOff>142875</xdr:rowOff>
    </xdr:from>
    <xdr:to>
      <xdr:col>13</xdr:col>
      <xdr:colOff>304800</xdr:colOff>
      <xdr:row>37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46A0E5-C7C8-41F4-8202-764E679E0A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527" t="-640" r="30944" b="-529"/>
        <a:stretch/>
      </xdr:blipFill>
      <xdr:spPr>
        <a:xfrm>
          <a:off x="3286125" y="1095375"/>
          <a:ext cx="6924675" cy="6019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47624</xdr:rowOff>
    </xdr:from>
    <xdr:to>
      <xdr:col>13</xdr:col>
      <xdr:colOff>133350</xdr:colOff>
      <xdr:row>27</xdr:row>
      <xdr:rowOff>171449</xdr:rowOff>
    </xdr:to>
    <xdr:graphicFrame macro="">
      <xdr:nvGraphicFramePr>
        <xdr:cNvPr id="2" name="Content Placeholder 5">
          <a:extLst>
            <a:ext uri="{FF2B5EF4-FFF2-40B4-BE49-F238E27FC236}">
              <a16:creationId xmlns:a16="http://schemas.microsoft.com/office/drawing/2014/main" id="{EF93CF76-E857-428B-9FBC-AB960BE6F5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3</xdr:row>
      <xdr:rowOff>180975</xdr:rowOff>
    </xdr:from>
    <xdr:to>
      <xdr:col>9</xdr:col>
      <xdr:colOff>24130</xdr:colOff>
      <xdr:row>16</xdr:row>
      <xdr:rowOff>30480</xdr:rowOff>
    </xdr:to>
    <xdr:pic>
      <xdr:nvPicPr>
        <xdr:cNvPr id="2" name="Picture 3" descr="Gráfico, Gráfico de rectángulos&#10;&#10;Descripción generada automáticamente">
          <a:extLst>
            <a:ext uri="{FF2B5EF4-FFF2-40B4-BE49-F238E27FC236}">
              <a16:creationId xmlns:a16="http://schemas.microsoft.com/office/drawing/2014/main" id="{0FE1AC6C-84E6-422F-81DA-20ED1C87BA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52475"/>
          <a:ext cx="4958080" cy="2326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5</xdr:row>
      <xdr:rowOff>742950</xdr:rowOff>
    </xdr:from>
    <xdr:to>
      <xdr:col>11</xdr:col>
      <xdr:colOff>371475</xdr:colOff>
      <xdr:row>22</xdr:row>
      <xdr:rowOff>141807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174614-D5E2-4F80-B3A7-4DED98AFA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8" r="18995"/>
        <a:stretch/>
      </xdr:blipFill>
      <xdr:spPr>
        <a:xfrm>
          <a:off x="933450" y="1695450"/>
          <a:ext cx="4772025" cy="3399357"/>
        </a:xfrm>
        <a:prstGeom prst="rect">
          <a:avLst/>
        </a:prstGeom>
      </xdr:spPr>
    </xdr:pic>
    <xdr:clientData/>
  </xdr:twoCellAnchor>
  <xdr:twoCellAnchor editAs="oneCell">
    <xdr:from>
      <xdr:col>4</xdr:col>
      <xdr:colOff>345010</xdr:colOff>
      <xdr:row>29</xdr:row>
      <xdr:rowOff>178575</xdr:rowOff>
    </xdr:from>
    <xdr:to>
      <xdr:col>11</xdr:col>
      <xdr:colOff>451196</xdr:colOff>
      <xdr:row>53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C03B07-F385-4206-BDE5-72BEB83B5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65" r="23284"/>
        <a:stretch/>
      </xdr:blipFill>
      <xdr:spPr>
        <a:xfrm>
          <a:off x="3393010" y="6465075"/>
          <a:ext cx="5440186" cy="4536300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5</xdr:row>
      <xdr:rowOff>66675</xdr:rowOff>
    </xdr:from>
    <xdr:to>
      <xdr:col>11</xdr:col>
      <xdr:colOff>323850</xdr:colOff>
      <xdr:row>22</xdr:row>
      <xdr:rowOff>114300</xdr:rowOff>
    </xdr:to>
    <xdr:pic>
      <xdr:nvPicPr>
        <xdr:cNvPr id="6" name="Imagen 17" descr="Mapa&#10;&#10;Descripción generada automáticamente">
          <a:extLst>
            <a:ext uri="{FF2B5EF4-FFF2-40B4-BE49-F238E27FC236}">
              <a16:creationId xmlns:a16="http://schemas.microsoft.com/office/drawing/2014/main" id="{2BA4085B-D8F3-40AF-AB30-9338EDEA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19175"/>
          <a:ext cx="54387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6</xdr:row>
      <xdr:rowOff>28575</xdr:rowOff>
    </xdr:from>
    <xdr:to>
      <xdr:col>9</xdr:col>
      <xdr:colOff>163523</xdr:colOff>
      <xdr:row>25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D8103C-DCA7-4A76-BC22-6CAF8A496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1171575"/>
          <a:ext cx="5678498" cy="3771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1874003</xdr:colOff>
      <xdr:row>0</xdr:row>
      <xdr:rowOff>0</xdr:rowOff>
    </xdr:from>
    <xdr:to>
      <xdr:col>6</xdr:col>
      <xdr:colOff>1483968</xdr:colOff>
      <xdr:row>5</xdr:row>
      <xdr:rowOff>63285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A885AF-C207-462A-B01D-24C6FFE1E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56603" y="0"/>
          <a:ext cx="1488322" cy="1015785"/>
        </a:xfrm>
        <a:prstGeom prst="rect">
          <a:avLst/>
        </a:prstGeom>
      </xdr:spPr>
    </xdr:pic>
    <xdr:clientData/>
  </xdr:twoCellAnchor>
  <xdr:twoCellAnchor editAs="oneCell">
    <xdr:from>
      <xdr:col>1</xdr:col>
      <xdr:colOff>731856</xdr:colOff>
      <xdr:row>0</xdr:row>
      <xdr:rowOff>128308</xdr:rowOff>
    </xdr:from>
    <xdr:to>
      <xdr:col>2</xdr:col>
      <xdr:colOff>1390650</xdr:colOff>
      <xdr:row>5</xdr:row>
      <xdr:rowOff>121485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21EA93-DAA4-4487-8E74-C1A7048C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3856" y="128308"/>
          <a:ext cx="1420794" cy="9456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59808</xdr:rowOff>
    </xdr:from>
    <xdr:to>
      <xdr:col>7</xdr:col>
      <xdr:colOff>590550</xdr:colOff>
      <xdr:row>23</xdr:row>
      <xdr:rowOff>65498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108FBF-8815-4254-81E1-264E1705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2155308"/>
          <a:ext cx="6543675" cy="3815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352425</xdr:colOff>
      <xdr:row>4</xdr:row>
      <xdr:rowOff>66675</xdr:rowOff>
    </xdr:from>
    <xdr:to>
      <xdr:col>17</xdr:col>
      <xdr:colOff>212667</xdr:colOff>
      <xdr:row>21</xdr:row>
      <xdr:rowOff>8616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335101-29F3-421A-8B58-DAE92B387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771525"/>
          <a:ext cx="5194242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5</xdr:row>
      <xdr:rowOff>38100</xdr:rowOff>
    </xdr:from>
    <xdr:to>
      <xdr:col>8</xdr:col>
      <xdr:colOff>715224</xdr:colOff>
      <xdr:row>22</xdr:row>
      <xdr:rowOff>110015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FF9F0C-AE30-4143-9B37-8CBF6F493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990600"/>
          <a:ext cx="5401524" cy="33104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5</xdr:row>
      <xdr:rowOff>19050</xdr:rowOff>
    </xdr:from>
    <xdr:to>
      <xdr:col>9</xdr:col>
      <xdr:colOff>355489</xdr:colOff>
      <xdr:row>19</xdr:row>
      <xdr:rowOff>107681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A06A2A-F2FF-4C04-B443-321131031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971550"/>
          <a:ext cx="4584589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676274</xdr:colOff>
      <xdr:row>8</xdr:row>
      <xdr:rowOff>76200</xdr:rowOff>
    </xdr:from>
    <xdr:to>
      <xdr:col>9</xdr:col>
      <xdr:colOff>657225</xdr:colOff>
      <xdr:row>36</xdr:row>
      <xdr:rowOff>82759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8717E0-01CD-41AD-A99B-93A125769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80" r="8841"/>
        <a:stretch/>
      </xdr:blipFill>
      <xdr:spPr>
        <a:xfrm>
          <a:off x="1438274" y="1600200"/>
          <a:ext cx="6076951" cy="53405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3</xdr:row>
      <xdr:rowOff>0</xdr:rowOff>
    </xdr:from>
    <xdr:to>
      <xdr:col>8</xdr:col>
      <xdr:colOff>581025</xdr:colOff>
      <xdr:row>17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F07E44-161E-414B-A446-BC9A76F26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4</xdr:row>
      <xdr:rowOff>38100</xdr:rowOff>
    </xdr:from>
    <xdr:to>
      <xdr:col>8</xdr:col>
      <xdr:colOff>593614</xdr:colOff>
      <xdr:row>18</xdr:row>
      <xdr:rowOff>126731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96C15CB-E633-4073-962A-51E4523B6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800100"/>
          <a:ext cx="4584589" cy="27556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3</xdr:row>
      <xdr:rowOff>123825</xdr:rowOff>
    </xdr:from>
    <xdr:to>
      <xdr:col>12</xdr:col>
      <xdr:colOff>324842</xdr:colOff>
      <xdr:row>28</xdr:row>
      <xdr:rowOff>38753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2C70A8-2E34-44D9-98D1-F5F67A18A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695325"/>
          <a:ext cx="7106642" cy="46774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5</xdr:row>
      <xdr:rowOff>0</xdr:rowOff>
    </xdr:from>
    <xdr:to>
      <xdr:col>6</xdr:col>
      <xdr:colOff>428624</xdr:colOff>
      <xdr:row>20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FE6A9F-90C3-4C4B-88E5-7485F1834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F\DGCP-STRUCTURE\Manual%20Operativo%20DGCP\Manuales%20de%20Soporte\Sistema%20de%20Informacion%20Financiera\Sistema%20de%20Informacio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9"/>
      <sheetName val="[MFLOW96.XLS]_WIN_TEMP_MFLOW9_3"/>
      <sheetName val="[MFLOW96.XLS]_WIN_TEMP_MFLOW9_2"/>
      <sheetName val="[MFLOW96.XLS]_WIN_TEMP_MFLOW9_8"/>
      <sheetName val="[MFLOW96.XLS]_WIN_TEMP_MFLOW9_7"/>
      <sheetName val="[MFLOW96.XLS]_WIN_TEMP_MFLOW9_5"/>
      <sheetName val="[MFLOW96.XLS]_WIN_TEMP_MFLOW9_4"/>
      <sheetName val="[MFLOW96.XLS]_WIN_TEMP_MFLOW9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1AC4-78BA-4CC8-9F5F-2B8A65D5820F}">
  <dimension ref="C5:N16"/>
  <sheetViews>
    <sheetView showGridLines="0" zoomScaleNormal="100" workbookViewId="0">
      <selection activeCell="G7" sqref="G7:G9"/>
    </sheetView>
  </sheetViews>
  <sheetFormatPr baseColWidth="10" defaultColWidth="9.140625" defaultRowHeight="15"/>
  <cols>
    <col min="7" max="7" width="23.7109375" bestFit="1" customWidth="1"/>
    <col min="13" max="14" width="7" bestFit="1" customWidth="1"/>
  </cols>
  <sheetData>
    <row r="5" spans="3:14">
      <c r="G5" s="1200" t="s">
        <v>343</v>
      </c>
      <c r="H5" s="1200"/>
      <c r="I5" s="1200"/>
      <c r="J5" s="1200"/>
      <c r="K5" s="1200"/>
      <c r="L5" s="1200"/>
      <c r="M5" s="1200"/>
      <c r="N5" s="1200"/>
    </row>
    <row r="6" spans="3:14" ht="15.75" thickBot="1">
      <c r="G6" s="1201" t="s">
        <v>705</v>
      </c>
      <c r="H6" s="1201"/>
      <c r="I6" s="1201"/>
      <c r="J6" s="1201"/>
      <c r="K6" s="1201"/>
      <c r="L6" s="1201"/>
      <c r="M6" s="1201"/>
    </row>
    <row r="7" spans="3:14" ht="15.75" thickBot="1">
      <c r="G7" s="1202" t="s">
        <v>344</v>
      </c>
      <c r="H7" s="1205" t="s">
        <v>345</v>
      </c>
      <c r="I7" s="1208" t="s">
        <v>346</v>
      </c>
      <c r="J7" s="1209"/>
      <c r="K7" s="1209"/>
      <c r="L7" s="1209"/>
      <c r="M7" s="1209"/>
      <c r="N7" s="1209"/>
    </row>
    <row r="8" spans="3:14" ht="15.75" thickBot="1">
      <c r="G8" s="1203"/>
      <c r="H8" s="1206"/>
      <c r="I8" s="1210" t="s">
        <v>347</v>
      </c>
      <c r="J8" s="1211"/>
      <c r="K8" s="1212" t="s">
        <v>348</v>
      </c>
      <c r="L8" s="1213"/>
      <c r="M8" s="1210" t="s">
        <v>349</v>
      </c>
      <c r="N8" s="1210"/>
    </row>
    <row r="9" spans="3:14" ht="15.75" thickBot="1">
      <c r="G9" s="1204"/>
      <c r="H9" s="1207"/>
      <c r="I9" s="201">
        <v>2021</v>
      </c>
      <c r="J9" s="202">
        <v>2022</v>
      </c>
      <c r="K9" s="203">
        <v>2021</v>
      </c>
      <c r="L9" s="201">
        <v>2022</v>
      </c>
      <c r="M9" s="203">
        <v>2021</v>
      </c>
      <c r="N9" s="203">
        <v>2022</v>
      </c>
    </row>
    <row r="10" spans="3:14">
      <c r="G10" s="204" t="s">
        <v>350</v>
      </c>
      <c r="H10" s="205">
        <v>-3.2</v>
      </c>
      <c r="I10" s="206">
        <v>6</v>
      </c>
      <c r="J10" s="207">
        <v>4.4000000000000004</v>
      </c>
      <c r="K10" s="206">
        <v>6</v>
      </c>
      <c r="L10" s="207">
        <v>4.9000000000000004</v>
      </c>
      <c r="M10" s="208">
        <f t="shared" ref="M10:N14" si="0">IF(I10&gt;K10,0, IF(I10&lt;K10,2,1))</f>
        <v>1</v>
      </c>
      <c r="N10" s="209">
        <f t="shared" si="0"/>
        <v>2</v>
      </c>
    </row>
    <row r="11" spans="3:14">
      <c r="G11" s="177" t="s">
        <v>351</v>
      </c>
      <c r="H11" s="89">
        <v>-4.5999999999999996</v>
      </c>
      <c r="I11" s="210">
        <v>5.0999999999999996</v>
      </c>
      <c r="J11" s="210">
        <v>3.6</v>
      </c>
      <c r="K11" s="210">
        <v>5.6</v>
      </c>
      <c r="L11" s="210">
        <v>4.4000000000000004</v>
      </c>
      <c r="M11" s="211">
        <f t="shared" si="0"/>
        <v>2</v>
      </c>
      <c r="N11">
        <f t="shared" si="0"/>
        <v>2</v>
      </c>
    </row>
    <row r="12" spans="3:14">
      <c r="G12" s="212" t="s">
        <v>352</v>
      </c>
      <c r="H12" s="213">
        <v>-3.5</v>
      </c>
      <c r="I12" s="214">
        <v>6.4</v>
      </c>
      <c r="J12" s="214">
        <v>3.5</v>
      </c>
      <c r="K12" s="214">
        <v>7</v>
      </c>
      <c r="L12" s="214">
        <v>4.9000000000000004</v>
      </c>
      <c r="M12" s="215">
        <f t="shared" si="0"/>
        <v>2</v>
      </c>
      <c r="N12" s="209">
        <f t="shared" si="0"/>
        <v>2</v>
      </c>
    </row>
    <row r="13" spans="3:14">
      <c r="G13" s="177" t="s">
        <v>353</v>
      </c>
      <c r="H13" s="89">
        <v>-6.5</v>
      </c>
      <c r="I13" s="89">
        <v>4.4000000000000004</v>
      </c>
      <c r="J13" s="89">
        <v>3.8</v>
      </c>
      <c r="K13" s="89">
        <v>4.5999999999999996</v>
      </c>
      <c r="L13" s="89">
        <v>4.3</v>
      </c>
      <c r="M13" s="211">
        <f t="shared" si="0"/>
        <v>2</v>
      </c>
      <c r="N13">
        <f t="shared" si="0"/>
        <v>2</v>
      </c>
    </row>
    <row r="14" spans="3:14" ht="15.75" thickBot="1">
      <c r="C14" s="216"/>
      <c r="D14" s="216"/>
      <c r="E14" s="216"/>
      <c r="F14" s="216"/>
      <c r="G14" s="217" t="s">
        <v>354</v>
      </c>
      <c r="H14" s="218">
        <v>2.2999999999999998</v>
      </c>
      <c r="I14" s="219">
        <v>8.4</v>
      </c>
      <c r="J14" s="220">
        <v>5.6</v>
      </c>
      <c r="K14" s="219">
        <v>8.1</v>
      </c>
      <c r="L14" s="220">
        <v>5.7</v>
      </c>
      <c r="M14" s="221">
        <f t="shared" si="0"/>
        <v>0</v>
      </c>
      <c r="N14" s="222">
        <f t="shared" si="0"/>
        <v>2</v>
      </c>
    </row>
    <row r="15" spans="3:14">
      <c r="C15" s="216"/>
      <c r="D15" s="216"/>
      <c r="E15" s="1199"/>
      <c r="F15" s="1199"/>
      <c r="G15" s="90" t="s">
        <v>511</v>
      </c>
      <c r="H15" s="223"/>
      <c r="I15" s="216"/>
      <c r="J15" s="211"/>
    </row>
    <row r="16" spans="3:14">
      <c r="G16" s="415"/>
      <c r="H16" s="216"/>
      <c r="I16" s="216"/>
    </row>
  </sheetData>
  <mergeCells count="9">
    <mergeCell ref="E15:F15"/>
    <mergeCell ref="G5:N5"/>
    <mergeCell ref="G6:M6"/>
    <mergeCell ref="G7:G9"/>
    <mergeCell ref="H7:H9"/>
    <mergeCell ref="I7:N7"/>
    <mergeCell ref="I8:J8"/>
    <mergeCell ref="K8:L8"/>
    <mergeCell ref="M8:N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0F67FD4-A647-4DD2-BD0C-8ED25DFCEEDE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M10:N14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55BE0-DDB2-4C36-87F2-BF6E0A625812}">
  <dimension ref="B3:F18"/>
  <sheetViews>
    <sheetView showGridLines="0" zoomScale="150" zoomScaleNormal="150" workbookViewId="0">
      <selection activeCell="B6" sqref="B6:E16"/>
    </sheetView>
  </sheetViews>
  <sheetFormatPr baseColWidth="10" defaultColWidth="11.42578125" defaultRowHeight="15"/>
  <cols>
    <col min="2" max="2" width="31.7109375" customWidth="1"/>
    <col min="3" max="4" width="10.28515625" bestFit="1" customWidth="1"/>
    <col min="5" max="5" width="14.42578125" customWidth="1"/>
  </cols>
  <sheetData>
    <row r="3" spans="2:6">
      <c r="B3" s="1235" t="s">
        <v>484</v>
      </c>
      <c r="C3" s="1235"/>
      <c r="D3" s="1235"/>
      <c r="E3" s="1235"/>
    </row>
    <row r="4" spans="2:6">
      <c r="B4" s="1235" t="s">
        <v>428</v>
      </c>
      <c r="C4" s="1235"/>
      <c r="D4" s="1235"/>
      <c r="E4" s="1235"/>
    </row>
    <row r="5" spans="2:6" ht="15.75" thickBot="1">
      <c r="B5" s="1236" t="s">
        <v>718</v>
      </c>
      <c r="C5" s="1236"/>
      <c r="D5" s="1236"/>
      <c r="E5" s="1236"/>
    </row>
    <row r="6" spans="2:6" ht="15.75" thickBot="1">
      <c r="B6" s="1228" t="s">
        <v>408</v>
      </c>
      <c r="C6" s="1231" t="s">
        <v>429</v>
      </c>
      <c r="D6" s="1232"/>
      <c r="E6" s="58" t="s">
        <v>430</v>
      </c>
      <c r="F6" s="378"/>
    </row>
    <row r="7" spans="2:6" ht="15.75" thickBot="1">
      <c r="B7" s="1229"/>
      <c r="C7" s="307">
        <v>2020</v>
      </c>
      <c r="D7" s="281" t="s">
        <v>411</v>
      </c>
      <c r="E7" s="307" t="s">
        <v>413</v>
      </c>
      <c r="F7" s="378"/>
    </row>
    <row r="8" spans="2:6">
      <c r="B8" s="308" t="s">
        <v>431</v>
      </c>
      <c r="C8" s="309">
        <v>-3378.4</v>
      </c>
      <c r="D8" s="309">
        <v>-5126</v>
      </c>
      <c r="E8" s="309">
        <v>-1747.6</v>
      </c>
      <c r="F8" s="378"/>
    </row>
    <row r="9" spans="2:6">
      <c r="B9" s="310" t="s">
        <v>432</v>
      </c>
      <c r="C9" s="299">
        <v>8127.3</v>
      </c>
      <c r="D9" s="299">
        <v>11119.9</v>
      </c>
      <c r="E9" s="379">
        <v>2992.6</v>
      </c>
      <c r="F9" s="381"/>
    </row>
    <row r="10" spans="2:6">
      <c r="B10" s="292" t="s">
        <v>433</v>
      </c>
      <c r="C10" s="289">
        <v>6450</v>
      </c>
      <c r="D10" s="290">
        <v>8918.5</v>
      </c>
      <c r="E10" s="380">
        <v>2468.5</v>
      </c>
      <c r="F10" s="378"/>
    </row>
    <row r="11" spans="2:6">
      <c r="B11" s="311" t="s">
        <v>434</v>
      </c>
      <c r="C11" s="312">
        <v>1677.3</v>
      </c>
      <c r="D11" s="97">
        <v>2201.4</v>
      </c>
      <c r="E11" s="97">
        <v>524.1</v>
      </c>
      <c r="F11" s="378"/>
    </row>
    <row r="12" spans="2:6">
      <c r="B12" s="313" t="s">
        <v>435</v>
      </c>
      <c r="C12" s="289">
        <v>4748.8999999999996</v>
      </c>
      <c r="D12" s="290">
        <v>5993.9</v>
      </c>
      <c r="E12" s="380">
        <v>1245</v>
      </c>
      <c r="F12" s="378"/>
    </row>
    <row r="13" spans="2:6">
      <c r="B13" s="292" t="s">
        <v>433</v>
      </c>
      <c r="C13" s="289">
        <v>2135.8000000000002</v>
      </c>
      <c r="D13" s="289">
        <v>2537.4</v>
      </c>
      <c r="E13" s="380">
        <v>401.6</v>
      </c>
      <c r="F13" s="378"/>
    </row>
    <row r="14" spans="2:6">
      <c r="B14" s="292" t="s">
        <v>434</v>
      </c>
      <c r="C14" s="289">
        <v>2613.1</v>
      </c>
      <c r="D14" s="290">
        <v>3456.5</v>
      </c>
      <c r="E14" s="380">
        <v>843.4</v>
      </c>
      <c r="F14" s="378"/>
    </row>
    <row r="15" spans="2:6">
      <c r="B15" s="308" t="s">
        <v>436</v>
      </c>
      <c r="C15" s="314">
        <v>844.2</v>
      </c>
      <c r="D15" s="314">
        <v>1108.9000000000001</v>
      </c>
      <c r="E15" s="309">
        <v>264.70000000000005</v>
      </c>
      <c r="F15" s="378"/>
    </row>
    <row r="16" spans="2:6">
      <c r="B16" s="315" t="s">
        <v>437</v>
      </c>
      <c r="C16" s="314">
        <f>C15+C8</f>
        <v>-2534.1999999999998</v>
      </c>
      <c r="D16" s="314">
        <f>D15+D8</f>
        <v>-4017.1</v>
      </c>
      <c r="E16" s="314">
        <f>E15+E8</f>
        <v>-1482.8999999999999</v>
      </c>
      <c r="F16" s="378"/>
    </row>
    <row r="17" spans="2:6">
      <c r="F17" s="378"/>
    </row>
    <row r="18" spans="2:6">
      <c r="B18" s="1225" t="s">
        <v>527</v>
      </c>
      <c r="C18" s="1225"/>
      <c r="D18" s="1225"/>
      <c r="E18" s="1225"/>
      <c r="F18" s="378"/>
    </row>
  </sheetData>
  <mergeCells count="6">
    <mergeCell ref="B18:E18"/>
    <mergeCell ref="B3:E3"/>
    <mergeCell ref="B4:E4"/>
    <mergeCell ref="B5:E5"/>
    <mergeCell ref="B6:B7"/>
    <mergeCell ref="C6:D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F441-EDD8-43F1-BD8C-E1A021A2AD49}">
  <dimension ref="C3:J13"/>
  <sheetViews>
    <sheetView showGridLines="0" zoomScaleNormal="100" workbookViewId="0">
      <selection activeCell="D3" sqref="D3:I3"/>
    </sheetView>
  </sheetViews>
  <sheetFormatPr baseColWidth="10" defaultColWidth="11.42578125" defaultRowHeight="15"/>
  <cols>
    <col min="4" max="4" width="18.140625" bestFit="1" customWidth="1"/>
    <col min="8" max="9" width="16.140625" bestFit="1" customWidth="1"/>
  </cols>
  <sheetData>
    <row r="3" spans="3:10" ht="15" customHeight="1">
      <c r="D3" s="1222" t="s">
        <v>485</v>
      </c>
      <c r="E3" s="1222"/>
      <c r="F3" s="1222"/>
      <c r="G3" s="1222"/>
      <c r="H3" s="1222"/>
      <c r="I3" s="1222"/>
    </row>
    <row r="4" spans="3:10">
      <c r="D4" s="1200" t="s">
        <v>438</v>
      </c>
      <c r="E4" s="1200"/>
      <c r="F4" s="1200"/>
      <c r="G4" s="1200"/>
      <c r="H4" s="1200"/>
      <c r="I4" s="1200"/>
    </row>
    <row r="5" spans="3:10" ht="15.75" thickBot="1">
      <c r="D5" s="1201" t="s">
        <v>719</v>
      </c>
      <c r="E5" s="1201"/>
      <c r="F5" s="1201"/>
      <c r="G5" s="1201"/>
      <c r="H5" s="1201"/>
      <c r="I5" s="1201"/>
    </row>
    <row r="6" spans="3:10" ht="15.75" thickBot="1">
      <c r="C6" s="378"/>
      <c r="D6" s="1237" t="s">
        <v>439</v>
      </c>
      <c r="E6" s="316">
        <v>2019</v>
      </c>
      <c r="F6" s="316">
        <v>2020</v>
      </c>
      <c r="G6" s="316">
        <v>2021</v>
      </c>
      <c r="H6" s="1233" t="s">
        <v>410</v>
      </c>
      <c r="I6" s="1234"/>
      <c r="J6" s="378"/>
    </row>
    <row r="7" spans="3:10" ht="15.75" customHeight="1" thickBot="1">
      <c r="C7" s="378"/>
      <c r="D7" s="1238"/>
      <c r="E7" s="1239" t="s">
        <v>409</v>
      </c>
      <c r="F7" s="1240"/>
      <c r="G7" s="1238"/>
      <c r="H7" s="317" t="s">
        <v>440</v>
      </c>
      <c r="I7" s="374" t="s">
        <v>441</v>
      </c>
      <c r="J7" s="378"/>
    </row>
    <row r="8" spans="3:10" ht="15.75" customHeight="1">
      <c r="C8" s="378"/>
      <c r="D8" s="318" t="s">
        <v>422</v>
      </c>
      <c r="E8" s="288">
        <v>-1533.4</v>
      </c>
      <c r="F8" s="288">
        <v>-1083</v>
      </c>
      <c r="G8" s="288">
        <v>-1617.5</v>
      </c>
      <c r="H8" s="319">
        <v>534.5</v>
      </c>
      <c r="I8" s="375">
        <v>84.099999999999909</v>
      </c>
      <c r="J8" s="378"/>
    </row>
    <row r="9" spans="3:10">
      <c r="C9" s="378"/>
      <c r="D9" s="320" t="s">
        <v>423</v>
      </c>
      <c r="E9" s="288">
        <v>-1986.3</v>
      </c>
      <c r="F9" s="288">
        <v>-1919.9</v>
      </c>
      <c r="G9" s="288">
        <v>-2374.6999999999998</v>
      </c>
      <c r="H9" s="288">
        <v>-454.79999999999973</v>
      </c>
      <c r="I9" s="375">
        <v>-388.39999999999986</v>
      </c>
      <c r="J9" s="378"/>
    </row>
    <row r="10" spans="3:10" ht="15.75" thickBot="1">
      <c r="C10" s="378"/>
      <c r="D10" s="321" t="s">
        <v>424</v>
      </c>
      <c r="E10" s="322">
        <v>1567</v>
      </c>
      <c r="F10" s="322">
        <v>4516.7</v>
      </c>
      <c r="G10" s="322">
        <v>1078</v>
      </c>
      <c r="H10" s="322">
        <v>-3438.7</v>
      </c>
      <c r="I10" s="376">
        <v>-489</v>
      </c>
      <c r="J10" s="378"/>
    </row>
    <row r="11" spans="3:10" ht="15.75" thickBot="1">
      <c r="C11" s="378"/>
      <c r="D11" s="262" t="s">
        <v>55</v>
      </c>
      <c r="E11" s="323">
        <v>-1952.7</v>
      </c>
      <c r="F11" s="323">
        <v>1513.8</v>
      </c>
      <c r="G11" s="323">
        <v>-2914.2</v>
      </c>
      <c r="H11" s="323">
        <v>-4428</v>
      </c>
      <c r="I11" s="377">
        <v>-4866.8999999999996</v>
      </c>
      <c r="J11" s="378"/>
    </row>
    <row r="12" spans="3:10">
      <c r="C12" s="378"/>
    </row>
    <row r="13" spans="3:10">
      <c r="C13" s="378"/>
      <c r="D13" s="90" t="s">
        <v>528</v>
      </c>
    </row>
  </sheetData>
  <mergeCells count="6">
    <mergeCell ref="D3:I3"/>
    <mergeCell ref="D4:I4"/>
    <mergeCell ref="D5:I5"/>
    <mergeCell ref="D6:D7"/>
    <mergeCell ref="H6:I6"/>
    <mergeCell ref="E7:G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3FF1C-A89E-49CC-AFC6-C8FD98078D7E}">
  <dimension ref="A5:H14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2" max="2" width="30.140625" bestFit="1" customWidth="1"/>
    <col min="8" max="8" width="26.42578125" customWidth="1"/>
  </cols>
  <sheetData>
    <row r="5" spans="1:8">
      <c r="B5" s="324" t="s">
        <v>486</v>
      </c>
      <c r="C5" s="324"/>
      <c r="D5" s="324"/>
      <c r="E5" s="324"/>
      <c r="F5" s="324"/>
      <c r="G5" s="324"/>
    </row>
    <row r="6" spans="1:8" ht="15.75" thickBot="1">
      <c r="C6" s="1201" t="s">
        <v>1607</v>
      </c>
      <c r="D6" s="1201"/>
      <c r="E6" s="1201"/>
      <c r="F6" s="1201"/>
      <c r="G6" s="1201"/>
    </row>
    <row r="7" spans="1:8" ht="15.75" thickBot="1">
      <c r="A7" s="211"/>
      <c r="B7" s="1241" t="s">
        <v>442</v>
      </c>
      <c r="C7" s="1219">
        <v>2020</v>
      </c>
      <c r="D7" s="1243"/>
      <c r="E7" s="1202" t="s">
        <v>443</v>
      </c>
      <c r="F7" s="1244">
        <v>2021</v>
      </c>
      <c r="G7" s="1245"/>
      <c r="H7" s="1228" t="s">
        <v>444</v>
      </c>
    </row>
    <row r="8" spans="1:8" ht="15.75" thickBot="1">
      <c r="A8" s="211"/>
      <c r="B8" s="1242"/>
      <c r="C8" s="325" t="s">
        <v>409</v>
      </c>
      <c r="D8" s="326" t="s">
        <v>445</v>
      </c>
      <c r="E8" s="1204"/>
      <c r="F8" s="327" t="s">
        <v>409</v>
      </c>
      <c r="G8" s="326" t="s">
        <v>445</v>
      </c>
      <c r="H8" s="1229"/>
    </row>
    <row r="9" spans="1:8">
      <c r="A9" s="211"/>
      <c r="B9" s="328" t="s">
        <v>446</v>
      </c>
      <c r="C9" s="329">
        <v>54.6</v>
      </c>
      <c r="D9" s="329">
        <v>56.82</v>
      </c>
      <c r="E9" s="330">
        <v>62.3</v>
      </c>
      <c r="F9" s="331">
        <v>57.5</v>
      </c>
      <c r="G9" s="329">
        <v>57.4</v>
      </c>
      <c r="H9" s="330">
        <v>57.82</v>
      </c>
    </row>
    <row r="10" spans="1:8" ht="15.75" thickBot="1">
      <c r="A10" s="211"/>
      <c r="B10" s="332" t="s">
        <v>447</v>
      </c>
      <c r="C10" s="333">
        <v>8.02</v>
      </c>
      <c r="D10" s="333">
        <v>10.24</v>
      </c>
      <c r="E10" s="333">
        <v>9.1999999999999993</v>
      </c>
      <c r="F10" s="334">
        <v>5.3113553113553147</v>
      </c>
      <c r="G10" s="335">
        <v>1.0207673354452718</v>
      </c>
      <c r="H10" s="333">
        <v>2.2000000000000002</v>
      </c>
    </row>
    <row r="12" spans="1:8">
      <c r="B12" s="90" t="s">
        <v>529</v>
      </c>
    </row>
    <row r="13" spans="1:8">
      <c r="B13" s="90" t="s">
        <v>530</v>
      </c>
    </row>
    <row r="14" spans="1:8">
      <c r="B14" s="90" t="s">
        <v>531</v>
      </c>
    </row>
  </sheetData>
  <mergeCells count="6">
    <mergeCell ref="H7:H8"/>
    <mergeCell ref="C6:G6"/>
    <mergeCell ref="B7:B8"/>
    <mergeCell ref="C7:D7"/>
    <mergeCell ref="E7:E8"/>
    <mergeCell ref="F7:G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57A5A-D9FD-49A7-91AA-67A417B8E078}">
  <dimension ref="D2:J19"/>
  <sheetViews>
    <sheetView showGridLines="0" zoomScaleNormal="100" workbookViewId="0">
      <selection activeCell="D3" sqref="D3:H3"/>
    </sheetView>
  </sheetViews>
  <sheetFormatPr baseColWidth="10" defaultColWidth="11.42578125" defaultRowHeight="15"/>
  <sheetData>
    <row r="2" spans="4:8">
      <c r="D2" s="336" t="s">
        <v>714</v>
      </c>
      <c r="E2" s="336"/>
      <c r="F2" s="336"/>
      <c r="G2" s="336"/>
    </row>
    <row r="3" spans="4:8">
      <c r="D3" s="1246" t="s">
        <v>706</v>
      </c>
      <c r="E3" s="1246"/>
      <c r="F3" s="1246"/>
      <c r="G3" s="1246"/>
      <c r="H3" s="1246"/>
    </row>
    <row r="19" spans="4:10">
      <c r="D19" s="90" t="s">
        <v>529</v>
      </c>
      <c r="E19" s="90"/>
      <c r="F19" s="90"/>
      <c r="G19" s="90"/>
      <c r="H19" s="90"/>
      <c r="I19" s="90"/>
      <c r="J19" s="90"/>
    </row>
  </sheetData>
  <mergeCells count="1">
    <mergeCell ref="D3:H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6F0C-6F7D-43BB-A285-2D7EDA9F20F0}">
  <dimension ref="A2:N20"/>
  <sheetViews>
    <sheetView showGridLines="0" zoomScaleNormal="100" workbookViewId="0">
      <selection activeCell="B3" sqref="B3:F3"/>
    </sheetView>
  </sheetViews>
  <sheetFormatPr baseColWidth="10" defaultColWidth="11.42578125" defaultRowHeight="15"/>
  <cols>
    <col min="2" max="2" width="35.85546875" bestFit="1" customWidth="1"/>
    <col min="3" max="3" width="14.28515625" bestFit="1" customWidth="1"/>
    <col min="4" max="4" width="8.7109375" bestFit="1" customWidth="1"/>
    <col min="5" max="5" width="8.85546875" bestFit="1" customWidth="1"/>
    <col min="6" max="6" width="17.7109375" customWidth="1"/>
    <col min="7" max="7" width="11.5703125" bestFit="1" customWidth="1"/>
  </cols>
  <sheetData>
    <row r="2" spans="1:14">
      <c r="B2" s="1199" t="s">
        <v>487</v>
      </c>
      <c r="C2" s="1199"/>
      <c r="D2" s="1199"/>
      <c r="E2" s="1199"/>
      <c r="F2" s="1199"/>
    </row>
    <row r="3" spans="1:14">
      <c r="B3" s="1226" t="s">
        <v>720</v>
      </c>
      <c r="C3" s="1226"/>
      <c r="D3" s="1226"/>
      <c r="E3" s="1226"/>
      <c r="F3" s="1226"/>
    </row>
    <row r="4" spans="1:14" s="337" customFormat="1" ht="30.75" thickBot="1">
      <c r="A4" s="383"/>
      <c r="B4" s="1203" t="s">
        <v>449</v>
      </c>
      <c r="C4" s="338" t="s">
        <v>450</v>
      </c>
      <c r="D4" s="1248" t="s">
        <v>451</v>
      </c>
      <c r="E4" s="1203"/>
      <c r="F4" s="282" t="s">
        <v>452</v>
      </c>
      <c r="G4" s="339" t="s">
        <v>453</v>
      </c>
      <c r="H4" s="383"/>
    </row>
    <row r="5" spans="1:14" ht="30.75" thickBot="1">
      <c r="A5" s="378"/>
      <c r="B5" s="1247"/>
      <c r="C5" s="113" t="s">
        <v>454</v>
      </c>
      <c r="D5" s="340">
        <v>44044</v>
      </c>
      <c r="E5" s="341">
        <v>44409</v>
      </c>
      <c r="F5" s="44" t="s">
        <v>455</v>
      </c>
      <c r="G5" s="127" t="s">
        <v>456</v>
      </c>
      <c r="H5" s="378"/>
    </row>
    <row r="6" spans="1:14" ht="15.75" thickBot="1">
      <c r="A6" s="378"/>
      <c r="B6" s="343" t="s">
        <v>457</v>
      </c>
      <c r="C6" s="343">
        <v>100</v>
      </c>
      <c r="D6" s="342">
        <v>101.99</v>
      </c>
      <c r="E6" s="343">
        <v>110.4</v>
      </c>
      <c r="F6" s="344">
        <v>7.9</v>
      </c>
      <c r="G6" s="84">
        <v>7.9</v>
      </c>
      <c r="H6" s="378"/>
    </row>
    <row r="7" spans="1:14">
      <c r="A7" s="378"/>
      <c r="B7" s="345" t="s">
        <v>458</v>
      </c>
      <c r="C7" s="346">
        <v>23.84</v>
      </c>
      <c r="D7" s="347">
        <v>102.33</v>
      </c>
      <c r="E7" s="346">
        <v>113.24</v>
      </c>
      <c r="F7" s="348">
        <v>10.665750914220084</v>
      </c>
      <c r="G7" s="382">
        <v>2.6</v>
      </c>
      <c r="H7" s="378"/>
    </row>
    <row r="8" spans="1:14">
      <c r="A8" s="378"/>
      <c r="B8" s="349" t="s">
        <v>459</v>
      </c>
      <c r="C8" s="350">
        <v>2.36</v>
      </c>
      <c r="D8" s="351">
        <v>101.58</v>
      </c>
      <c r="E8" s="350">
        <v>112.877</v>
      </c>
      <c r="F8" s="352">
        <v>11.117503820544838</v>
      </c>
      <c r="G8" s="352">
        <v>0.26</v>
      </c>
      <c r="H8" s="378"/>
    </row>
    <row r="9" spans="1:14">
      <c r="A9" s="378"/>
      <c r="B9" s="349" t="s">
        <v>460</v>
      </c>
      <c r="C9" s="350">
        <v>4.1900000000000004</v>
      </c>
      <c r="D9" s="351">
        <v>99.264007136678202</v>
      </c>
      <c r="E9" s="350">
        <v>99.88</v>
      </c>
      <c r="F9" s="352">
        <v>0.61854531267953039</v>
      </c>
      <c r="G9" s="352">
        <v>0.02</v>
      </c>
      <c r="H9" s="378"/>
      <c r="N9" s="378"/>
    </row>
    <row r="10" spans="1:14">
      <c r="A10" s="378"/>
      <c r="B10" s="349" t="s">
        <v>461</v>
      </c>
      <c r="C10" s="350">
        <v>12.98</v>
      </c>
      <c r="D10" s="351">
        <v>102.33674475412448</v>
      </c>
      <c r="E10" s="350">
        <v>106.83799999999999</v>
      </c>
      <c r="F10" s="352">
        <v>4.398474132326835</v>
      </c>
      <c r="G10" s="352">
        <v>0.56999999999999995</v>
      </c>
      <c r="H10" s="378"/>
    </row>
    <row r="11" spans="1:14">
      <c r="A11" s="378"/>
      <c r="B11" s="349" t="s">
        <v>462</v>
      </c>
      <c r="C11" s="350">
        <v>5.17</v>
      </c>
      <c r="D11" s="351">
        <v>101.65879441321538</v>
      </c>
      <c r="E11" s="350">
        <v>107.038</v>
      </c>
      <c r="F11" s="352">
        <v>5.2914316147795404</v>
      </c>
      <c r="G11" s="352">
        <v>0.27</v>
      </c>
      <c r="H11" s="378"/>
    </row>
    <row r="12" spans="1:14">
      <c r="A12" s="378"/>
      <c r="B12" s="349" t="s">
        <v>403</v>
      </c>
      <c r="C12" s="350">
        <v>4.74</v>
      </c>
      <c r="D12" s="351">
        <v>102.91210777085426</v>
      </c>
      <c r="E12" s="350">
        <v>108.55800000000001</v>
      </c>
      <c r="F12" s="352">
        <v>5.4861302051231631</v>
      </c>
      <c r="G12" s="352">
        <v>0.27</v>
      </c>
      <c r="H12" s="378"/>
    </row>
    <row r="13" spans="1:14">
      <c r="A13" s="378"/>
      <c r="B13" s="349" t="s">
        <v>463</v>
      </c>
      <c r="C13" s="350">
        <v>16.649999999999999</v>
      </c>
      <c r="D13" s="351">
        <v>104.15890709893145</v>
      </c>
      <c r="E13" s="350">
        <v>119.048</v>
      </c>
      <c r="F13" s="352">
        <v>14.294594015782724</v>
      </c>
      <c r="G13" s="352">
        <v>2.42</v>
      </c>
      <c r="H13" s="378"/>
    </row>
    <row r="14" spans="1:14">
      <c r="A14" s="378"/>
      <c r="B14" s="349" t="s">
        <v>398</v>
      </c>
      <c r="C14" s="350">
        <v>5.0599999999999996</v>
      </c>
      <c r="D14" s="351">
        <v>100.42543000000001</v>
      </c>
      <c r="E14" s="350">
        <v>98.995000000000005</v>
      </c>
      <c r="F14" s="352">
        <v>-1.4243703014266362</v>
      </c>
      <c r="G14" s="352">
        <v>-7.0000000000000007E-2</v>
      </c>
      <c r="H14" s="378"/>
    </row>
    <row r="15" spans="1:14">
      <c r="A15" s="378"/>
      <c r="B15" s="349" t="s">
        <v>464</v>
      </c>
      <c r="C15" s="350">
        <v>3.03</v>
      </c>
      <c r="D15" s="351">
        <v>101.51312865587253</v>
      </c>
      <c r="E15" s="350">
        <v>105.292</v>
      </c>
      <c r="F15" s="352">
        <v>3.7225444572177135</v>
      </c>
      <c r="G15" s="352">
        <v>0.11</v>
      </c>
      <c r="H15" s="378"/>
    </row>
    <row r="16" spans="1:14">
      <c r="A16" s="378"/>
      <c r="B16" s="349" t="s">
        <v>465</v>
      </c>
      <c r="C16" s="350">
        <v>3.06</v>
      </c>
      <c r="D16" s="351">
        <v>96.17222347175192</v>
      </c>
      <c r="E16" s="350">
        <v>99.432000000000002</v>
      </c>
      <c r="F16" s="352">
        <v>3.3895197704413738</v>
      </c>
      <c r="G16" s="352">
        <v>0.12</v>
      </c>
      <c r="H16" s="378"/>
    </row>
    <row r="17" spans="1:8" ht="15.75" thickBot="1">
      <c r="A17" s="378"/>
      <c r="B17" s="349" t="s">
        <v>466</v>
      </c>
      <c r="C17" s="350">
        <v>8.6199999999999992</v>
      </c>
      <c r="D17" s="351">
        <v>101.49423875091897</v>
      </c>
      <c r="E17" s="350">
        <v>109.84</v>
      </c>
      <c r="F17" s="353">
        <v>8.2228916161070984</v>
      </c>
      <c r="G17" s="353">
        <v>0.7</v>
      </c>
      <c r="H17" s="378"/>
    </row>
    <row r="18" spans="1:8" ht="15.75" thickBot="1">
      <c r="A18" s="378"/>
      <c r="B18" s="354" t="s">
        <v>467</v>
      </c>
      <c r="C18" s="355">
        <v>10.31</v>
      </c>
      <c r="D18" s="356">
        <v>101.8916621362028</v>
      </c>
      <c r="E18" s="355">
        <v>107.922</v>
      </c>
      <c r="F18" s="357">
        <v>5.9183820710827062</v>
      </c>
      <c r="G18" s="357">
        <v>0.61</v>
      </c>
      <c r="H18" s="378"/>
    </row>
    <row r="19" spans="1:8">
      <c r="C19" s="211"/>
      <c r="E19" s="211"/>
    </row>
    <row r="20" spans="1:8">
      <c r="B20" s="1223" t="s">
        <v>529</v>
      </c>
      <c r="C20" s="1223"/>
      <c r="D20" s="1223"/>
      <c r="E20" s="1223"/>
      <c r="F20" s="1223"/>
      <c r="G20" s="1223"/>
    </row>
  </sheetData>
  <mergeCells count="5">
    <mergeCell ref="B3:F3"/>
    <mergeCell ref="B4:B5"/>
    <mergeCell ref="D4:E4"/>
    <mergeCell ref="B2:F2"/>
    <mergeCell ref="B20:G20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244C-B0ED-44BB-BAF0-B51909F0D91C}">
  <dimension ref="B3:J20"/>
  <sheetViews>
    <sheetView showGridLines="0" zoomScaleNormal="100" workbookViewId="0">
      <selection activeCell="B3" sqref="B3:J3"/>
    </sheetView>
  </sheetViews>
  <sheetFormatPr baseColWidth="10" defaultColWidth="11.42578125" defaultRowHeight="15"/>
  <sheetData>
    <row r="3" spans="2:10">
      <c r="B3" s="1235" t="s">
        <v>448</v>
      </c>
      <c r="C3" s="1235"/>
      <c r="D3" s="1235"/>
      <c r="E3" s="1235"/>
      <c r="F3" s="1235"/>
      <c r="G3" s="1235"/>
      <c r="H3" s="1235"/>
      <c r="I3" s="1235"/>
      <c r="J3" s="1235"/>
    </row>
    <row r="4" spans="2:10">
      <c r="C4" s="216"/>
      <c r="D4" s="216"/>
      <c r="E4" s="1226" t="s">
        <v>706</v>
      </c>
      <c r="F4" s="1226"/>
      <c r="G4" s="1226"/>
      <c r="H4" s="1226"/>
      <c r="I4" s="216"/>
      <c r="J4" s="216"/>
    </row>
    <row r="5" spans="2:10">
      <c r="C5" s="216"/>
      <c r="D5" s="216"/>
      <c r="E5" s="216"/>
      <c r="F5" s="216"/>
      <c r="G5" s="216"/>
      <c r="H5" s="216"/>
      <c r="I5" s="216"/>
      <c r="J5" s="216"/>
    </row>
    <row r="20" spans="3:3">
      <c r="C20" s="90" t="s">
        <v>532</v>
      </c>
    </row>
  </sheetData>
  <mergeCells count="2">
    <mergeCell ref="E4:H4"/>
    <mergeCell ref="B3:J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A2DA-1122-4CDD-A6AF-93E6CEEC02CF}">
  <dimension ref="B2:N24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2" max="2" width="11.28515625" customWidth="1"/>
    <col min="3" max="3" width="10.140625" customWidth="1"/>
    <col min="6" max="6" width="12.5703125" bestFit="1" customWidth="1"/>
    <col min="10" max="10" width="12.5703125" bestFit="1" customWidth="1"/>
  </cols>
  <sheetData>
    <row r="2" spans="2:14">
      <c r="B2" s="59"/>
      <c r="C2" s="358"/>
      <c r="D2" s="1200" t="s">
        <v>959</v>
      </c>
      <c r="E2" s="1200"/>
      <c r="F2" s="1200"/>
      <c r="G2" s="1200"/>
      <c r="H2" s="1200"/>
      <c r="I2" s="1200"/>
      <c r="J2" s="1200"/>
      <c r="K2" s="358"/>
      <c r="L2" s="359"/>
      <c r="M2" s="358"/>
      <c r="N2" s="59"/>
    </row>
    <row r="3" spans="2:14">
      <c r="B3" s="59"/>
      <c r="C3" s="358"/>
      <c r="D3" s="177"/>
      <c r="E3" s="177"/>
      <c r="F3" s="177"/>
      <c r="G3" s="384" t="s">
        <v>488</v>
      </c>
      <c r="H3" s="177"/>
      <c r="I3" s="177"/>
      <c r="J3" s="177"/>
      <c r="K3" s="358"/>
      <c r="L3" s="359"/>
      <c r="M3" s="358"/>
      <c r="N3" s="59"/>
    </row>
    <row r="4" spans="2:14">
      <c r="B4" s="59"/>
      <c r="C4" s="358"/>
      <c r="D4" s="177"/>
      <c r="E4" s="177"/>
      <c r="F4" s="1201" t="s">
        <v>721</v>
      </c>
      <c r="G4" s="1201"/>
      <c r="H4" s="1201"/>
      <c r="I4" s="177"/>
      <c r="J4" s="177"/>
      <c r="K4" s="358"/>
      <c r="L4" s="359"/>
      <c r="M4" s="358"/>
      <c r="N4" s="59"/>
    </row>
    <row r="5" spans="2:14">
      <c r="B5" s="389"/>
      <c r="C5" s="1250" t="s">
        <v>442</v>
      </c>
      <c r="D5" s="1252" t="s">
        <v>468</v>
      </c>
      <c r="E5" s="1253"/>
      <c r="F5" s="1256" t="s">
        <v>469</v>
      </c>
      <c r="G5" s="1256"/>
      <c r="H5" s="1252" t="s">
        <v>470</v>
      </c>
      <c r="I5" s="1252"/>
      <c r="J5" s="1256" t="s">
        <v>471</v>
      </c>
      <c r="K5" s="1258"/>
      <c r="L5" s="393"/>
      <c r="M5" s="358"/>
      <c r="N5" s="59"/>
    </row>
    <row r="6" spans="2:14" ht="15.75" thickBot="1">
      <c r="B6" s="389"/>
      <c r="C6" s="1251"/>
      <c r="D6" s="1254"/>
      <c r="E6" s="1255"/>
      <c r="F6" s="1257"/>
      <c r="G6" s="1257"/>
      <c r="H6" s="1254"/>
      <c r="I6" s="1254"/>
      <c r="J6" s="1257"/>
      <c r="K6" s="1257"/>
      <c r="L6" s="393"/>
      <c r="M6" s="358"/>
      <c r="N6" s="59"/>
    </row>
    <row r="7" spans="2:14" ht="15.75" thickBot="1">
      <c r="B7" s="389"/>
      <c r="C7" s="385" t="s">
        <v>472</v>
      </c>
      <c r="D7" s="360">
        <v>2020</v>
      </c>
      <c r="E7" s="361">
        <v>2021</v>
      </c>
      <c r="F7" s="360" t="s">
        <v>473</v>
      </c>
      <c r="G7" s="360" t="s">
        <v>474</v>
      </c>
      <c r="H7" s="360">
        <v>2020</v>
      </c>
      <c r="I7" s="360">
        <v>2021</v>
      </c>
      <c r="J7" s="360" t="s">
        <v>473</v>
      </c>
      <c r="K7" s="390" t="s">
        <v>474</v>
      </c>
      <c r="L7" s="394"/>
      <c r="M7" s="362"/>
      <c r="N7" s="59"/>
    </row>
    <row r="8" spans="2:14">
      <c r="B8" s="389"/>
      <c r="C8" s="386" t="s">
        <v>475</v>
      </c>
      <c r="D8" s="363">
        <v>2115373</v>
      </c>
      <c r="E8" s="363">
        <v>1938635</v>
      </c>
      <c r="F8" s="364">
        <v>-176738</v>
      </c>
      <c r="G8" s="365">
        <v>-8.3549331489056536E-2</v>
      </c>
      <c r="H8" s="366">
        <v>2243891</v>
      </c>
      <c r="I8" s="366">
        <v>2055048</v>
      </c>
      <c r="J8" s="364">
        <v>-188843</v>
      </c>
      <c r="K8" s="391">
        <v>-8.4158722504791894E-2</v>
      </c>
      <c r="L8" s="394"/>
      <c r="M8" s="358"/>
      <c r="N8" s="59"/>
    </row>
    <row r="9" spans="2:14">
      <c r="B9" s="389"/>
      <c r="C9" s="387" t="s">
        <v>476</v>
      </c>
      <c r="D9" s="367">
        <v>2122119</v>
      </c>
      <c r="E9" s="367">
        <v>1961185</v>
      </c>
      <c r="F9" s="368">
        <v>-160934</v>
      </c>
      <c r="G9" s="369">
        <v>-7.5836463459400719E-2</v>
      </c>
      <c r="H9" s="367">
        <v>2250523</v>
      </c>
      <c r="I9" s="367">
        <v>2078864</v>
      </c>
      <c r="J9" s="368">
        <v>-171659</v>
      </c>
      <c r="K9" s="369">
        <v>-7.6275159151894908E-2</v>
      </c>
      <c r="L9" s="395"/>
      <c r="M9" s="358"/>
      <c r="N9" s="59"/>
    </row>
    <row r="10" spans="2:14">
      <c r="B10" s="389"/>
      <c r="C10" s="387" t="s">
        <v>477</v>
      </c>
      <c r="D10" s="367">
        <v>2107970</v>
      </c>
      <c r="E10" s="367">
        <v>1975973</v>
      </c>
      <c r="F10" s="368">
        <v>-131997</v>
      </c>
      <c r="G10" s="369">
        <v>-6.2618063824437728E-2</v>
      </c>
      <c r="H10" s="367">
        <v>2233035</v>
      </c>
      <c r="I10" s="367">
        <v>2098532</v>
      </c>
      <c r="J10" s="368">
        <v>-134503</v>
      </c>
      <c r="K10" s="369">
        <v>-6.0233269966659723E-2</v>
      </c>
      <c r="L10" s="395"/>
      <c r="M10" s="358"/>
      <c r="N10" s="59"/>
    </row>
    <row r="11" spans="2:14">
      <c r="B11" s="389"/>
      <c r="C11" s="387" t="s">
        <v>478</v>
      </c>
      <c r="D11" s="367">
        <v>1603525</v>
      </c>
      <c r="E11" s="367">
        <v>2007965</v>
      </c>
      <c r="F11" s="368">
        <v>404440</v>
      </c>
      <c r="G11" s="369">
        <v>0.25221932929015761</v>
      </c>
      <c r="H11" s="367">
        <v>1705468</v>
      </c>
      <c r="I11" s="367">
        <v>2133767</v>
      </c>
      <c r="J11" s="368">
        <v>428299</v>
      </c>
      <c r="K11" s="369">
        <v>0.25113282688388172</v>
      </c>
      <c r="L11" s="395"/>
      <c r="M11" s="358"/>
      <c r="N11" s="59"/>
    </row>
    <row r="12" spans="2:14">
      <c r="B12" s="389"/>
      <c r="C12" s="387" t="s">
        <v>479</v>
      </c>
      <c r="D12" s="367">
        <v>1591088</v>
      </c>
      <c r="E12" s="367">
        <v>2035767</v>
      </c>
      <c r="F12" s="368">
        <v>444679</v>
      </c>
      <c r="G12" s="369">
        <v>0.27948108464145288</v>
      </c>
      <c r="H12" s="367">
        <v>1689381</v>
      </c>
      <c r="I12" s="367">
        <v>2162957</v>
      </c>
      <c r="J12" s="368">
        <v>473576</v>
      </c>
      <c r="K12" s="369">
        <v>0.28032516051737294</v>
      </c>
      <c r="L12" s="395"/>
      <c r="M12" s="358"/>
      <c r="N12" s="59"/>
    </row>
    <row r="13" spans="2:14">
      <c r="B13" s="389"/>
      <c r="C13" s="387" t="s">
        <v>480</v>
      </c>
      <c r="D13" s="367">
        <v>1789348</v>
      </c>
      <c r="E13" s="367">
        <v>2047639</v>
      </c>
      <c r="F13" s="368">
        <v>258291</v>
      </c>
      <c r="G13" s="369">
        <v>0.14434922664568323</v>
      </c>
      <c r="H13" s="367">
        <v>1898453</v>
      </c>
      <c r="I13" s="367">
        <v>2169595</v>
      </c>
      <c r="J13" s="368">
        <v>271142</v>
      </c>
      <c r="K13" s="369">
        <v>0.14282260345660389</v>
      </c>
      <c r="L13" s="395"/>
      <c r="M13" s="358"/>
      <c r="N13" s="59"/>
    </row>
    <row r="14" spans="2:14" ht="15.75" thickBot="1">
      <c r="B14" s="389"/>
      <c r="C14" s="388" t="s">
        <v>481</v>
      </c>
      <c r="D14" s="370">
        <v>1857405</v>
      </c>
      <c r="E14" s="370">
        <v>2067240</v>
      </c>
      <c r="F14" s="371">
        <v>209835</v>
      </c>
      <c r="G14" s="372">
        <v>0.11297213047235255</v>
      </c>
      <c r="H14" s="373">
        <v>1976754</v>
      </c>
      <c r="I14" s="373">
        <v>2196491</v>
      </c>
      <c r="J14" s="371">
        <v>219737</v>
      </c>
      <c r="K14" s="392">
        <v>0.11116051870895417</v>
      </c>
      <c r="L14" s="395"/>
      <c r="M14" s="358"/>
      <c r="N14" s="59"/>
    </row>
    <row r="15" spans="2:14">
      <c r="B15" s="59"/>
      <c r="C15" s="1223" t="s">
        <v>533</v>
      </c>
      <c r="D15" s="1223"/>
      <c r="E15" s="417"/>
      <c r="F15" s="417"/>
      <c r="G15" s="417"/>
      <c r="H15" s="417"/>
      <c r="I15" s="417"/>
      <c r="J15" s="417"/>
      <c r="K15" s="417"/>
      <c r="L15" s="417"/>
      <c r="M15" s="417"/>
      <c r="N15" s="417"/>
    </row>
    <row r="16" spans="2:14" ht="15" customHeight="1">
      <c r="B16" s="59"/>
      <c r="C16" s="1249" t="s">
        <v>534</v>
      </c>
      <c r="D16" s="1249"/>
      <c r="E16" s="1249"/>
      <c r="F16" s="1249"/>
      <c r="G16" s="1249"/>
      <c r="H16" s="1249"/>
      <c r="I16" s="1249"/>
      <c r="J16" s="1249"/>
      <c r="K16" s="1249"/>
      <c r="L16" s="417"/>
      <c r="M16" s="417"/>
      <c r="N16" s="417"/>
    </row>
    <row r="17" spans="2:14">
      <c r="B17" s="59"/>
      <c r="C17" s="1249"/>
      <c r="D17" s="1249"/>
      <c r="E17" s="1249"/>
      <c r="F17" s="1249"/>
      <c r="G17" s="1249"/>
      <c r="H17" s="1249"/>
      <c r="I17" s="1249"/>
      <c r="J17" s="1249"/>
      <c r="K17" s="1249"/>
      <c r="L17" s="417"/>
      <c r="M17" s="417"/>
      <c r="N17" s="417"/>
    </row>
    <row r="18" spans="2:14">
      <c r="B18" s="59"/>
      <c r="C18" s="1249"/>
      <c r="D18" s="1249"/>
      <c r="E18" s="1249"/>
      <c r="F18" s="1249"/>
      <c r="G18" s="1249"/>
      <c r="H18" s="1249"/>
      <c r="I18" s="1249"/>
      <c r="J18" s="1249"/>
      <c r="K18" s="1249"/>
      <c r="L18" s="417"/>
      <c r="M18" s="417"/>
      <c r="N18" s="417"/>
    </row>
    <row r="19" spans="2:14">
      <c r="B19" s="59"/>
      <c r="C19" s="1224" t="s">
        <v>535</v>
      </c>
      <c r="D19" s="1224"/>
      <c r="E19" s="1224"/>
      <c r="F19" s="1224"/>
      <c r="G19" s="1224"/>
      <c r="H19" s="1224"/>
      <c r="I19" s="1224"/>
      <c r="J19" s="1224"/>
      <c r="K19" s="1224"/>
      <c r="L19" s="417"/>
      <c r="M19" s="417"/>
      <c r="N19" s="417"/>
    </row>
    <row r="20" spans="2:14">
      <c r="B20" s="59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</row>
    <row r="21" spans="2:14">
      <c r="B21" s="59"/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</row>
    <row r="22" spans="2:14">
      <c r="B22" s="59"/>
      <c r="C22" s="417"/>
      <c r="D22" s="417"/>
      <c r="E22" s="417"/>
      <c r="F22" s="417"/>
      <c r="G22" s="417"/>
      <c r="H22" s="417"/>
      <c r="I22" s="417"/>
      <c r="J22" s="417"/>
      <c r="K22" s="417"/>
      <c r="L22" s="59"/>
      <c r="M22" s="59"/>
      <c r="N22" s="59"/>
    </row>
    <row r="23" spans="2:14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2:14">
      <c r="C24" s="59"/>
      <c r="D24" s="59"/>
      <c r="E24" s="59"/>
      <c r="F24" s="59"/>
      <c r="G24" s="59"/>
      <c r="H24" s="59"/>
      <c r="I24" s="59"/>
      <c r="J24" s="59"/>
      <c r="K24" s="59"/>
    </row>
  </sheetData>
  <mergeCells count="10">
    <mergeCell ref="C19:K19"/>
    <mergeCell ref="C16:K18"/>
    <mergeCell ref="C15:D15"/>
    <mergeCell ref="D2:J2"/>
    <mergeCell ref="C5:C6"/>
    <mergeCell ref="D5:E6"/>
    <mergeCell ref="F5:G6"/>
    <mergeCell ref="H5:I6"/>
    <mergeCell ref="J5:K6"/>
    <mergeCell ref="F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693A-4E8B-4580-B552-AD145A864D0C}">
  <dimension ref="F3:J3"/>
  <sheetViews>
    <sheetView showGridLines="0" zoomScaleNormal="100" workbookViewId="0">
      <selection activeCell="E3" sqref="E3"/>
    </sheetView>
  </sheetViews>
  <sheetFormatPr baseColWidth="10" defaultRowHeight="15"/>
  <sheetData>
    <row r="3" spans="6:10">
      <c r="F3" s="1200" t="s">
        <v>967</v>
      </c>
      <c r="G3" s="1200"/>
      <c r="H3" s="1200"/>
      <c r="I3" s="1200"/>
      <c r="J3" s="1200"/>
    </row>
  </sheetData>
  <mergeCells count="1">
    <mergeCell ref="F3:J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2716-28E5-48DE-947F-159AD34842B4}">
  <dimension ref="B2:Q72"/>
  <sheetViews>
    <sheetView showGridLines="0" zoomScale="57" zoomScaleNormal="57" workbookViewId="0">
      <selection activeCell="B6" sqref="B6:B8"/>
    </sheetView>
  </sheetViews>
  <sheetFormatPr baseColWidth="10" defaultColWidth="9.140625" defaultRowHeight="15"/>
  <cols>
    <col min="1" max="1" width="9.140625" customWidth="1"/>
    <col min="2" max="2" width="65.85546875" customWidth="1"/>
    <col min="3" max="3" width="15.7109375" customWidth="1"/>
    <col min="4" max="4" width="18" customWidth="1"/>
    <col min="5" max="5" width="17" customWidth="1"/>
    <col min="6" max="6" width="15.42578125" customWidth="1"/>
    <col min="7" max="7" width="15.140625" customWidth="1"/>
    <col min="8" max="8" width="16" customWidth="1"/>
    <col min="9" max="9" width="17.28515625" customWidth="1"/>
    <col min="10" max="10" width="14.42578125" customWidth="1"/>
    <col min="11" max="11" width="11.5703125" customWidth="1"/>
    <col min="12" max="12" width="15.7109375" customWidth="1"/>
    <col min="13" max="13" width="13.85546875" customWidth="1"/>
    <col min="14" max="14" width="14.7109375" customWidth="1"/>
    <col min="16" max="16" width="25.5703125" bestFit="1" customWidth="1"/>
    <col min="17" max="17" width="10.7109375" bestFit="1" customWidth="1"/>
  </cols>
  <sheetData>
    <row r="2" spans="2:17">
      <c r="B2" s="1268"/>
      <c r="C2" s="1268"/>
      <c r="D2" s="1268"/>
      <c r="E2" s="1268"/>
      <c r="F2" s="1268"/>
      <c r="G2" s="1268"/>
      <c r="H2" s="1268"/>
      <c r="I2" s="1268"/>
      <c r="J2" s="1268"/>
      <c r="K2" s="1268"/>
      <c r="L2" s="1268"/>
      <c r="M2" s="1268"/>
      <c r="N2" s="1268"/>
    </row>
    <row r="3" spans="2:17">
      <c r="B3" s="1269" t="s">
        <v>489</v>
      </c>
      <c r="C3" s="1269"/>
      <c r="D3" s="1269"/>
      <c r="E3" s="1269"/>
      <c r="F3" s="1269"/>
      <c r="G3" s="1269"/>
      <c r="H3" s="1269"/>
      <c r="I3" s="1269"/>
      <c r="J3" s="1269"/>
      <c r="K3" s="1269"/>
      <c r="L3" s="1269"/>
      <c r="M3" s="1"/>
      <c r="N3" s="1"/>
    </row>
    <row r="4" spans="2:17">
      <c r="B4" s="1269" t="s">
        <v>0</v>
      </c>
      <c r="C4" s="1269"/>
      <c r="D4" s="1269"/>
      <c r="E4" s="1269"/>
      <c r="F4" s="1269"/>
      <c r="G4" s="1269"/>
      <c r="H4" s="1269"/>
      <c r="I4" s="1269"/>
      <c r="J4" s="1269"/>
      <c r="K4" s="1269"/>
      <c r="L4" s="1269"/>
      <c r="M4" s="1270"/>
      <c r="N4" s="1270"/>
      <c r="P4" s="2"/>
      <c r="Q4" s="3"/>
    </row>
    <row r="5" spans="2:17" ht="15.75" thickBot="1">
      <c r="B5" s="1271" t="s">
        <v>125</v>
      </c>
      <c r="C5" s="1271"/>
      <c r="D5" s="1271"/>
      <c r="E5" s="1271"/>
      <c r="F5" s="1271"/>
      <c r="G5" s="1271"/>
      <c r="H5" s="1271"/>
      <c r="I5" s="1271"/>
      <c r="J5" s="1271"/>
      <c r="K5" s="1271"/>
      <c r="L5" s="1271"/>
      <c r="M5" s="1270"/>
      <c r="N5" s="1270"/>
    </row>
    <row r="6" spans="2:17" ht="28.5" customHeight="1" thickBot="1">
      <c r="B6" s="1265" t="s">
        <v>2</v>
      </c>
      <c r="C6" s="43">
        <v>2020</v>
      </c>
      <c r="D6" s="1260">
        <v>2021</v>
      </c>
      <c r="E6" s="1261"/>
      <c r="F6" s="1261"/>
      <c r="G6" s="1261"/>
      <c r="H6" s="1261"/>
      <c r="I6" s="1261"/>
      <c r="J6" s="1260" t="s">
        <v>64</v>
      </c>
      <c r="K6" s="1262"/>
      <c r="L6" s="1263" t="s">
        <v>71</v>
      </c>
      <c r="M6" s="13"/>
      <c r="N6" s="13"/>
    </row>
    <row r="7" spans="2:17" ht="51.75" customHeight="1" thickBot="1">
      <c r="B7" s="1266"/>
      <c r="C7" s="44" t="s">
        <v>57</v>
      </c>
      <c r="D7" s="44" t="s">
        <v>58</v>
      </c>
      <c r="E7" s="44" t="s">
        <v>59</v>
      </c>
      <c r="F7" s="44" t="s">
        <v>60</v>
      </c>
      <c r="G7" s="44" t="s">
        <v>57</v>
      </c>
      <c r="H7" s="44" t="s">
        <v>61</v>
      </c>
      <c r="I7" s="44" t="s">
        <v>63</v>
      </c>
      <c r="J7" s="44" t="s">
        <v>66</v>
      </c>
      <c r="K7" s="44" t="s">
        <v>67</v>
      </c>
      <c r="L7" s="1264"/>
      <c r="N7" s="13"/>
    </row>
    <row r="8" spans="2:17" ht="17.25" customHeight="1" thickBot="1">
      <c r="B8" s="1267"/>
      <c r="C8" s="45">
        <v>1</v>
      </c>
      <c r="D8" s="45">
        <v>2</v>
      </c>
      <c r="E8" s="45">
        <v>3</v>
      </c>
      <c r="F8" s="46">
        <v>4</v>
      </c>
      <c r="G8" s="46">
        <v>5</v>
      </c>
      <c r="H8" s="46" t="s">
        <v>62</v>
      </c>
      <c r="I8" s="46" t="s">
        <v>65</v>
      </c>
      <c r="J8" s="46" t="s">
        <v>68</v>
      </c>
      <c r="K8" s="46" t="s">
        <v>69</v>
      </c>
      <c r="L8" s="47" t="s">
        <v>70</v>
      </c>
      <c r="N8" s="13"/>
    </row>
    <row r="9" spans="2:17">
      <c r="B9" s="14" t="s">
        <v>3</v>
      </c>
      <c r="C9" s="15">
        <v>280140.10464139999</v>
      </c>
      <c r="D9" s="16">
        <v>656616.38179100002</v>
      </c>
      <c r="E9" s="16">
        <v>753642.21419199998</v>
      </c>
      <c r="F9" s="17">
        <v>321600.52393826016</v>
      </c>
      <c r="G9" s="16">
        <v>404303.16089562001</v>
      </c>
      <c r="H9" s="18">
        <f>G9/F9</f>
        <v>1.2571595218334808</v>
      </c>
      <c r="I9" s="18">
        <f>G9/E9</f>
        <v>0.53646565078508013</v>
      </c>
      <c r="J9" s="19">
        <f>G9-C9</f>
        <v>124163.05625422002</v>
      </c>
      <c r="K9" s="18">
        <f t="shared" ref="K9:K14" si="0">G9/C9-1</f>
        <v>0.44321771212714411</v>
      </c>
      <c r="L9" s="18">
        <f t="shared" ref="L9:L14" si="1">G9/$B$66</f>
        <v>7.6362730458409106E-2</v>
      </c>
      <c r="N9" s="4"/>
    </row>
    <row r="10" spans="2:17">
      <c r="B10" s="20" t="s">
        <v>4</v>
      </c>
      <c r="C10" s="21">
        <v>248624.57135976988</v>
      </c>
      <c r="D10" s="22">
        <v>605936.35631399998</v>
      </c>
      <c r="E10" s="22">
        <v>702892.66662100004</v>
      </c>
      <c r="F10" s="23">
        <v>297643.79490987572</v>
      </c>
      <c r="G10" s="22">
        <v>371165.98266330006</v>
      </c>
      <c r="H10" s="24">
        <f t="shared" ref="H10:H57" si="2">G10/F10</f>
        <v>1.24701401141484</v>
      </c>
      <c r="I10" s="24">
        <f t="shared" ref="I10:I57" si="3">G10/E10</f>
        <v>0.52805499372699083</v>
      </c>
      <c r="J10" s="22">
        <f t="shared" ref="J10:J57" si="4">G10-C10</f>
        <v>122541.41130353019</v>
      </c>
      <c r="K10" s="24">
        <f t="shared" si="0"/>
        <v>0.49287731551765157</v>
      </c>
      <c r="L10" s="24">
        <f t="shared" si="1"/>
        <v>7.0103948301224336E-2</v>
      </c>
      <c r="N10" s="5"/>
    </row>
    <row r="11" spans="2:17" ht="30">
      <c r="B11" s="25" t="s">
        <v>5</v>
      </c>
      <c r="C11" s="26">
        <v>86952.763074580056</v>
      </c>
      <c r="D11" s="27">
        <v>198305.46377100001</v>
      </c>
      <c r="E11" s="27">
        <v>241200.83087199999</v>
      </c>
      <c r="F11" s="28">
        <v>101545.84537956644</v>
      </c>
      <c r="G11" s="27">
        <v>137414.57901098009</v>
      </c>
      <c r="H11" s="29">
        <f t="shared" si="2"/>
        <v>1.3532269931609762</v>
      </c>
      <c r="I11" s="29">
        <f t="shared" si="3"/>
        <v>0.56971022244903879</v>
      </c>
      <c r="J11" s="27">
        <f t="shared" si="4"/>
        <v>50461.815936400031</v>
      </c>
      <c r="K11" s="29">
        <f t="shared" si="0"/>
        <v>0.58033596808325161</v>
      </c>
      <c r="L11" s="29">
        <f t="shared" si="1"/>
        <v>2.5954168735228687E-2</v>
      </c>
      <c r="N11" s="5"/>
    </row>
    <row r="12" spans="2:17">
      <c r="B12" s="30" t="s">
        <v>6</v>
      </c>
      <c r="C12" s="26">
        <v>30694.522196979997</v>
      </c>
      <c r="D12" s="27">
        <v>56397.426783000003</v>
      </c>
      <c r="E12" s="27">
        <v>68053.087400999997</v>
      </c>
      <c r="F12" s="28">
        <v>28227.596622504017</v>
      </c>
      <c r="G12" s="27">
        <v>35638.963936119995</v>
      </c>
      <c r="H12" s="29">
        <f t="shared" si="2"/>
        <v>1.2625575040174473</v>
      </c>
      <c r="I12" s="29">
        <f t="shared" si="3"/>
        <v>0.52369356479183493</v>
      </c>
      <c r="J12" s="27">
        <f t="shared" si="4"/>
        <v>4944.4417391399984</v>
      </c>
      <c r="K12" s="29">
        <f t="shared" si="0"/>
        <v>0.16108547666614204</v>
      </c>
      <c r="L12" s="29">
        <f t="shared" si="1"/>
        <v>6.7313067521960522E-3</v>
      </c>
      <c r="N12" s="7"/>
    </row>
    <row r="13" spans="2:17">
      <c r="B13" s="30" t="s">
        <v>7</v>
      </c>
      <c r="C13" s="26">
        <v>39563.53291092001</v>
      </c>
      <c r="D13" s="27">
        <v>107219.148802</v>
      </c>
      <c r="E13" s="27">
        <v>138609.281517</v>
      </c>
      <c r="F13" s="28">
        <v>55847.338646967299</v>
      </c>
      <c r="G13" s="27">
        <v>82672.525817240094</v>
      </c>
      <c r="H13" s="29">
        <f t="shared" si="2"/>
        <v>1.4803306266722074</v>
      </c>
      <c r="I13" s="29">
        <f t="shared" si="3"/>
        <v>0.59644292873057403</v>
      </c>
      <c r="J13" s="27">
        <f t="shared" si="4"/>
        <v>43108.992906320083</v>
      </c>
      <c r="K13" s="29">
        <f t="shared" si="0"/>
        <v>1.0896143426670948</v>
      </c>
      <c r="L13" s="29">
        <f t="shared" si="1"/>
        <v>1.5614767372367E-2</v>
      </c>
      <c r="N13" s="7"/>
    </row>
    <row r="14" spans="2:17">
      <c r="B14" s="30" t="s">
        <v>8</v>
      </c>
      <c r="C14" s="26">
        <v>16694.707966679995</v>
      </c>
      <c r="D14" s="27">
        <v>34688.888185999996</v>
      </c>
      <c r="E14" s="27">
        <v>34538.461953999999</v>
      </c>
      <c r="F14" s="28">
        <v>17470.910110095141</v>
      </c>
      <c r="G14" s="27">
        <v>19103.089257619995</v>
      </c>
      <c r="H14" s="29">
        <f t="shared" si="2"/>
        <v>1.093422674447952</v>
      </c>
      <c r="I14" s="29">
        <f t="shared" si="3"/>
        <v>0.55309611884462073</v>
      </c>
      <c r="J14" s="27">
        <f t="shared" si="4"/>
        <v>2408.3812909400003</v>
      </c>
      <c r="K14" s="29">
        <f t="shared" si="0"/>
        <v>0.14426016290591903</v>
      </c>
      <c r="L14" s="29">
        <f t="shared" si="1"/>
        <v>3.6080946106656314E-3</v>
      </c>
      <c r="N14" s="7"/>
    </row>
    <row r="15" spans="2:17">
      <c r="B15" s="31" t="s">
        <v>72</v>
      </c>
      <c r="C15" s="26">
        <v>5919.1271458099982</v>
      </c>
      <c r="D15" s="27">
        <v>12254.477516999999</v>
      </c>
      <c r="E15" s="27">
        <v>12367.013771</v>
      </c>
      <c r="F15" s="28">
        <v>6110.0835031004999</v>
      </c>
      <c r="G15" s="27">
        <v>6688.5529005999997</v>
      </c>
      <c r="H15" s="29">
        <f t="shared" si="2"/>
        <v>1.094674548589387</v>
      </c>
      <c r="I15" s="29">
        <f t="shared" si="3"/>
        <v>0.54083815417787484</v>
      </c>
      <c r="J15" s="27">
        <f t="shared" si="4"/>
        <v>769.42575479000152</v>
      </c>
      <c r="K15" s="29">
        <f>G15/C15-1</f>
        <v>0.12998973257985491</v>
      </c>
      <c r="L15" s="29">
        <f>G15/$B$66</f>
        <v>1.2632999484196252E-3</v>
      </c>
      <c r="N15" s="7"/>
    </row>
    <row r="16" spans="2:17" ht="30">
      <c r="B16" s="32" t="s">
        <v>73</v>
      </c>
      <c r="C16" s="26">
        <v>4517.5241445800002</v>
      </c>
      <c r="D16" s="27">
        <v>8301.3925550000004</v>
      </c>
      <c r="E16" s="27">
        <v>8864.5432689999998</v>
      </c>
      <c r="F16" s="28">
        <v>4576.2474235266382</v>
      </c>
      <c r="G16" s="27">
        <v>5315.4355288300003</v>
      </c>
      <c r="H16" s="29">
        <f t="shared" si="2"/>
        <v>1.161527128429108</v>
      </c>
      <c r="I16" s="29">
        <f t="shared" si="3"/>
        <v>0.59962880968932641</v>
      </c>
      <c r="J16" s="27">
        <f t="shared" si="4"/>
        <v>797.91138425000008</v>
      </c>
      <c r="K16" s="29">
        <f>G16/C16-1</f>
        <v>0.17662581509549025</v>
      </c>
      <c r="L16" s="29">
        <f>G16/$B$66</f>
        <v>1.0039525035073597E-3</v>
      </c>
      <c r="N16" s="7"/>
    </row>
    <row r="17" spans="2:14">
      <c r="B17" s="32" t="s">
        <v>74</v>
      </c>
      <c r="C17" s="26">
        <v>4399.1087557799992</v>
      </c>
      <c r="D17" s="27">
        <v>9948.8146089999991</v>
      </c>
      <c r="E17" s="27">
        <v>8327.9815479999997</v>
      </c>
      <c r="F17" s="28">
        <v>5018.0641935690001</v>
      </c>
      <c r="G17" s="27">
        <v>3767.3303050700006</v>
      </c>
      <c r="H17" s="29">
        <f t="shared" si="2"/>
        <v>0.75075370894977744</v>
      </c>
      <c r="I17" s="29">
        <f t="shared" si="3"/>
        <v>0.45237015516379731</v>
      </c>
      <c r="J17" s="27">
        <f t="shared" si="4"/>
        <v>-631.77845070999865</v>
      </c>
      <c r="K17" s="29">
        <f>G17/C17-1</f>
        <v>-0.14361510155435542</v>
      </c>
      <c r="L17" s="29">
        <f>G17/$B$66</f>
        <v>7.115542406262033E-4</v>
      </c>
      <c r="N17" s="7"/>
    </row>
    <row r="18" spans="2:14">
      <c r="B18" s="32" t="s">
        <v>75</v>
      </c>
      <c r="C18" s="33">
        <f>C14-C15-C16-C17</f>
        <v>1858.9479205099969</v>
      </c>
      <c r="D18" s="27">
        <f>D14-D15-D16-D17</f>
        <v>4184.2035049999977</v>
      </c>
      <c r="E18" s="27">
        <f>E14-E15-E16-E17</f>
        <v>4978.9233660000009</v>
      </c>
      <c r="F18" s="33">
        <f>F14-F15-F16-F17</f>
        <v>1766.5149898990021</v>
      </c>
      <c r="G18" s="27">
        <f>G14-G15-G16-G17</f>
        <v>3331.7705231199943</v>
      </c>
      <c r="H18" s="29">
        <f t="shared" si="2"/>
        <v>1.8860697713697201</v>
      </c>
      <c r="I18" s="29">
        <f t="shared" si="3"/>
        <v>0.66917489549486542</v>
      </c>
      <c r="J18" s="27">
        <f t="shared" si="4"/>
        <v>1472.8226026099974</v>
      </c>
      <c r="K18" s="29">
        <f>G18/C18-1</f>
        <v>0.79228825421098015</v>
      </c>
      <c r="L18" s="29">
        <f>G18/$B$66</f>
        <v>6.2928791811244313E-4</v>
      </c>
      <c r="N18" s="7"/>
    </row>
    <row r="19" spans="2:14">
      <c r="B19" s="34" t="s">
        <v>9</v>
      </c>
      <c r="C19" s="26">
        <v>9518.7950803899967</v>
      </c>
      <c r="D19" s="27">
        <v>29124.499695999999</v>
      </c>
      <c r="E19" s="27">
        <v>33398.854166999998</v>
      </c>
      <c r="F19" s="28">
        <v>14718.553527980619</v>
      </c>
      <c r="G19" s="27">
        <v>20206.332270479983</v>
      </c>
      <c r="H19" s="29">
        <f t="shared" si="2"/>
        <v>1.3728476940391496</v>
      </c>
      <c r="I19" s="29">
        <f t="shared" si="3"/>
        <v>0.60500076348262899</v>
      </c>
      <c r="J19" s="27">
        <f t="shared" si="4"/>
        <v>10687.537190089986</v>
      </c>
      <c r="K19" s="29">
        <f t="shared" ref="K19:K35" si="5">G19/C19-1</f>
        <v>1.1227825685740158</v>
      </c>
      <c r="L19" s="29">
        <f t="shared" ref="L19:L57" si="6">G19/$B$66</f>
        <v>3.816469555433626E-3</v>
      </c>
      <c r="N19" s="7"/>
    </row>
    <row r="20" spans="2:14">
      <c r="B20" s="34" t="s">
        <v>10</v>
      </c>
      <c r="C20" s="26">
        <v>137614.18195263</v>
      </c>
      <c r="D20" s="27">
        <v>341256.17700500001</v>
      </c>
      <c r="E20" s="27">
        <v>382182.76675800001</v>
      </c>
      <c r="F20" s="28">
        <v>164234.27501583556</v>
      </c>
      <c r="G20" s="27">
        <v>191916.97616583001</v>
      </c>
      <c r="H20" s="29">
        <f t="shared" si="2"/>
        <v>1.1685561746920687</v>
      </c>
      <c r="I20" s="29">
        <f t="shared" si="3"/>
        <v>0.50216020411865603</v>
      </c>
      <c r="J20" s="27">
        <f t="shared" si="4"/>
        <v>54302.794213200017</v>
      </c>
      <c r="K20" s="29">
        <f t="shared" si="5"/>
        <v>0.39460172957967599</v>
      </c>
      <c r="L20" s="29">
        <f t="shared" si="6"/>
        <v>3.6248305080968185E-2</v>
      </c>
      <c r="N20" s="7"/>
    </row>
    <row r="21" spans="2:14" ht="30">
      <c r="B21" s="25" t="s">
        <v>11</v>
      </c>
      <c r="C21" s="26">
        <v>14306.556178410003</v>
      </c>
      <c r="D21" s="27">
        <v>36571.42974</v>
      </c>
      <c r="E21" s="27">
        <v>45146.795509000003</v>
      </c>
      <c r="F21" s="28">
        <v>16817.258794692778</v>
      </c>
      <c r="G21" s="27">
        <v>21119.940531219996</v>
      </c>
      <c r="H21" s="29">
        <f t="shared" si="2"/>
        <v>1.2558491719164759</v>
      </c>
      <c r="I21" s="29">
        <f t="shared" si="3"/>
        <v>0.46780597145615221</v>
      </c>
      <c r="J21" s="27">
        <f t="shared" si="4"/>
        <v>6813.3843528099933</v>
      </c>
      <c r="K21" s="29">
        <f t="shared" si="5"/>
        <v>0.4762420996250698</v>
      </c>
      <c r="L21" s="29">
        <f t="shared" si="6"/>
        <v>3.9890272500232981E-3</v>
      </c>
      <c r="N21" s="7"/>
    </row>
    <row r="22" spans="2:14">
      <c r="B22" s="34" t="s">
        <v>12</v>
      </c>
      <c r="C22" s="26">
        <v>232.02080884999998</v>
      </c>
      <c r="D22" s="27">
        <v>677.72880799999996</v>
      </c>
      <c r="E22" s="27">
        <v>962.72533999999996</v>
      </c>
      <c r="F22" s="28">
        <v>327.59521364496493</v>
      </c>
      <c r="G22" s="27">
        <v>507.65870909999995</v>
      </c>
      <c r="H22" s="29">
        <f t="shared" si="2"/>
        <v>1.549652400142149</v>
      </c>
      <c r="I22" s="29">
        <f t="shared" si="3"/>
        <v>0.52731416532569919</v>
      </c>
      <c r="J22" s="27">
        <f t="shared" si="4"/>
        <v>275.63790024999997</v>
      </c>
      <c r="K22" s="29">
        <f t="shared" si="5"/>
        <v>1.1879878430567761</v>
      </c>
      <c r="L22" s="29">
        <f t="shared" si="6"/>
        <v>9.5884002197735936E-5</v>
      </c>
      <c r="N22" s="7"/>
    </row>
    <row r="23" spans="2:14">
      <c r="B23" s="34" t="s">
        <v>13</v>
      </c>
      <c r="C23" s="26">
        <v>0.25426491000000001</v>
      </c>
      <c r="D23" s="27">
        <v>1.057294</v>
      </c>
      <c r="E23" s="27">
        <v>0.69397500000000001</v>
      </c>
      <c r="F23" s="28">
        <v>0.26697815549999998</v>
      </c>
      <c r="G23" s="27">
        <v>0.49597569000000008</v>
      </c>
      <c r="H23" s="29">
        <f t="shared" si="2"/>
        <v>1.8577388441055438</v>
      </c>
      <c r="I23" s="29">
        <f t="shared" si="3"/>
        <v>0.71468812277099325</v>
      </c>
      <c r="J23" s="27">
        <f t="shared" si="4"/>
        <v>0.24171078000000007</v>
      </c>
      <c r="K23" s="29">
        <f t="shared" si="5"/>
        <v>0.95062578631082073</v>
      </c>
      <c r="L23" s="29">
        <f t="shared" si="6"/>
        <v>9.3677372804838198E-8</v>
      </c>
      <c r="N23" s="7"/>
    </row>
    <row r="24" spans="2:14">
      <c r="B24" s="20" t="s">
        <v>14</v>
      </c>
      <c r="C24" s="21">
        <v>1223.6120013200002</v>
      </c>
      <c r="D24" s="22">
        <v>2605.8348070000002</v>
      </c>
      <c r="E24" s="22">
        <v>2486.6196049999999</v>
      </c>
      <c r="F24" s="23">
        <v>1312.3494856365</v>
      </c>
      <c r="G24" s="22">
        <v>1512.08469367</v>
      </c>
      <c r="H24" s="24">
        <f t="shared" si="2"/>
        <v>1.1521966596699862</v>
      </c>
      <c r="I24" s="24">
        <f t="shared" si="3"/>
        <v>0.60808846299995289</v>
      </c>
      <c r="J24" s="22">
        <f t="shared" si="4"/>
        <v>288.47269234999976</v>
      </c>
      <c r="K24" s="24">
        <f t="shared" si="5"/>
        <v>0.23575503675904042</v>
      </c>
      <c r="L24" s="24">
        <f t="shared" si="6"/>
        <v>2.8559488784906805E-4</v>
      </c>
      <c r="N24" s="7"/>
    </row>
    <row r="25" spans="2:14" ht="18.75" hidden="1" customHeight="1">
      <c r="B25" s="34" t="s">
        <v>15</v>
      </c>
      <c r="C25" s="26">
        <v>454.70949254000004</v>
      </c>
      <c r="D25" s="27">
        <v>1005.508231</v>
      </c>
      <c r="E25" s="27">
        <v>0</v>
      </c>
      <c r="F25" s="28">
        <v>478.08266072949999</v>
      </c>
      <c r="G25" s="27">
        <v>555.96925312999997</v>
      </c>
      <c r="H25" s="29">
        <f t="shared" si="2"/>
        <v>1.162914489058553</v>
      </c>
      <c r="I25" s="29" t="e">
        <f t="shared" si="3"/>
        <v>#DIV/0!</v>
      </c>
      <c r="J25" s="27">
        <f t="shared" si="4"/>
        <v>101.25976058999993</v>
      </c>
      <c r="K25" s="29">
        <f t="shared" si="5"/>
        <v>0.22269110773202572</v>
      </c>
      <c r="L25" s="29">
        <f t="shared" si="6"/>
        <v>1.0500865272950466E-4</v>
      </c>
      <c r="N25" s="5"/>
    </row>
    <row r="26" spans="2:14" ht="18.75" hidden="1" customHeight="1">
      <c r="B26" s="30" t="s">
        <v>16</v>
      </c>
      <c r="C26" s="26">
        <v>353.19114662000004</v>
      </c>
      <c r="D26" s="27">
        <v>768.40407300000004</v>
      </c>
      <c r="E26" s="27">
        <v>0</v>
      </c>
      <c r="F26" s="28">
        <v>370.48839751350005</v>
      </c>
      <c r="G26" s="27">
        <v>555.96925312999997</v>
      </c>
      <c r="H26" s="29">
        <f t="shared" si="2"/>
        <v>1.5006387699624015</v>
      </c>
      <c r="I26" s="29" t="e">
        <f t="shared" si="3"/>
        <v>#DIV/0!</v>
      </c>
      <c r="J26" s="27">
        <f t="shared" si="4"/>
        <v>202.77810650999993</v>
      </c>
      <c r="K26" s="29">
        <f t="shared" si="5"/>
        <v>0.57413134063683025</v>
      </c>
      <c r="L26" s="29">
        <f t="shared" si="6"/>
        <v>1.0500865272950466E-4</v>
      </c>
      <c r="N26" s="7"/>
    </row>
    <row r="27" spans="2:14" ht="18.75" hidden="1" customHeight="1">
      <c r="B27" s="30" t="s">
        <v>17</v>
      </c>
      <c r="C27" s="26">
        <v>101.51834592000002</v>
      </c>
      <c r="D27" s="27">
        <v>237.10415800000001</v>
      </c>
      <c r="E27" s="27">
        <v>0</v>
      </c>
      <c r="F27" s="28">
        <v>107.594263216</v>
      </c>
      <c r="G27" s="27">
        <v>0</v>
      </c>
      <c r="H27" s="29">
        <f t="shared" si="2"/>
        <v>0</v>
      </c>
      <c r="I27" s="29" t="e">
        <f t="shared" si="3"/>
        <v>#DIV/0!</v>
      </c>
      <c r="J27" s="27">
        <f t="shared" si="4"/>
        <v>-101.51834592000002</v>
      </c>
      <c r="K27" s="29">
        <f t="shared" si="5"/>
        <v>-1</v>
      </c>
      <c r="L27" s="29">
        <f t="shared" si="6"/>
        <v>0</v>
      </c>
      <c r="N27" s="7"/>
    </row>
    <row r="28" spans="2:14" ht="18.75" hidden="1" customHeight="1">
      <c r="B28" s="34" t="s">
        <v>18</v>
      </c>
      <c r="C28" s="26">
        <v>768.90250877999995</v>
      </c>
      <c r="D28" s="27">
        <v>1600.3265759999999</v>
      </c>
      <c r="E28" s="27">
        <v>0</v>
      </c>
      <c r="F28" s="28">
        <v>834.266824907</v>
      </c>
      <c r="G28" s="27">
        <v>956.11544054000001</v>
      </c>
      <c r="H28" s="29">
        <f t="shared" si="2"/>
        <v>1.1460547297282055</v>
      </c>
      <c r="I28" s="29" t="e">
        <f t="shared" si="3"/>
        <v>#DIV/0!</v>
      </c>
      <c r="J28" s="27">
        <f t="shared" si="4"/>
        <v>187.21293176000006</v>
      </c>
      <c r="K28" s="29">
        <f t="shared" si="5"/>
        <v>0.24348071390356951</v>
      </c>
      <c r="L28" s="29">
        <f t="shared" si="6"/>
        <v>1.8058623511956338E-4</v>
      </c>
      <c r="N28" s="7"/>
    </row>
    <row r="29" spans="2:14" ht="18.75" hidden="1" customHeight="1">
      <c r="B29" s="30" t="s">
        <v>19</v>
      </c>
      <c r="C29" s="26">
        <v>768.90250877999995</v>
      </c>
      <c r="D29" s="27">
        <v>1600.3265759999999</v>
      </c>
      <c r="E29" s="27">
        <v>0</v>
      </c>
      <c r="F29" s="28">
        <v>834.266824907</v>
      </c>
      <c r="G29" s="27">
        <v>956.11544054000001</v>
      </c>
      <c r="H29" s="29">
        <f t="shared" si="2"/>
        <v>1.1460547297282055</v>
      </c>
      <c r="I29" s="29" t="e">
        <f t="shared" si="3"/>
        <v>#DIV/0!</v>
      </c>
      <c r="J29" s="27">
        <f t="shared" si="4"/>
        <v>187.21293176000006</v>
      </c>
      <c r="K29" s="29">
        <f t="shared" si="5"/>
        <v>0.24348071390356951</v>
      </c>
      <c r="L29" s="29">
        <f t="shared" si="6"/>
        <v>1.8058623511956338E-4</v>
      </c>
      <c r="N29" s="7"/>
    </row>
    <row r="30" spans="2:14">
      <c r="B30" s="20" t="s">
        <v>20</v>
      </c>
      <c r="C30" s="21">
        <v>9033.6345981600025</v>
      </c>
      <c r="D30" s="22">
        <v>23655.956821</v>
      </c>
      <c r="E30" s="22">
        <v>22135.298631000001</v>
      </c>
      <c r="F30" s="23">
        <v>11347.209172461291</v>
      </c>
      <c r="G30" s="22">
        <v>9776.3344660000002</v>
      </c>
      <c r="H30" s="24">
        <f t="shared" si="2"/>
        <v>0.86156290215627029</v>
      </c>
      <c r="I30" s="24">
        <f t="shared" si="3"/>
        <v>0.44166264160125029</v>
      </c>
      <c r="J30" s="22">
        <f t="shared" si="4"/>
        <v>742.69986783999775</v>
      </c>
      <c r="K30" s="24">
        <f t="shared" si="5"/>
        <v>8.2214955649332122E-2</v>
      </c>
      <c r="L30" s="24">
        <f t="shared" si="6"/>
        <v>1.8465044696772753E-3</v>
      </c>
      <c r="N30" s="7"/>
    </row>
    <row r="31" spans="2:14" ht="18.75" hidden="1" customHeight="1">
      <c r="B31" s="34" t="s">
        <v>21</v>
      </c>
      <c r="C31" s="26">
        <v>7127.7244546400016</v>
      </c>
      <c r="D31" s="27">
        <v>18699.805283000002</v>
      </c>
      <c r="E31" s="27">
        <v>0</v>
      </c>
      <c r="F31" s="28">
        <v>9107.0719611546156</v>
      </c>
      <c r="G31" s="27">
        <v>7725.5539803399988</v>
      </c>
      <c r="H31" s="29">
        <f t="shared" si="2"/>
        <v>0.84830272707766496</v>
      </c>
      <c r="I31" s="29" t="e">
        <f t="shared" si="3"/>
        <v>#DIV/0!</v>
      </c>
      <c r="J31" s="27">
        <f t="shared" si="4"/>
        <v>597.82952569999725</v>
      </c>
      <c r="K31" s="29">
        <f t="shared" si="5"/>
        <v>8.3873826703671606E-2</v>
      </c>
      <c r="L31" s="29">
        <f t="shared" si="6"/>
        <v>1.4591634528301409E-3</v>
      </c>
      <c r="N31" s="7"/>
    </row>
    <row r="32" spans="2:14" ht="18.75" hidden="1" customHeight="1">
      <c r="B32" s="34" t="s">
        <v>22</v>
      </c>
      <c r="C32" s="26">
        <v>1905.9101435199998</v>
      </c>
      <c r="D32" s="27">
        <v>4956.1515380000001</v>
      </c>
      <c r="E32" s="27">
        <v>0</v>
      </c>
      <c r="F32" s="28">
        <v>2240.1372113066759</v>
      </c>
      <c r="G32" s="27">
        <v>2050.7804856600001</v>
      </c>
      <c r="H32" s="29">
        <f t="shared" si="2"/>
        <v>0.91547092531165819</v>
      </c>
      <c r="I32" s="29" t="e">
        <f t="shared" si="3"/>
        <v>#DIV/0!</v>
      </c>
      <c r="J32" s="27">
        <f t="shared" si="4"/>
        <v>144.87034214000028</v>
      </c>
      <c r="K32" s="29">
        <f t="shared" si="5"/>
        <v>7.601110820074708E-2</v>
      </c>
      <c r="L32" s="29">
        <f t="shared" si="6"/>
        <v>3.8734101684713407E-4</v>
      </c>
      <c r="N32" s="7"/>
    </row>
    <row r="33" spans="2:14">
      <c r="B33" s="20" t="s">
        <v>23</v>
      </c>
      <c r="C33" s="21">
        <v>3165.0006750499997</v>
      </c>
      <c r="D33" s="22">
        <v>13308.027306</v>
      </c>
      <c r="E33" s="22">
        <v>13626.276175999999</v>
      </c>
      <c r="F33" s="23">
        <v>6034.9707114374996</v>
      </c>
      <c r="G33" s="22">
        <v>13806.541720619998</v>
      </c>
      <c r="H33" s="24">
        <f t="shared" si="2"/>
        <v>2.2877562097283732</v>
      </c>
      <c r="I33" s="24">
        <f t="shared" si="3"/>
        <v>1.0132292595784533</v>
      </c>
      <c r="J33" s="22">
        <f t="shared" si="4"/>
        <v>10641.541045569998</v>
      </c>
      <c r="K33" s="24">
        <f t="shared" si="5"/>
        <v>3.3622555374026533</v>
      </c>
      <c r="L33" s="24">
        <f t="shared" si="6"/>
        <v>2.6077095752577543E-3</v>
      </c>
      <c r="N33" s="5"/>
    </row>
    <row r="34" spans="2:14" ht="18.75" hidden="1" customHeight="1">
      <c r="B34" s="34" t="s">
        <v>24</v>
      </c>
      <c r="C34" s="26">
        <v>1745.2621276399998</v>
      </c>
      <c r="D34" s="27">
        <v>301.68104</v>
      </c>
      <c r="E34" s="27">
        <v>0</v>
      </c>
      <c r="F34" s="28">
        <v>82.4213126625</v>
      </c>
      <c r="G34" s="27">
        <v>8008.8354027699997</v>
      </c>
      <c r="H34" s="29">
        <f t="shared" si="2"/>
        <v>97.169471633686499</v>
      </c>
      <c r="I34" s="29" t="e">
        <f t="shared" si="3"/>
        <v>#DIV/0!</v>
      </c>
      <c r="J34" s="27">
        <f t="shared" si="4"/>
        <v>6263.5732751300002</v>
      </c>
      <c r="K34" s="29">
        <f t="shared" si="5"/>
        <v>3.5889011604232808</v>
      </c>
      <c r="L34" s="29">
        <f t="shared" si="6"/>
        <v>1.5126682111332346E-3</v>
      </c>
      <c r="N34" s="7"/>
    </row>
    <row r="35" spans="2:14" ht="18.75" hidden="1" customHeight="1">
      <c r="B35" s="30" t="s">
        <v>25</v>
      </c>
      <c r="C35" s="26">
        <v>1745.2621276399998</v>
      </c>
      <c r="D35" s="27">
        <v>301.68104</v>
      </c>
      <c r="E35" s="27">
        <v>0</v>
      </c>
      <c r="F35" s="28">
        <v>82.4213126625</v>
      </c>
      <c r="G35" s="27">
        <v>4030.5487607699997</v>
      </c>
      <c r="H35" s="29">
        <f t="shared" si="2"/>
        <v>48.901778321274136</v>
      </c>
      <c r="I35" s="29" t="e">
        <f t="shared" si="3"/>
        <v>#DIV/0!</v>
      </c>
      <c r="J35" s="27">
        <f t="shared" si="4"/>
        <v>2285.2866331300002</v>
      </c>
      <c r="K35" s="29">
        <f t="shared" si="5"/>
        <v>1.3094231502176918</v>
      </c>
      <c r="L35" s="29">
        <f t="shared" si="6"/>
        <v>7.612696075300179E-4</v>
      </c>
      <c r="N35" s="7"/>
    </row>
    <row r="36" spans="2:14" ht="18.75" hidden="1" customHeight="1">
      <c r="B36" s="30" t="s">
        <v>26</v>
      </c>
      <c r="C36" s="26">
        <v>0</v>
      </c>
      <c r="D36" s="27">
        <v>0</v>
      </c>
      <c r="E36" s="27">
        <v>0</v>
      </c>
      <c r="F36" s="28">
        <v>0</v>
      </c>
      <c r="G36" s="27">
        <v>3978.286642</v>
      </c>
      <c r="H36" s="29" t="e">
        <f t="shared" si="2"/>
        <v>#DIV/0!</v>
      </c>
      <c r="I36" s="27" t="e">
        <f t="shared" si="3"/>
        <v>#DIV/0!</v>
      </c>
      <c r="J36" s="27">
        <f t="shared" si="4"/>
        <v>3978.286642</v>
      </c>
      <c r="K36" s="27">
        <v>0</v>
      </c>
      <c r="L36" s="29">
        <f t="shared" si="6"/>
        <v>7.5139860360321658E-4</v>
      </c>
      <c r="N36" s="5"/>
    </row>
    <row r="37" spans="2:14" ht="18.75" hidden="1" customHeight="1">
      <c r="B37" s="34" t="s">
        <v>27</v>
      </c>
      <c r="C37" s="26">
        <v>1419.7385474100001</v>
      </c>
      <c r="D37" s="27">
        <v>13006.346266</v>
      </c>
      <c r="E37" s="27">
        <v>0</v>
      </c>
      <c r="F37" s="28">
        <v>5952.5493987750006</v>
      </c>
      <c r="G37" s="27">
        <v>5797.7063178500002</v>
      </c>
      <c r="H37" s="29">
        <f t="shared" si="2"/>
        <v>0.97398709854354737</v>
      </c>
      <c r="I37" s="29" t="e">
        <f t="shared" si="3"/>
        <v>#DIV/0!</v>
      </c>
      <c r="J37" s="27">
        <f t="shared" si="4"/>
        <v>4377.9677704400001</v>
      </c>
      <c r="K37" s="29">
        <f>G37/C37-1</f>
        <v>3.0836436599024779</v>
      </c>
      <c r="L37" s="29">
        <f t="shared" si="6"/>
        <v>1.0950413641245202E-3</v>
      </c>
      <c r="N37" s="7"/>
    </row>
    <row r="38" spans="2:14" ht="18.75" hidden="1" customHeight="1">
      <c r="B38" s="30" t="s">
        <v>28</v>
      </c>
      <c r="C38" s="26">
        <v>0</v>
      </c>
      <c r="D38" s="27">
        <v>7000</v>
      </c>
      <c r="E38" s="27">
        <v>0</v>
      </c>
      <c r="F38" s="28">
        <v>0</v>
      </c>
      <c r="G38" s="27">
        <v>0</v>
      </c>
      <c r="H38" s="29" t="e">
        <f t="shared" si="2"/>
        <v>#DIV/0!</v>
      </c>
      <c r="I38" s="27" t="e">
        <f t="shared" si="3"/>
        <v>#DIV/0!</v>
      </c>
      <c r="J38" s="27">
        <f t="shared" si="4"/>
        <v>0</v>
      </c>
      <c r="K38" s="27">
        <v>0</v>
      </c>
      <c r="L38" s="27">
        <f t="shared" si="6"/>
        <v>0</v>
      </c>
      <c r="N38" s="7"/>
    </row>
    <row r="39" spans="2:14" ht="18.75" hidden="1" customHeight="1">
      <c r="B39" s="30" t="s">
        <v>29</v>
      </c>
      <c r="C39" s="26">
        <v>1419.7385474100001</v>
      </c>
      <c r="D39" s="27">
        <v>6006.3462659999996</v>
      </c>
      <c r="E39" s="27">
        <v>0</v>
      </c>
      <c r="F39" s="28">
        <v>5952.5493987750006</v>
      </c>
      <c r="G39" s="27">
        <v>5797.7063178500002</v>
      </c>
      <c r="H39" s="29">
        <f t="shared" si="2"/>
        <v>0.97398709854354737</v>
      </c>
      <c r="I39" s="29" t="e">
        <f t="shared" si="3"/>
        <v>#DIV/0!</v>
      </c>
      <c r="J39" s="27">
        <f t="shared" si="4"/>
        <v>4377.9677704400001</v>
      </c>
      <c r="K39" s="29">
        <f t="shared" ref="K39:K49" si="7">G39/C39-1</f>
        <v>3.0836436599024779</v>
      </c>
      <c r="L39" s="29">
        <f t="shared" si="6"/>
        <v>1.0950413641245202E-3</v>
      </c>
      <c r="N39" s="7"/>
    </row>
    <row r="40" spans="2:14">
      <c r="B40" s="20" t="s">
        <v>30</v>
      </c>
      <c r="C40" s="21">
        <v>12400.958500000001</v>
      </c>
      <c r="D40" s="35">
        <v>1003.043267</v>
      </c>
      <c r="E40" s="22">
        <v>2662.7787069999999</v>
      </c>
      <c r="F40" s="23">
        <v>661.50914499999999</v>
      </c>
      <c r="G40" s="22">
        <v>2321.1814657099999</v>
      </c>
      <c r="H40" s="24">
        <f t="shared" si="2"/>
        <v>3.5089181808816865</v>
      </c>
      <c r="I40" s="24">
        <f t="shared" si="3"/>
        <v>0.87171399546195938</v>
      </c>
      <c r="J40" s="22">
        <f t="shared" si="4"/>
        <v>-10079.77703429</v>
      </c>
      <c r="K40" s="24">
        <f t="shared" si="7"/>
        <v>-0.8128224148391433</v>
      </c>
      <c r="L40" s="24">
        <f t="shared" si="6"/>
        <v>4.3841298252137394E-4</v>
      </c>
      <c r="N40" s="7"/>
    </row>
    <row r="41" spans="2:14" ht="18.75" hidden="1" customHeight="1">
      <c r="B41" s="34" t="s">
        <v>31</v>
      </c>
      <c r="C41" s="26">
        <v>0.95850000000000002</v>
      </c>
      <c r="D41" s="27">
        <v>3.0432670000000002</v>
      </c>
      <c r="E41" s="27">
        <v>0</v>
      </c>
      <c r="F41" s="28">
        <v>1.509145</v>
      </c>
      <c r="G41" s="27">
        <v>12.275</v>
      </c>
      <c r="H41" s="29">
        <f t="shared" si="2"/>
        <v>8.1337446037325769</v>
      </c>
      <c r="I41" s="29" t="e">
        <f t="shared" si="3"/>
        <v>#DIV/0!</v>
      </c>
      <c r="J41" s="27">
        <f t="shared" si="4"/>
        <v>11.3165</v>
      </c>
      <c r="K41" s="29">
        <f t="shared" si="7"/>
        <v>11.806468440271257</v>
      </c>
      <c r="L41" s="29">
        <f t="shared" si="6"/>
        <v>2.3184397428418089E-6</v>
      </c>
      <c r="N41" s="7"/>
    </row>
    <row r="42" spans="2:14" ht="18.75" hidden="1" customHeight="1">
      <c r="B42" s="34" t="s">
        <v>32</v>
      </c>
      <c r="C42" s="26">
        <v>12400</v>
      </c>
      <c r="D42" s="27">
        <v>1000</v>
      </c>
      <c r="E42" s="27">
        <v>0</v>
      </c>
      <c r="F42" s="28">
        <v>660</v>
      </c>
      <c r="G42" s="27">
        <v>2308.9064657100002</v>
      </c>
      <c r="H42" s="29">
        <f t="shared" si="2"/>
        <v>3.4983431298636369</v>
      </c>
      <c r="I42" s="29" t="e">
        <f t="shared" si="3"/>
        <v>#DIV/0!</v>
      </c>
      <c r="J42" s="27">
        <f t="shared" si="4"/>
        <v>-10091.093534289999</v>
      </c>
      <c r="K42" s="29">
        <f t="shared" si="7"/>
        <v>-0.81379786566854839</v>
      </c>
      <c r="L42" s="29">
        <f t="shared" si="6"/>
        <v>4.3609454277853223E-4</v>
      </c>
      <c r="N42" s="7"/>
    </row>
    <row r="43" spans="2:14">
      <c r="B43" s="20" t="s">
        <v>33</v>
      </c>
      <c r="C43" s="21">
        <v>43.985506660000006</v>
      </c>
      <c r="D43" s="22">
        <v>78.083502999999993</v>
      </c>
      <c r="E43" s="22">
        <v>236.939188</v>
      </c>
      <c r="F43" s="23">
        <v>32.278769025499997</v>
      </c>
      <c r="G43" s="22">
        <v>593.27210523999997</v>
      </c>
      <c r="H43" s="24">
        <f t="shared" si="2"/>
        <v>18.379638479129092</v>
      </c>
      <c r="I43" s="24">
        <f t="shared" si="3"/>
        <v>2.5039003055923361</v>
      </c>
      <c r="J43" s="22">
        <f t="shared" si="4"/>
        <v>549.28659857999992</v>
      </c>
      <c r="K43" s="24">
        <f t="shared" si="7"/>
        <v>12.487899771756316</v>
      </c>
      <c r="L43" s="24">
        <f t="shared" si="6"/>
        <v>1.1205422624096489E-4</v>
      </c>
      <c r="N43" s="5"/>
    </row>
    <row r="44" spans="2:14">
      <c r="B44" s="20" t="s">
        <v>34</v>
      </c>
      <c r="C44" s="21">
        <v>5648.3420004400004</v>
      </c>
      <c r="D44" s="22">
        <v>10029.079772999999</v>
      </c>
      <c r="E44" s="22">
        <v>9601.6352640000005</v>
      </c>
      <c r="F44" s="23">
        <v>4568.4117448234992</v>
      </c>
      <c r="G44" s="22">
        <v>5127.7637810800015</v>
      </c>
      <c r="H44" s="24">
        <f t="shared" si="2"/>
        <v>1.1224390592398568</v>
      </c>
      <c r="I44" s="24">
        <f t="shared" si="3"/>
        <v>0.53405109026645081</v>
      </c>
      <c r="J44" s="22">
        <f t="shared" si="4"/>
        <v>-520.57821935999891</v>
      </c>
      <c r="K44" s="24">
        <f t="shared" si="7"/>
        <v>-9.2164783810797291E-2</v>
      </c>
      <c r="L44" s="24">
        <f t="shared" si="6"/>
        <v>9.68506015638343E-4</v>
      </c>
      <c r="N44" s="5"/>
    </row>
    <row r="45" spans="2:14">
      <c r="B45" s="36" t="s">
        <v>76</v>
      </c>
      <c r="C45" s="37">
        <v>4019.4304457400003</v>
      </c>
      <c r="D45" s="27">
        <v>9953.1331320000008</v>
      </c>
      <c r="E45" s="38">
        <v>9496.0311280000005</v>
      </c>
      <c r="F45" s="28">
        <v>4535.4019680270003</v>
      </c>
      <c r="G45" s="27">
        <v>4575.2589005600003</v>
      </c>
      <c r="H45" s="29">
        <f t="shared" si="2"/>
        <v>1.0087879603206016</v>
      </c>
      <c r="I45" s="29">
        <f t="shared" si="3"/>
        <v>0.48180748766391363</v>
      </c>
      <c r="J45" s="27">
        <f t="shared" si="4"/>
        <v>555.82845481999993</v>
      </c>
      <c r="K45" s="29">
        <f t="shared" si="7"/>
        <v>0.13828537707602218</v>
      </c>
      <c r="L45" s="29">
        <f t="shared" si="6"/>
        <v>8.6415169603658044E-4</v>
      </c>
      <c r="N45" s="7"/>
    </row>
    <row r="46" spans="2:14">
      <c r="B46" s="36" t="s">
        <v>77</v>
      </c>
      <c r="C46" s="26">
        <f>C44-C45</f>
        <v>1628.9115547000001</v>
      </c>
      <c r="D46" s="27">
        <f>D44-D45</f>
        <v>75.946640999998635</v>
      </c>
      <c r="E46" s="27">
        <v>105.604136</v>
      </c>
      <c r="F46" s="28">
        <f>F44-F45</f>
        <v>33.009776796498954</v>
      </c>
      <c r="G46" s="27">
        <f>G44-G45</f>
        <v>552.50488052000128</v>
      </c>
      <c r="H46" s="29">
        <f t="shared" si="2"/>
        <v>16.737613341832727</v>
      </c>
      <c r="I46" s="29">
        <f t="shared" si="3"/>
        <v>5.2318488787219595</v>
      </c>
      <c r="J46" s="27">
        <f t="shared" si="4"/>
        <v>-1076.4066741799988</v>
      </c>
      <c r="K46" s="29">
        <f t="shared" si="7"/>
        <v>-0.66081345612300157</v>
      </c>
      <c r="L46" s="29">
        <f t="shared" si="6"/>
        <v>1.0435431960176261E-4</v>
      </c>
      <c r="N46" s="7"/>
    </row>
    <row r="47" spans="2:14">
      <c r="B47" s="14" t="s">
        <v>35</v>
      </c>
      <c r="C47" s="15">
        <v>5438.4153379700001</v>
      </c>
      <c r="D47" s="19">
        <v>87315.941999999995</v>
      </c>
      <c r="E47" s="19">
        <v>10341.698</v>
      </c>
      <c r="F47" s="17">
        <v>4817.8666666666659</v>
      </c>
      <c r="G47" s="19">
        <v>5403.4307662800002</v>
      </c>
      <c r="H47" s="18">
        <f t="shared" si="2"/>
        <v>1.1215401214119667</v>
      </c>
      <c r="I47" s="18">
        <f t="shared" si="3"/>
        <v>0.52248970781007142</v>
      </c>
      <c r="J47" s="19">
        <f t="shared" si="4"/>
        <v>-34.984571689999939</v>
      </c>
      <c r="K47" s="18">
        <f t="shared" si="7"/>
        <v>-6.4328613237286669E-3</v>
      </c>
      <c r="L47" s="18">
        <f t="shared" si="6"/>
        <v>1.0205725976568409E-3</v>
      </c>
      <c r="N47" s="5"/>
    </row>
    <row r="48" spans="2:14" ht="30">
      <c r="B48" s="39" t="s">
        <v>36</v>
      </c>
      <c r="C48" s="21">
        <v>11.40877759</v>
      </c>
      <c r="D48" s="22">
        <v>0</v>
      </c>
      <c r="E48" s="22">
        <v>25.14</v>
      </c>
      <c r="F48" s="23">
        <v>0</v>
      </c>
      <c r="G48" s="22">
        <v>25.14</v>
      </c>
      <c r="H48" s="22">
        <v>0</v>
      </c>
      <c r="I48" s="29">
        <f>G48/E48</f>
        <v>1</v>
      </c>
      <c r="J48" s="22">
        <f t="shared" si="4"/>
        <v>13.731222410000001</v>
      </c>
      <c r="K48" s="29">
        <f t="shared" si="7"/>
        <v>1.2035664909477828</v>
      </c>
      <c r="L48" s="29">
        <f t="shared" si="6"/>
        <v>4.7483156932825321E-6</v>
      </c>
      <c r="N48" s="5"/>
    </row>
    <row r="49" spans="2:14">
      <c r="B49" s="20" t="s">
        <v>37</v>
      </c>
      <c r="C49" s="21">
        <v>5395.1884999999993</v>
      </c>
      <c r="D49" s="22">
        <v>87315.941999999995</v>
      </c>
      <c r="E49" s="22">
        <v>10316.558000000001</v>
      </c>
      <c r="F49" s="23">
        <v>4817.8666666666659</v>
      </c>
      <c r="G49" s="22">
        <v>5173.607</v>
      </c>
      <c r="H49" s="24">
        <f t="shared" si="2"/>
        <v>1.07383772900869</v>
      </c>
      <c r="I49" s="24">
        <f t="shared" si="3"/>
        <v>0.50148576686138924</v>
      </c>
      <c r="J49" s="22">
        <f t="shared" si="4"/>
        <v>-221.58149999999932</v>
      </c>
      <c r="K49" s="24">
        <f t="shared" si="7"/>
        <v>-4.1070205424703743E-2</v>
      </c>
      <c r="L49" s="24">
        <f t="shared" si="6"/>
        <v>9.7716465031727766E-4</v>
      </c>
      <c r="N49" s="7"/>
    </row>
    <row r="50" spans="2:14" ht="18.75" hidden="1" customHeight="1">
      <c r="B50" s="34" t="s">
        <v>38</v>
      </c>
      <c r="C50" s="26">
        <v>0</v>
      </c>
      <c r="D50" s="27">
        <v>0</v>
      </c>
      <c r="E50" s="27">
        <v>0</v>
      </c>
      <c r="F50" s="28">
        <v>0</v>
      </c>
      <c r="G50" s="27">
        <v>0</v>
      </c>
      <c r="H50" s="29" t="e">
        <f t="shared" si="2"/>
        <v>#DIV/0!</v>
      </c>
      <c r="I50" s="27" t="e">
        <f t="shared" si="3"/>
        <v>#DIV/0!</v>
      </c>
      <c r="J50" s="27">
        <f t="shared" si="4"/>
        <v>0</v>
      </c>
      <c r="K50" s="27">
        <v>0</v>
      </c>
      <c r="L50" s="27">
        <f t="shared" si="6"/>
        <v>0</v>
      </c>
      <c r="N50" s="7"/>
    </row>
    <row r="51" spans="2:14" ht="18.75" hidden="1" customHeight="1" thickBot="1">
      <c r="B51" s="34" t="s">
        <v>39</v>
      </c>
      <c r="C51" s="26">
        <v>5395.1885000000002</v>
      </c>
      <c r="D51" s="27">
        <v>87315.941999999995</v>
      </c>
      <c r="E51" s="27">
        <v>0</v>
      </c>
      <c r="F51" s="28">
        <v>4817.8666666666659</v>
      </c>
      <c r="G51" s="27">
        <v>5173.607</v>
      </c>
      <c r="H51" s="29">
        <f t="shared" si="2"/>
        <v>1.07383772900869</v>
      </c>
      <c r="I51" s="29" t="e">
        <f t="shared" si="3"/>
        <v>#DIV/0!</v>
      </c>
      <c r="J51" s="27">
        <f t="shared" si="4"/>
        <v>-221.58150000000023</v>
      </c>
      <c r="K51" s="29">
        <f t="shared" ref="K51:K57" si="8">G51/C51-1</f>
        <v>-4.1070205424703965E-2</v>
      </c>
      <c r="L51" s="29">
        <f t="shared" si="6"/>
        <v>9.7716465031727766E-4</v>
      </c>
      <c r="N51" s="7"/>
    </row>
    <row r="52" spans="2:14" ht="30.75" thickBot="1">
      <c r="B52" s="39" t="s">
        <v>40</v>
      </c>
      <c r="C52" s="21">
        <v>31.818060379999999</v>
      </c>
      <c r="D52" s="40">
        <v>0</v>
      </c>
      <c r="E52" s="40">
        <v>0</v>
      </c>
      <c r="F52" s="23">
        <v>0</v>
      </c>
      <c r="G52" s="40">
        <v>204.68376627999996</v>
      </c>
      <c r="H52" s="22">
        <v>0</v>
      </c>
      <c r="I52" s="27">
        <v>0</v>
      </c>
      <c r="J52" s="22">
        <f t="shared" si="4"/>
        <v>172.86570589999997</v>
      </c>
      <c r="K52" s="29">
        <f t="shared" si="8"/>
        <v>5.4329429209537494</v>
      </c>
      <c r="L52" s="29">
        <f t="shared" si="6"/>
        <v>3.8659631646280734E-5</v>
      </c>
      <c r="N52" s="8"/>
    </row>
    <row r="53" spans="2:14" ht="15.75" thickBot="1">
      <c r="B53" s="48" t="s">
        <v>41</v>
      </c>
      <c r="C53" s="49">
        <v>285578.51997937</v>
      </c>
      <c r="D53" s="50">
        <v>743932.32379099994</v>
      </c>
      <c r="E53" s="49">
        <f>E9+E47</f>
        <v>763983.91219199996</v>
      </c>
      <c r="F53" s="49">
        <v>326418.39060492674</v>
      </c>
      <c r="G53" s="49">
        <v>409706.59166190011</v>
      </c>
      <c r="H53" s="51">
        <f t="shared" si="2"/>
        <v>1.2551578080592261</v>
      </c>
      <c r="I53" s="51">
        <f t="shared" si="3"/>
        <v>0.53627646488835368</v>
      </c>
      <c r="J53" s="49">
        <f t="shared" si="4"/>
        <v>124128.07168253011</v>
      </c>
      <c r="K53" s="51">
        <f t="shared" si="8"/>
        <v>0.434654790183439</v>
      </c>
      <c r="L53" s="51">
        <f t="shared" si="6"/>
        <v>7.7383303056065958E-2</v>
      </c>
      <c r="N53" s="5"/>
    </row>
    <row r="54" spans="2:14">
      <c r="B54" s="14" t="s">
        <v>42</v>
      </c>
      <c r="C54" s="19">
        <f>(C55+C56)</f>
        <v>523.92175291000012</v>
      </c>
      <c r="D54" s="17">
        <v>2381.5117600000003</v>
      </c>
      <c r="E54" s="19">
        <v>2381.5117599999999</v>
      </c>
      <c r="F54" s="19">
        <f>(F55+F56)</f>
        <v>868.8268040895</v>
      </c>
      <c r="G54" s="19">
        <f>G55+G56</f>
        <v>147.98741618000003</v>
      </c>
      <c r="H54" s="18">
        <f t="shared" si="2"/>
        <v>0.17033016877867349</v>
      </c>
      <c r="I54" s="18">
        <f t="shared" si="3"/>
        <v>6.2140115646542107E-2</v>
      </c>
      <c r="J54" s="19">
        <f t="shared" si="4"/>
        <v>-375.9343367300001</v>
      </c>
      <c r="K54" s="18">
        <f t="shared" si="8"/>
        <v>-0.71753908793051879</v>
      </c>
      <c r="L54" s="18">
        <f t="shared" si="6"/>
        <v>2.7951112595697191E-5</v>
      </c>
      <c r="N54" s="8"/>
    </row>
    <row r="55" spans="2:14" ht="19.5" customHeight="1">
      <c r="B55" s="41" t="s">
        <v>43</v>
      </c>
      <c r="C55" s="27">
        <v>165.62413506000001</v>
      </c>
      <c r="D55" s="33">
        <v>549.84756700000003</v>
      </c>
      <c r="E55" s="33">
        <v>549.84756700000003</v>
      </c>
      <c r="F55" s="27">
        <v>206.684824284</v>
      </c>
      <c r="G55" s="27">
        <v>109.84899526000001</v>
      </c>
      <c r="H55" s="29">
        <f t="shared" si="2"/>
        <v>0.53148070082329557</v>
      </c>
      <c r="I55" s="29">
        <f t="shared" si="3"/>
        <v>0.1997808153618692</v>
      </c>
      <c r="J55" s="27">
        <f t="shared" si="4"/>
        <v>-55.775139800000005</v>
      </c>
      <c r="K55" s="29">
        <f t="shared" si="8"/>
        <v>-0.33675731969736511</v>
      </c>
      <c r="L55" s="29">
        <f t="shared" si="6"/>
        <v>2.0747721085297396E-5</v>
      </c>
    </row>
    <row r="56" spans="2:14" ht="19.5" customHeight="1" thickBot="1">
      <c r="B56" s="41" t="s">
        <v>44</v>
      </c>
      <c r="C56" s="27">
        <v>358.29761785000005</v>
      </c>
      <c r="D56" s="33">
        <v>1831.6641930000001</v>
      </c>
      <c r="E56" s="33">
        <v>1831.6641930000001</v>
      </c>
      <c r="F56" s="42">
        <v>662.1419798055</v>
      </c>
      <c r="G56" s="27">
        <v>38.138420920000002</v>
      </c>
      <c r="H56" s="29">
        <f t="shared" si="2"/>
        <v>5.7598554514249223E-2</v>
      </c>
      <c r="I56" s="29">
        <f t="shared" si="3"/>
        <v>2.0821731988730316E-2</v>
      </c>
      <c r="J56" s="27">
        <f t="shared" si="4"/>
        <v>-320.15919693000006</v>
      </c>
      <c r="K56" s="29">
        <f t="shared" si="8"/>
        <v>-0.89355658809887339</v>
      </c>
      <c r="L56" s="29">
        <f t="shared" si="6"/>
        <v>7.2033915103997939E-6</v>
      </c>
    </row>
    <row r="57" spans="2:14" ht="15.75" thickBot="1">
      <c r="B57" s="48" t="s">
        <v>45</v>
      </c>
      <c r="C57" s="49">
        <f>(C53+C54)</f>
        <v>286102.44173228001</v>
      </c>
      <c r="D57" s="50">
        <v>746313.83555100008</v>
      </c>
      <c r="E57" s="49">
        <f>E53+E54</f>
        <v>766365.42395199998</v>
      </c>
      <c r="F57" s="49">
        <f>F53+F54</f>
        <v>327287.21740901622</v>
      </c>
      <c r="G57" s="49">
        <f>G53+G54</f>
        <v>409854.57907808013</v>
      </c>
      <c r="H57" s="51">
        <f t="shared" si="2"/>
        <v>1.2522779909423658</v>
      </c>
      <c r="I57" s="51">
        <f t="shared" si="3"/>
        <v>0.53480306687707602</v>
      </c>
      <c r="J57" s="49">
        <f t="shared" si="4"/>
        <v>123752.13734580012</v>
      </c>
      <c r="K57" s="51">
        <f t="shared" si="8"/>
        <v>0.43254484860916009</v>
      </c>
      <c r="L57" s="51">
        <f t="shared" si="6"/>
        <v>7.7411254168661667E-2</v>
      </c>
    </row>
    <row r="58" spans="2:14" ht="15.75" customHeight="1">
      <c r="B58" s="1259" t="s">
        <v>78</v>
      </c>
      <c r="C58" s="1259"/>
      <c r="D58" s="1259"/>
      <c r="E58" s="1259"/>
      <c r="F58" s="1259"/>
      <c r="G58" s="1259"/>
      <c r="H58" s="1259"/>
      <c r="I58" s="1259"/>
      <c r="J58" s="1259"/>
      <c r="K58" s="1259"/>
      <c r="L58" s="1259"/>
    </row>
    <row r="59" spans="2:14" ht="18" customHeight="1">
      <c r="B59" s="1224" t="s">
        <v>79</v>
      </c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</row>
    <row r="60" spans="2:14" ht="15" customHeight="1">
      <c r="B60" s="1224" t="s">
        <v>80</v>
      </c>
      <c r="C60" s="1224"/>
      <c r="D60" s="1224"/>
      <c r="E60" s="1224"/>
      <c r="F60" s="1224"/>
      <c r="G60" s="1224"/>
      <c r="H60" s="1224"/>
      <c r="I60" s="1224"/>
      <c r="J60" s="1224"/>
      <c r="K60" s="1224"/>
      <c r="L60" s="1224"/>
    </row>
    <row r="61" spans="2:14" ht="15.75" customHeight="1">
      <c r="B61" s="1224" t="s">
        <v>81</v>
      </c>
      <c r="C61" s="1224"/>
      <c r="D61" s="1224"/>
      <c r="E61" s="1224"/>
      <c r="F61" s="1224"/>
      <c r="G61" s="1224"/>
      <c r="H61" s="1224"/>
      <c r="I61" s="1224"/>
      <c r="J61" s="1224"/>
      <c r="K61" s="1224"/>
      <c r="L61" s="1224"/>
    </row>
    <row r="62" spans="2:14" ht="12.75" customHeight="1">
      <c r="B62" s="1224" t="s">
        <v>82</v>
      </c>
      <c r="C62" s="1224"/>
      <c r="D62" s="1224"/>
      <c r="E62" s="1224"/>
      <c r="F62" s="1224"/>
      <c r="G62" s="1224"/>
      <c r="H62" s="1224"/>
      <c r="I62" s="1224"/>
      <c r="J62" s="1224"/>
      <c r="K62" s="1224"/>
      <c r="L62" s="1224"/>
    </row>
    <row r="63" spans="2:14" ht="12" customHeight="1">
      <c r="B63" s="1224" t="s">
        <v>46</v>
      </c>
      <c r="C63" s="1224"/>
      <c r="D63" s="1224"/>
      <c r="E63" s="1224"/>
      <c r="F63" s="1224"/>
      <c r="G63" s="1224"/>
      <c r="H63" s="1224"/>
      <c r="I63" s="1224"/>
      <c r="J63" s="1224"/>
      <c r="K63" s="1224"/>
      <c r="L63" s="1224"/>
    </row>
    <row r="64" spans="2:14">
      <c r="B64" s="53"/>
      <c r="F64" s="9"/>
      <c r="G64" s="9"/>
      <c r="H64" s="9"/>
      <c r="I64" s="9"/>
      <c r="J64" s="9"/>
    </row>
    <row r="65" spans="2:10" hidden="1">
      <c r="B65" t="s">
        <v>56</v>
      </c>
      <c r="F65" s="9"/>
      <c r="G65" s="9"/>
      <c r="H65" s="9"/>
      <c r="I65" s="9"/>
      <c r="J65" s="9"/>
    </row>
    <row r="66" spans="2:10" hidden="1">
      <c r="B66" s="10">
        <v>5294508.9635816962</v>
      </c>
      <c r="C66" s="10"/>
      <c r="F66" s="9"/>
      <c r="G66" s="9"/>
      <c r="H66" s="9"/>
      <c r="I66" s="9"/>
      <c r="J66" s="9"/>
    </row>
    <row r="67" spans="2:10" hidden="1">
      <c r="F67" s="9"/>
      <c r="G67" s="9"/>
      <c r="H67" s="9"/>
      <c r="I67" s="9"/>
      <c r="J67" s="9"/>
    </row>
    <row r="68" spans="2:10">
      <c r="F68" s="9"/>
      <c r="G68" s="9"/>
      <c r="H68" s="9"/>
      <c r="I68" s="9"/>
      <c r="J68" s="9"/>
    </row>
    <row r="69" spans="2:10">
      <c r="F69" s="9"/>
      <c r="G69" s="9"/>
      <c r="H69" s="9"/>
      <c r="I69" s="9"/>
      <c r="J69" s="9"/>
    </row>
    <row r="70" spans="2:10">
      <c r="F70" s="9"/>
      <c r="G70" s="9"/>
      <c r="H70" s="9"/>
      <c r="I70" s="9"/>
      <c r="J70" s="9"/>
    </row>
    <row r="71" spans="2:10">
      <c r="F71" s="9"/>
      <c r="G71" s="9"/>
      <c r="H71" s="9"/>
      <c r="I71" s="9"/>
      <c r="J71" s="9"/>
    </row>
    <row r="72" spans="2:10">
      <c r="F72" s="9"/>
      <c r="G72" s="9"/>
      <c r="H72" s="9"/>
      <c r="I72" s="9"/>
      <c r="J72" s="9"/>
    </row>
  </sheetData>
  <mergeCells count="16">
    <mergeCell ref="D6:I6"/>
    <mergeCell ref="J6:K6"/>
    <mergeCell ref="L6:L7"/>
    <mergeCell ref="B6:B8"/>
    <mergeCell ref="B2:N2"/>
    <mergeCell ref="B3:L3"/>
    <mergeCell ref="B4:L4"/>
    <mergeCell ref="M4:N4"/>
    <mergeCell ref="B5:L5"/>
    <mergeCell ref="M5:N5"/>
    <mergeCell ref="B63:L63"/>
    <mergeCell ref="B58:L58"/>
    <mergeCell ref="B59:L59"/>
    <mergeCell ref="B60:L60"/>
    <mergeCell ref="B61:L61"/>
    <mergeCell ref="B62:L62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392B-D032-442D-9EDC-5B1B7AAAB05D}">
  <dimension ref="B3:H31"/>
  <sheetViews>
    <sheetView showGridLines="0" zoomScale="57" zoomScaleNormal="57" workbookViewId="0">
      <selection activeCell="B25" sqref="B25"/>
    </sheetView>
  </sheetViews>
  <sheetFormatPr baseColWidth="10" defaultColWidth="11.42578125" defaultRowHeight="15"/>
  <cols>
    <col min="2" max="2" width="54" bestFit="1" customWidth="1"/>
    <col min="3" max="3" width="27.42578125" bestFit="1" customWidth="1"/>
    <col min="4" max="4" width="26.140625" bestFit="1" customWidth="1"/>
    <col min="5" max="5" width="27.42578125" bestFit="1" customWidth="1"/>
    <col min="6" max="6" width="26.140625" bestFit="1" customWidth="1"/>
  </cols>
  <sheetData>
    <row r="3" spans="2:8">
      <c r="B3" s="1269" t="s">
        <v>715</v>
      </c>
      <c r="C3" s="1269"/>
      <c r="D3" s="1269"/>
      <c r="E3" s="1269"/>
      <c r="F3" s="1269"/>
      <c r="G3" s="1269"/>
    </row>
    <row r="4" spans="2:8">
      <c r="B4" s="1269" t="s">
        <v>0</v>
      </c>
      <c r="C4" s="1269"/>
      <c r="D4" s="1269"/>
      <c r="E4" s="1269"/>
      <c r="F4" s="1269"/>
      <c r="G4" s="1269"/>
    </row>
    <row r="5" spans="2:8">
      <c r="B5" s="1271" t="s">
        <v>125</v>
      </c>
      <c r="C5" s="1271"/>
      <c r="D5" s="1271"/>
      <c r="E5" s="1271"/>
      <c r="F5" s="1271"/>
      <c r="G5" s="1271"/>
      <c r="H5" s="11"/>
    </row>
    <row r="21" spans="2:5">
      <c r="B21" s="52" t="s">
        <v>46</v>
      </c>
    </row>
    <row r="22" spans="2:5">
      <c r="B22" s="52" t="s">
        <v>47</v>
      </c>
    </row>
    <row r="25" spans="2:5">
      <c r="B25" s="54" t="s">
        <v>48</v>
      </c>
      <c r="C25" s="55" t="s">
        <v>49</v>
      </c>
      <c r="D25" s="55" t="s">
        <v>50</v>
      </c>
      <c r="E25" s="55" t="s">
        <v>51</v>
      </c>
    </row>
    <row r="26" spans="2:5">
      <c r="B26" s="56" t="s">
        <v>52</v>
      </c>
      <c r="C26" s="33">
        <v>30466.380707999993</v>
      </c>
      <c r="D26" s="33">
        <v>17742.590705762748</v>
      </c>
      <c r="E26" s="33">
        <v>25870.625509580012</v>
      </c>
    </row>
    <row r="27" spans="2:5">
      <c r="B27" s="56" t="s">
        <v>53</v>
      </c>
      <c r="C27" s="33">
        <v>201238.89229075002</v>
      </c>
      <c r="D27" s="33">
        <v>245653.00237986076</v>
      </c>
      <c r="E27" s="33">
        <v>298942.31957575947</v>
      </c>
    </row>
    <row r="28" spans="2:5">
      <c r="B28" s="56" t="s">
        <v>54</v>
      </c>
      <c r="C28" s="33">
        <v>53873.246980619988</v>
      </c>
      <c r="D28" s="33">
        <v>63022.79751930332</v>
      </c>
      <c r="E28" s="33">
        <v>84893.646576559986</v>
      </c>
    </row>
    <row r="29" spans="2:5">
      <c r="B29" s="55" t="s">
        <v>55</v>
      </c>
      <c r="C29" s="57">
        <f>SUM(C26:C28)</f>
        <v>285578.51997937</v>
      </c>
      <c r="D29" s="57">
        <f>SUM(D26:D28)</f>
        <v>326418.39060492686</v>
      </c>
      <c r="E29" s="57">
        <f>SUM(E26:E28)</f>
        <v>409706.59166189947</v>
      </c>
    </row>
    <row r="31" spans="2:5">
      <c r="C31" s="6"/>
      <c r="E31" s="12"/>
    </row>
  </sheetData>
  <mergeCells count="3">
    <mergeCell ref="B3:G3"/>
    <mergeCell ref="B4:G4"/>
    <mergeCell ref="B5:G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367B-6C10-4671-84C0-5EAE098903F3}">
  <dimension ref="D3:N29"/>
  <sheetViews>
    <sheetView showGridLines="0" zoomScale="86" zoomScaleNormal="86" workbookViewId="0">
      <selection activeCell="D7" sqref="D7:D9"/>
    </sheetView>
  </sheetViews>
  <sheetFormatPr baseColWidth="10" defaultColWidth="11.42578125" defaultRowHeight="15"/>
  <cols>
    <col min="4" max="4" width="26.42578125" customWidth="1"/>
    <col min="5" max="5" width="10.140625" customWidth="1"/>
    <col min="6" max="11" width="7" bestFit="1" customWidth="1"/>
  </cols>
  <sheetData>
    <row r="3" spans="4:12" ht="15" customHeight="1">
      <c r="D3" s="1214" t="s">
        <v>355</v>
      </c>
      <c r="E3" s="1214"/>
      <c r="F3" s="1214"/>
      <c r="G3" s="1214"/>
      <c r="H3" s="1214"/>
      <c r="I3" s="1214"/>
      <c r="J3" s="1214"/>
      <c r="K3" s="1214"/>
    </row>
    <row r="4" spans="4:12">
      <c r="D4" s="1214"/>
      <c r="E4" s="1214"/>
      <c r="F4" s="1214"/>
      <c r="G4" s="1214"/>
      <c r="H4" s="1214"/>
      <c r="I4" s="1214"/>
      <c r="J4" s="1214"/>
      <c r="K4" s="1214"/>
    </row>
    <row r="5" spans="4:12">
      <c r="D5" s="224"/>
      <c r="E5" s="1215" t="s">
        <v>706</v>
      </c>
      <c r="F5" s="1215"/>
      <c r="G5" s="1215"/>
      <c r="H5" s="224"/>
      <c r="I5" s="224"/>
      <c r="J5" s="224"/>
      <c r="K5" s="224"/>
    </row>
    <row r="6" spans="4:12" ht="15.75" customHeight="1" thickBot="1">
      <c r="I6" s="200"/>
      <c r="J6" s="200"/>
      <c r="K6" s="200"/>
      <c r="L6" s="225"/>
    </row>
    <row r="7" spans="4:12" ht="15.75" thickBot="1">
      <c r="D7" s="1202" t="s">
        <v>356</v>
      </c>
      <c r="E7" s="1205" t="s">
        <v>345</v>
      </c>
      <c r="F7" s="1218" t="s">
        <v>357</v>
      </c>
      <c r="G7" s="1219"/>
      <c r="H7" s="1219"/>
      <c r="I7" s="1219"/>
      <c r="J7" s="1219"/>
      <c r="K7" s="1219"/>
    </row>
    <row r="8" spans="4:12" ht="15.75" thickBot="1">
      <c r="D8" s="1203"/>
      <c r="E8" s="1216"/>
      <c r="F8" s="1220" t="s">
        <v>358</v>
      </c>
      <c r="G8" s="1211"/>
      <c r="H8" s="1210" t="s">
        <v>359</v>
      </c>
      <c r="I8" s="1211"/>
      <c r="J8" s="1210" t="s">
        <v>349</v>
      </c>
      <c r="K8" s="1210"/>
    </row>
    <row r="9" spans="4:12" ht="15.75" thickBot="1">
      <c r="D9" s="1204"/>
      <c r="E9" s="1217"/>
      <c r="F9" s="252">
        <v>2021</v>
      </c>
      <c r="G9" s="226">
        <v>2022</v>
      </c>
      <c r="H9" s="201">
        <v>2021</v>
      </c>
      <c r="I9" s="226">
        <v>2022</v>
      </c>
      <c r="J9" s="227">
        <v>2021</v>
      </c>
      <c r="K9" s="227">
        <v>2022</v>
      </c>
    </row>
    <row r="10" spans="4:12" ht="15.75" customHeight="1">
      <c r="D10" s="228" t="s">
        <v>360</v>
      </c>
      <c r="E10" s="229">
        <v>-7</v>
      </c>
      <c r="F10" s="230">
        <v>4.5999999999999996</v>
      </c>
      <c r="G10" s="231">
        <v>3.1</v>
      </c>
      <c r="H10" s="230">
        <v>5.8</v>
      </c>
      <c r="I10" s="230">
        <v>3.2</v>
      </c>
      <c r="J10" s="215">
        <f t="shared" ref="J10:K25" si="0">IF(F10&gt;H10,0, IF(F10&lt;H10,2,1))</f>
        <v>2</v>
      </c>
      <c r="K10" s="209">
        <f t="shared" si="0"/>
        <v>2</v>
      </c>
    </row>
    <row r="11" spans="4:12" ht="30">
      <c r="D11" s="232" t="s">
        <v>361</v>
      </c>
      <c r="E11" s="233">
        <v>-2.2000000000000002</v>
      </c>
      <c r="F11" s="233">
        <v>6.7</v>
      </c>
      <c r="G11" s="234">
        <v>5</v>
      </c>
      <c r="H11" s="233">
        <v>6.3</v>
      </c>
      <c r="I11" s="233">
        <v>5.2</v>
      </c>
      <c r="J11" s="235">
        <f t="shared" si="0"/>
        <v>0</v>
      </c>
      <c r="K11" s="236">
        <f t="shared" si="0"/>
        <v>2</v>
      </c>
    </row>
    <row r="12" spans="4:12">
      <c r="D12" s="237" t="s">
        <v>362</v>
      </c>
      <c r="E12" s="229">
        <v>-10</v>
      </c>
      <c r="F12" s="229">
        <v>5.8</v>
      </c>
      <c r="G12" s="231">
        <v>2.5</v>
      </c>
      <c r="H12" s="229">
        <v>6.3</v>
      </c>
      <c r="I12" s="229">
        <v>2.7</v>
      </c>
      <c r="J12" s="215">
        <f t="shared" si="0"/>
        <v>2</v>
      </c>
      <c r="K12" s="209">
        <f t="shared" si="0"/>
        <v>2</v>
      </c>
    </row>
    <row r="13" spans="4:12">
      <c r="D13" s="238" t="s">
        <v>363</v>
      </c>
      <c r="E13" s="239">
        <v>-7.7</v>
      </c>
      <c r="F13" s="239">
        <v>5.5</v>
      </c>
      <c r="G13" s="240">
        <v>4.2</v>
      </c>
      <c r="H13" s="239">
        <v>5.0999999999999996</v>
      </c>
      <c r="I13" s="239">
        <v>3.5</v>
      </c>
      <c r="J13" s="241">
        <f t="shared" si="0"/>
        <v>0</v>
      </c>
      <c r="K13" s="242">
        <f t="shared" si="0"/>
        <v>0</v>
      </c>
    </row>
    <row r="14" spans="4:12">
      <c r="D14" s="237" t="s">
        <v>364</v>
      </c>
      <c r="E14" s="229">
        <v>-4.0999999999999996</v>
      </c>
      <c r="F14" s="229">
        <v>3.7</v>
      </c>
      <c r="G14" s="231">
        <v>2.6</v>
      </c>
      <c r="H14" s="229">
        <v>4.5</v>
      </c>
      <c r="I14" s="229">
        <v>2.2999999999999998</v>
      </c>
      <c r="J14" s="215">
        <f t="shared" si="0"/>
        <v>2</v>
      </c>
      <c r="K14" s="209">
        <f t="shared" si="0"/>
        <v>0</v>
      </c>
    </row>
    <row r="15" spans="4:12">
      <c r="D15" s="238" t="s">
        <v>365</v>
      </c>
      <c r="E15" s="239">
        <v>-5.8</v>
      </c>
      <c r="F15" s="239">
        <v>6.2</v>
      </c>
      <c r="G15" s="240">
        <v>3.8</v>
      </c>
      <c r="H15" s="239">
        <v>8</v>
      </c>
      <c r="I15" s="239">
        <v>3.2</v>
      </c>
      <c r="J15" s="241">
        <f t="shared" si="0"/>
        <v>2</v>
      </c>
      <c r="K15" s="242">
        <f t="shared" si="0"/>
        <v>0</v>
      </c>
    </row>
    <row r="16" spans="4:12">
      <c r="D16" s="237" t="s">
        <v>366</v>
      </c>
      <c r="E16" s="229">
        <v>-6.8</v>
      </c>
      <c r="F16" s="229">
        <v>5.0999999999999996</v>
      </c>
      <c r="G16" s="231">
        <v>3.6</v>
      </c>
      <c r="H16" s="229">
        <v>5.4</v>
      </c>
      <c r="I16" s="229">
        <v>3.8</v>
      </c>
      <c r="J16" s="215">
        <f t="shared" si="0"/>
        <v>2</v>
      </c>
      <c r="K16" s="209">
        <f t="shared" si="0"/>
        <v>2</v>
      </c>
    </row>
    <row r="17" spans="4:14">
      <c r="D17" s="238" t="s">
        <v>367</v>
      </c>
      <c r="E17" s="239">
        <v>-4.8</v>
      </c>
      <c r="F17" s="239">
        <v>2.6</v>
      </c>
      <c r="G17" s="240">
        <v>3.3</v>
      </c>
      <c r="H17" s="239">
        <v>3.2</v>
      </c>
      <c r="I17" s="239">
        <v>3.5</v>
      </c>
      <c r="J17" s="241">
        <f t="shared" si="0"/>
        <v>2</v>
      </c>
      <c r="K17" s="242">
        <f t="shared" si="0"/>
        <v>2</v>
      </c>
    </row>
    <row r="18" spans="4:14">
      <c r="D18" s="237" t="s">
        <v>368</v>
      </c>
      <c r="E18" s="229">
        <v>-7.5</v>
      </c>
      <c r="F18" s="229">
        <v>2.5</v>
      </c>
      <c r="G18" s="231">
        <v>1.3</v>
      </c>
      <c r="H18" s="229">
        <v>3</v>
      </c>
      <c r="I18" s="229">
        <v>2.6</v>
      </c>
      <c r="J18" s="215">
        <f t="shared" si="0"/>
        <v>2</v>
      </c>
      <c r="K18" s="209">
        <f t="shared" si="0"/>
        <v>2</v>
      </c>
    </row>
    <row r="19" spans="4:14">
      <c r="D19" s="238" t="s">
        <v>369</v>
      </c>
      <c r="E19" s="239">
        <v>-8.6</v>
      </c>
      <c r="F19" s="239">
        <v>4.2</v>
      </c>
      <c r="G19" s="240">
        <v>2.8</v>
      </c>
      <c r="H19" s="239">
        <v>5</v>
      </c>
      <c r="I19" s="239">
        <v>3</v>
      </c>
      <c r="J19" s="241">
        <f t="shared" si="0"/>
        <v>2</v>
      </c>
      <c r="K19" s="242">
        <f t="shared" si="0"/>
        <v>2</v>
      </c>
    </row>
    <row r="20" spans="4:14">
      <c r="D20" s="237" t="s">
        <v>370</v>
      </c>
      <c r="E20" s="229">
        <v>-1.5</v>
      </c>
      <c r="F20" s="229">
        <v>4.5</v>
      </c>
      <c r="G20" s="231">
        <v>4</v>
      </c>
      <c r="H20" s="229">
        <v>4.5999999999999996</v>
      </c>
      <c r="I20" s="229">
        <v>4</v>
      </c>
      <c r="J20" s="215">
        <f t="shared" si="0"/>
        <v>2</v>
      </c>
      <c r="K20" s="209">
        <f t="shared" si="0"/>
        <v>1</v>
      </c>
    </row>
    <row r="21" spans="4:14">
      <c r="D21" s="238" t="s">
        <v>371</v>
      </c>
      <c r="E21" s="239">
        <v>-8</v>
      </c>
      <c r="F21" s="239">
        <v>4.5</v>
      </c>
      <c r="G21" s="240">
        <v>3.3</v>
      </c>
      <c r="H21" s="239">
        <v>5</v>
      </c>
      <c r="I21" s="239">
        <v>3.6</v>
      </c>
      <c r="J21" s="241">
        <f t="shared" si="0"/>
        <v>2</v>
      </c>
      <c r="K21" s="242">
        <f t="shared" si="0"/>
        <v>2</v>
      </c>
    </row>
    <row r="22" spans="4:14">
      <c r="D22" s="237" t="s">
        <v>372</v>
      </c>
      <c r="E22" s="229">
        <v>-8.1999999999999993</v>
      </c>
      <c r="F22" s="229">
        <v>5</v>
      </c>
      <c r="G22" s="231">
        <v>3</v>
      </c>
      <c r="H22" s="229">
        <v>5.8</v>
      </c>
      <c r="I22" s="229">
        <v>3.2</v>
      </c>
      <c r="J22" s="215">
        <f t="shared" si="0"/>
        <v>2</v>
      </c>
      <c r="K22" s="209">
        <f t="shared" si="0"/>
        <v>2</v>
      </c>
      <c r="N22" t="s">
        <v>373</v>
      </c>
    </row>
    <row r="23" spans="4:14">
      <c r="D23" s="238" t="s">
        <v>374</v>
      </c>
      <c r="E23" s="239">
        <v>-3</v>
      </c>
      <c r="F23" s="239">
        <v>0.2</v>
      </c>
      <c r="G23" s="240">
        <v>2.7</v>
      </c>
      <c r="H23" s="239">
        <v>2</v>
      </c>
      <c r="I23" s="239">
        <v>1.8</v>
      </c>
      <c r="J23" s="211">
        <f t="shared" si="0"/>
        <v>2</v>
      </c>
      <c r="K23">
        <f t="shared" si="0"/>
        <v>0</v>
      </c>
    </row>
    <row r="24" spans="4:14">
      <c r="D24" s="237" t="s">
        <v>375</v>
      </c>
      <c r="E24" s="229">
        <v>-17.899999999999999</v>
      </c>
      <c r="F24" s="229">
        <v>12</v>
      </c>
      <c r="G24" s="231">
        <v>5</v>
      </c>
      <c r="H24" s="229">
        <v>12</v>
      </c>
      <c r="I24" s="229">
        <v>8.1999999999999993</v>
      </c>
      <c r="J24" s="215">
        <f t="shared" si="0"/>
        <v>1</v>
      </c>
      <c r="K24" s="209">
        <f t="shared" si="0"/>
        <v>2</v>
      </c>
    </row>
    <row r="25" spans="4:14">
      <c r="D25" s="238" t="s">
        <v>376</v>
      </c>
      <c r="E25" s="239">
        <v>-0.9</v>
      </c>
      <c r="F25" s="239">
        <v>4</v>
      </c>
      <c r="G25" s="240">
        <v>4</v>
      </c>
      <c r="H25" s="239">
        <v>3.8</v>
      </c>
      <c r="I25" s="239">
        <v>4</v>
      </c>
      <c r="J25" s="211">
        <f t="shared" si="0"/>
        <v>0</v>
      </c>
      <c r="K25">
        <f t="shared" si="0"/>
        <v>1</v>
      </c>
    </row>
    <row r="26" spans="4:14">
      <c r="D26" s="237" t="s">
        <v>377</v>
      </c>
      <c r="E26" s="229">
        <v>-11.1</v>
      </c>
      <c r="F26" s="229">
        <v>8.5</v>
      </c>
      <c r="G26" s="231">
        <v>5.2</v>
      </c>
      <c r="H26" s="229">
        <v>9.5</v>
      </c>
      <c r="I26" s="229">
        <v>4.4000000000000004</v>
      </c>
      <c r="J26" s="215">
        <f t="shared" ref="J26:K28" si="1">IF(F26&gt;H26,0, IF(F26&lt;H26,2,1))</f>
        <v>2</v>
      </c>
      <c r="K26" s="209">
        <f t="shared" si="1"/>
        <v>0</v>
      </c>
    </row>
    <row r="27" spans="4:14">
      <c r="D27" s="243" t="s">
        <v>378</v>
      </c>
      <c r="E27" s="244">
        <v>-6.7</v>
      </c>
      <c r="F27" s="244">
        <v>5.5</v>
      </c>
      <c r="G27" s="245">
        <v>5</v>
      </c>
      <c r="H27" s="244">
        <v>7.1</v>
      </c>
      <c r="I27" s="244">
        <v>5.5</v>
      </c>
      <c r="J27" s="246">
        <f t="shared" si="1"/>
        <v>2</v>
      </c>
      <c r="K27" s="247">
        <f t="shared" si="1"/>
        <v>2</v>
      </c>
    </row>
    <row r="28" spans="4:14" ht="15.75" customHeight="1" thickBot="1">
      <c r="D28" s="248" t="s">
        <v>379</v>
      </c>
      <c r="E28" s="249">
        <v>-30</v>
      </c>
      <c r="F28" s="249">
        <v>-10</v>
      </c>
      <c r="G28" s="250">
        <v>-5</v>
      </c>
      <c r="H28" s="249">
        <v>-4</v>
      </c>
      <c r="I28" s="249">
        <v>1</v>
      </c>
      <c r="J28" s="251">
        <f t="shared" si="1"/>
        <v>2</v>
      </c>
      <c r="K28" s="222">
        <f t="shared" si="1"/>
        <v>2</v>
      </c>
    </row>
    <row r="29" spans="4:14">
      <c r="D29" s="90" t="s">
        <v>512</v>
      </c>
      <c r="J29" s="211"/>
    </row>
  </sheetData>
  <mergeCells count="8">
    <mergeCell ref="D3:K4"/>
    <mergeCell ref="E5:G5"/>
    <mergeCell ref="D7:D9"/>
    <mergeCell ref="E7:E9"/>
    <mergeCell ref="F7:K7"/>
    <mergeCell ref="F8:G8"/>
    <mergeCell ref="H8:I8"/>
    <mergeCell ref="J8:K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2B9DE19-0E11-4371-B655-FD8CEF6E08B9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J11:K11</xm:sqref>
        </x14:conditionalFormatting>
        <x14:conditionalFormatting xmlns:xm="http://schemas.microsoft.com/office/excel/2006/main">
          <x14:cfRule type="iconSet" priority="2" id="{9913FB23-5022-48C9-A31E-E7CB4617ACDA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J10:K10 J12:K28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8183-7990-4252-A402-0DEF029B0BFB}">
  <dimension ref="C2:J49"/>
  <sheetViews>
    <sheetView showGridLines="0" zoomScale="69" zoomScaleNormal="69" workbookViewId="0">
      <selection activeCell="C5" sqref="C5:C8"/>
    </sheetView>
  </sheetViews>
  <sheetFormatPr baseColWidth="10" defaultRowHeight="15"/>
  <cols>
    <col min="1" max="2" width="11.42578125" style="59"/>
    <col min="3" max="3" width="74.42578125" style="59" customWidth="1"/>
    <col min="4" max="4" width="14.7109375" style="89" customWidth="1"/>
    <col min="5" max="5" width="30.42578125" style="89" customWidth="1"/>
    <col min="6" max="6" width="20.28515625" style="88" customWidth="1"/>
    <col min="7" max="7" width="18.5703125" style="59" bestFit="1" customWidth="1"/>
    <col min="8" max="8" width="32.5703125" style="59" customWidth="1"/>
    <col min="9" max="9" width="11.42578125" style="59"/>
    <col min="10" max="10" width="19.140625" style="59" bestFit="1" customWidth="1"/>
    <col min="11" max="16384" width="11.42578125" style="59"/>
  </cols>
  <sheetData>
    <row r="2" spans="3:10">
      <c r="C2" s="1276" t="s">
        <v>490</v>
      </c>
      <c r="D2" s="1276"/>
      <c r="E2" s="1276"/>
      <c r="F2" s="1276"/>
      <c r="G2" s="1276"/>
      <c r="H2" s="1276"/>
    </row>
    <row r="3" spans="3:10">
      <c r="C3" s="1276"/>
      <c r="D3" s="1276"/>
      <c r="E3" s="1276"/>
      <c r="F3" s="1276"/>
      <c r="G3" s="1276"/>
      <c r="H3" s="1276"/>
    </row>
    <row r="4" spans="3:10" ht="18.75">
      <c r="C4" s="1283" t="s">
        <v>722</v>
      </c>
      <c r="D4" s="1283"/>
      <c r="E4" s="1283"/>
      <c r="F4" s="1283"/>
      <c r="G4" s="1283"/>
      <c r="H4" s="1283"/>
    </row>
    <row r="5" spans="3:10" ht="14.25" customHeight="1">
      <c r="C5" s="1275" t="s">
        <v>174</v>
      </c>
      <c r="D5" s="1272" t="s">
        <v>173</v>
      </c>
      <c r="E5" s="1279" t="s">
        <v>172</v>
      </c>
      <c r="F5" s="1280" t="s">
        <v>171</v>
      </c>
      <c r="G5" s="1272" t="s">
        <v>170</v>
      </c>
      <c r="H5" s="1272" t="s">
        <v>169</v>
      </c>
    </row>
    <row r="6" spans="3:10" ht="28.5" customHeight="1">
      <c r="C6" s="1275"/>
      <c r="D6" s="1277"/>
      <c r="E6" s="1273"/>
      <c r="F6" s="1281"/>
      <c r="G6" s="1273"/>
      <c r="H6" s="1273"/>
    </row>
    <row r="7" spans="3:10" ht="21.75" customHeight="1">
      <c r="C7" s="1275"/>
      <c r="D7" s="1278"/>
      <c r="E7" s="1274"/>
      <c r="F7" s="1282"/>
      <c r="G7" s="1274"/>
      <c r="H7" s="1274"/>
    </row>
    <row r="8" spans="3:10">
      <c r="C8" s="1275"/>
      <c r="D8" s="107">
        <v>1</v>
      </c>
      <c r="E8" s="107" t="s">
        <v>168</v>
      </c>
      <c r="F8" s="107">
        <v>3</v>
      </c>
      <c r="G8" s="107" t="s">
        <v>167</v>
      </c>
      <c r="H8" s="107" t="s">
        <v>166</v>
      </c>
    </row>
    <row r="9" spans="3:10">
      <c r="C9" s="105" t="s">
        <v>165</v>
      </c>
      <c r="D9" s="104">
        <f>D10+D11</f>
        <v>4598</v>
      </c>
      <c r="E9" s="75">
        <f t="shared" ref="E9:E43" si="0">D9/$D$43</f>
        <v>8.3275075795170121E-3</v>
      </c>
      <c r="F9" s="103">
        <f>F10+F11</f>
        <v>2161648928.46</v>
      </c>
      <c r="G9" s="102">
        <f t="shared" ref="G9:G43" si="1">F9/D9</f>
        <v>470128.08361461508</v>
      </c>
      <c r="H9" s="102">
        <f t="shared" ref="H9:H43" si="2">G9/6</f>
        <v>78354.680602435852</v>
      </c>
    </row>
    <row r="10" spans="3:10">
      <c r="C10" s="101" t="s">
        <v>164</v>
      </c>
      <c r="D10" s="106">
        <v>1722</v>
      </c>
      <c r="E10" s="68">
        <f t="shared" si="0"/>
        <v>3.1187403331727477E-3</v>
      </c>
      <c r="F10" s="98">
        <v>761050812</v>
      </c>
      <c r="G10" s="97">
        <f t="shared" si="1"/>
        <v>441957.4982578397</v>
      </c>
      <c r="H10" s="97">
        <f t="shared" si="2"/>
        <v>73659.583042973289</v>
      </c>
    </row>
    <row r="11" spans="3:10">
      <c r="C11" s="101" t="s">
        <v>163</v>
      </c>
      <c r="D11" s="106">
        <v>2876</v>
      </c>
      <c r="E11" s="68">
        <f t="shared" si="0"/>
        <v>5.208767246344264E-3</v>
      </c>
      <c r="F11" s="98">
        <v>1400598116.46</v>
      </c>
      <c r="G11" s="97">
        <f t="shared" si="1"/>
        <v>486995.17262169684</v>
      </c>
      <c r="H11" s="97">
        <f t="shared" si="2"/>
        <v>81165.862103616135</v>
      </c>
    </row>
    <row r="12" spans="3:10">
      <c r="C12" s="105" t="s">
        <v>162</v>
      </c>
      <c r="D12" s="104">
        <f>SUM(D13:D34)</f>
        <v>531534</v>
      </c>
      <c r="E12" s="75">
        <f t="shared" si="0"/>
        <v>0.96266929399108203</v>
      </c>
      <c r="F12" s="103">
        <f>SUM(F13:F34)</f>
        <v>116845817212.22002</v>
      </c>
      <c r="G12" s="102">
        <f t="shared" si="1"/>
        <v>219827.55047131513</v>
      </c>
      <c r="H12" s="102">
        <f t="shared" si="2"/>
        <v>36637.925078552522</v>
      </c>
    </row>
    <row r="13" spans="3:10">
      <c r="C13" s="101" t="s">
        <v>161</v>
      </c>
      <c r="D13" s="106">
        <v>13609</v>
      </c>
      <c r="E13" s="68">
        <f t="shared" si="0"/>
        <v>2.4647466430980213E-2</v>
      </c>
      <c r="F13" s="98">
        <v>4214508145.2999978</v>
      </c>
      <c r="G13" s="97">
        <f t="shared" si="1"/>
        <v>309685.36595635227</v>
      </c>
      <c r="H13" s="97">
        <f t="shared" si="2"/>
        <v>51614.227659392047</v>
      </c>
    </row>
    <row r="14" spans="3:10" ht="17.25">
      <c r="C14" s="101" t="s">
        <v>160</v>
      </c>
      <c r="D14" s="106">
        <v>44228</v>
      </c>
      <c r="E14" s="68">
        <f t="shared" si="0"/>
        <v>8.010200200671562E-2</v>
      </c>
      <c r="F14" s="98">
        <v>7761794432.0700016</v>
      </c>
      <c r="G14" s="97">
        <f t="shared" si="1"/>
        <v>175495.03554467761</v>
      </c>
      <c r="H14" s="97">
        <f t="shared" si="2"/>
        <v>29249.172590779603</v>
      </c>
      <c r="J14" s="97"/>
    </row>
    <row r="15" spans="3:10">
      <c r="C15" s="101" t="s">
        <v>159</v>
      </c>
      <c r="D15" s="106">
        <v>62380</v>
      </c>
      <c r="E15" s="68">
        <f t="shared" si="0"/>
        <v>0.11297736468252963</v>
      </c>
      <c r="F15" s="98">
        <v>9444551224.4500008</v>
      </c>
      <c r="G15" s="97">
        <f t="shared" si="1"/>
        <v>151403.51433873037</v>
      </c>
      <c r="H15" s="97">
        <f t="shared" si="2"/>
        <v>25233.919056455063</v>
      </c>
    </row>
    <row r="16" spans="3:10">
      <c r="C16" s="101" t="s">
        <v>158</v>
      </c>
      <c r="D16" s="106">
        <v>2295</v>
      </c>
      <c r="E16" s="68">
        <f t="shared" si="0"/>
        <v>4.1565093290542717E-3</v>
      </c>
      <c r="F16" s="98">
        <v>1597540148.46</v>
      </c>
      <c r="G16" s="97">
        <f t="shared" si="1"/>
        <v>696095.92525490199</v>
      </c>
      <c r="H16" s="97">
        <f t="shared" si="2"/>
        <v>116015.98754248366</v>
      </c>
    </row>
    <row r="17" spans="3:8" ht="17.25">
      <c r="C17" s="101" t="s">
        <v>157</v>
      </c>
      <c r="D17" s="106">
        <v>3848</v>
      </c>
      <c r="E17" s="68">
        <f t="shared" si="0"/>
        <v>6.9691711974731322E-3</v>
      </c>
      <c r="F17" s="98">
        <v>1700129694.6900001</v>
      </c>
      <c r="G17" s="97">
        <f t="shared" si="1"/>
        <v>441821.64622921002</v>
      </c>
      <c r="H17" s="97">
        <f t="shared" si="2"/>
        <v>73636.941038201665</v>
      </c>
    </row>
    <row r="18" spans="3:8" ht="17.25">
      <c r="C18" s="101" t="s">
        <v>156</v>
      </c>
      <c r="D18" s="106">
        <v>255445</v>
      </c>
      <c r="E18" s="68">
        <f t="shared" si="0"/>
        <v>0.46264031614826512</v>
      </c>
      <c r="F18" s="98">
        <v>53931811496.820007</v>
      </c>
      <c r="G18" s="97">
        <f t="shared" si="1"/>
        <v>211128.85942891819</v>
      </c>
      <c r="H18" s="97">
        <f t="shared" si="2"/>
        <v>35188.143238153032</v>
      </c>
    </row>
    <row r="19" spans="3:8" ht="17.25">
      <c r="C19" s="100" t="s">
        <v>155</v>
      </c>
      <c r="D19" s="106">
        <v>98970</v>
      </c>
      <c r="E19" s="68">
        <f t="shared" si="0"/>
        <v>0.17924606897451037</v>
      </c>
      <c r="F19" s="98">
        <v>23974351790.849998</v>
      </c>
      <c r="G19" s="97">
        <f t="shared" si="1"/>
        <v>242238.57523340406</v>
      </c>
      <c r="H19" s="97">
        <f t="shared" si="2"/>
        <v>40373.095872234007</v>
      </c>
    </row>
    <row r="20" spans="3:8">
      <c r="C20" s="101" t="s">
        <v>154</v>
      </c>
      <c r="D20" s="106">
        <v>2902</v>
      </c>
      <c r="E20" s="68">
        <f t="shared" si="0"/>
        <v>5.2558562409217848E-3</v>
      </c>
      <c r="F20" s="98">
        <v>468350876.44999993</v>
      </c>
      <c r="G20" s="97">
        <f t="shared" si="1"/>
        <v>161388.99946588557</v>
      </c>
      <c r="H20" s="97">
        <f t="shared" si="2"/>
        <v>26898.166577647597</v>
      </c>
    </row>
    <row r="21" spans="3:8">
      <c r="C21" s="100" t="s">
        <v>153</v>
      </c>
      <c r="D21" s="106">
        <v>1222</v>
      </c>
      <c r="E21" s="68">
        <f t="shared" si="0"/>
        <v>2.2131827451434948E-3</v>
      </c>
      <c r="F21" s="98">
        <v>337246874.44999999</v>
      </c>
      <c r="G21" s="97">
        <f t="shared" si="1"/>
        <v>275979.43899345334</v>
      </c>
      <c r="H21" s="97">
        <f t="shared" si="2"/>
        <v>45996.573165575559</v>
      </c>
    </row>
    <row r="22" spans="3:8">
      <c r="C22" s="100" t="s">
        <v>152</v>
      </c>
      <c r="D22" s="106">
        <v>7990</v>
      </c>
      <c r="E22" s="68">
        <f t="shared" si="0"/>
        <v>1.4470810256707465E-2</v>
      </c>
      <c r="F22" s="98">
        <v>1637525332.7299998</v>
      </c>
      <c r="G22" s="97">
        <f t="shared" si="1"/>
        <v>204946.85015394239</v>
      </c>
      <c r="H22" s="97">
        <f t="shared" si="2"/>
        <v>34157.808358990398</v>
      </c>
    </row>
    <row r="23" spans="3:8">
      <c r="C23" s="100" t="s">
        <v>151</v>
      </c>
      <c r="D23" s="106">
        <v>12169</v>
      </c>
      <c r="E23" s="68">
        <f t="shared" si="0"/>
        <v>2.2039460577455962E-2</v>
      </c>
      <c r="F23" s="98">
        <v>3416707048.2600002</v>
      </c>
      <c r="G23" s="97">
        <f t="shared" si="1"/>
        <v>280771.39027528971</v>
      </c>
      <c r="H23" s="97">
        <f t="shared" si="2"/>
        <v>46795.231712548288</v>
      </c>
    </row>
    <row r="24" spans="3:8">
      <c r="C24" s="100" t="s">
        <v>150</v>
      </c>
      <c r="D24" s="106">
        <v>2090</v>
      </c>
      <c r="E24" s="68">
        <f t="shared" si="0"/>
        <v>3.7852307179622783E-3</v>
      </c>
      <c r="F24" s="98">
        <v>1018914144.7400002</v>
      </c>
      <c r="G24" s="97">
        <f t="shared" si="1"/>
        <v>487518.72954067</v>
      </c>
      <c r="H24" s="97">
        <f t="shared" si="2"/>
        <v>81253.121590111667</v>
      </c>
    </row>
    <row r="25" spans="3:8">
      <c r="C25" s="100" t="s">
        <v>149</v>
      </c>
      <c r="D25" s="106">
        <v>1273</v>
      </c>
      <c r="E25" s="68">
        <f t="shared" si="0"/>
        <v>2.3055496191224786E-3</v>
      </c>
      <c r="F25" s="98">
        <v>632771570.95000005</v>
      </c>
      <c r="G25" s="97">
        <f t="shared" si="1"/>
        <v>497071.14764336217</v>
      </c>
      <c r="H25" s="97">
        <f t="shared" si="2"/>
        <v>82845.191273893695</v>
      </c>
    </row>
    <row r="26" spans="3:8">
      <c r="C26" s="100" t="s">
        <v>148</v>
      </c>
      <c r="D26" s="106">
        <v>9015</v>
      </c>
      <c r="E26" s="68">
        <f t="shared" si="0"/>
        <v>1.6327203312167433E-2</v>
      </c>
      <c r="F26" s="98">
        <v>2938660516.6699996</v>
      </c>
      <c r="G26" s="97">
        <f t="shared" si="1"/>
        <v>325974.54427842482</v>
      </c>
      <c r="H26" s="97">
        <f t="shared" si="2"/>
        <v>54329.0907130708</v>
      </c>
    </row>
    <row r="27" spans="3:8">
      <c r="C27" s="100" t="s">
        <v>147</v>
      </c>
      <c r="D27" s="106">
        <v>545</v>
      </c>
      <c r="E27" s="68">
        <f t="shared" si="0"/>
        <v>9.8705777095188583E-4</v>
      </c>
      <c r="F27" s="98">
        <v>217349382.59999996</v>
      </c>
      <c r="G27" s="97">
        <f t="shared" si="1"/>
        <v>398806.2066055045</v>
      </c>
      <c r="H27" s="97">
        <f t="shared" si="2"/>
        <v>66467.701100917417</v>
      </c>
    </row>
    <row r="28" spans="3:8">
      <c r="C28" s="100" t="s">
        <v>146</v>
      </c>
      <c r="D28" s="106">
        <v>2281</v>
      </c>
      <c r="E28" s="68">
        <f t="shared" si="0"/>
        <v>4.131153716589453E-3</v>
      </c>
      <c r="F28" s="98">
        <v>634186955.11000001</v>
      </c>
      <c r="G28" s="97">
        <f t="shared" si="1"/>
        <v>278030.23021043401</v>
      </c>
      <c r="H28" s="97">
        <f t="shared" si="2"/>
        <v>46338.371701739001</v>
      </c>
    </row>
    <row r="29" spans="3:8">
      <c r="C29" s="100" t="s">
        <v>145</v>
      </c>
      <c r="D29" s="106">
        <v>326</v>
      </c>
      <c r="E29" s="68">
        <f t="shared" si="0"/>
        <v>5.9042354739507303E-4</v>
      </c>
      <c r="F29" s="98">
        <v>112075057.24000001</v>
      </c>
      <c r="G29" s="97">
        <f t="shared" si="1"/>
        <v>343788.51914110431</v>
      </c>
      <c r="H29" s="97">
        <f t="shared" si="2"/>
        <v>57298.086523517384</v>
      </c>
    </row>
    <row r="30" spans="3:8" ht="18" customHeight="1">
      <c r="C30" s="100" t="s">
        <v>144</v>
      </c>
      <c r="D30" s="106">
        <v>6259</v>
      </c>
      <c r="E30" s="68">
        <f t="shared" si="0"/>
        <v>1.1335769886950191E-2</v>
      </c>
      <c r="F30" s="98">
        <v>890508128.77999997</v>
      </c>
      <c r="G30" s="97">
        <f t="shared" si="1"/>
        <v>142276.4225563189</v>
      </c>
      <c r="H30" s="97">
        <f t="shared" si="2"/>
        <v>23712.737092719817</v>
      </c>
    </row>
    <row r="31" spans="3:8" ht="12.75" customHeight="1">
      <c r="C31" s="100" t="s">
        <v>143</v>
      </c>
      <c r="D31" s="106">
        <v>2191</v>
      </c>
      <c r="E31" s="68">
        <f t="shared" si="0"/>
        <v>3.9681533507441875E-3</v>
      </c>
      <c r="F31" s="98">
        <v>773301115.1400001</v>
      </c>
      <c r="G31" s="97">
        <f t="shared" si="1"/>
        <v>352944.37021451397</v>
      </c>
      <c r="H31" s="97">
        <f t="shared" si="2"/>
        <v>58824.061702418992</v>
      </c>
    </row>
    <row r="32" spans="3:8" ht="17.25" customHeight="1">
      <c r="C32" s="100" t="s">
        <v>142</v>
      </c>
      <c r="D32" s="106">
        <v>1334</v>
      </c>
      <c r="E32" s="68">
        <f t="shared" si="0"/>
        <v>2.4160276448620473E-3</v>
      </c>
      <c r="F32" s="98">
        <v>632195449.43000007</v>
      </c>
      <c r="G32" s="97">
        <f t="shared" si="1"/>
        <v>473909.63225637184</v>
      </c>
      <c r="H32" s="97">
        <f t="shared" si="2"/>
        <v>78984.938709395312</v>
      </c>
    </row>
    <row r="33" spans="3:8">
      <c r="C33" s="100" t="s">
        <v>141</v>
      </c>
      <c r="D33" s="106">
        <v>511</v>
      </c>
      <c r="E33" s="68">
        <f t="shared" si="0"/>
        <v>9.2547985496589668E-4</v>
      </c>
      <c r="F33" s="98">
        <v>236175593.95999998</v>
      </c>
      <c r="G33" s="97">
        <f t="shared" si="1"/>
        <v>462183.15843444224</v>
      </c>
      <c r="H33" s="97">
        <f t="shared" si="2"/>
        <v>77030.526405740369</v>
      </c>
    </row>
    <row r="34" spans="3:8">
      <c r="C34" s="100" t="s">
        <v>140</v>
      </c>
      <c r="D34" s="106">
        <v>651</v>
      </c>
      <c r="E34" s="68">
        <f t="shared" si="0"/>
        <v>1.1790359796140875E-3</v>
      </c>
      <c r="F34" s="98">
        <v>275162233.06999999</v>
      </c>
      <c r="G34" s="97">
        <f t="shared" si="1"/>
        <v>422676.24127496156</v>
      </c>
      <c r="H34" s="97">
        <f t="shared" si="2"/>
        <v>70446.040212493594</v>
      </c>
    </row>
    <row r="35" spans="3:8">
      <c r="C35" s="105" t="s">
        <v>139</v>
      </c>
      <c r="D35" s="104">
        <f>D36</f>
        <v>7749</v>
      </c>
      <c r="E35" s="75">
        <f t="shared" si="0"/>
        <v>1.4034331499277365E-2</v>
      </c>
      <c r="F35" s="103">
        <f>F36</f>
        <v>2686659286.2599998</v>
      </c>
      <c r="G35" s="102">
        <f t="shared" si="1"/>
        <v>346710.45118854044</v>
      </c>
      <c r="H35" s="102">
        <f t="shared" si="2"/>
        <v>57785.075198090075</v>
      </c>
    </row>
    <row r="36" spans="3:8">
      <c r="C36" s="100" t="s">
        <v>138</v>
      </c>
      <c r="D36" s="106">
        <v>7749</v>
      </c>
      <c r="E36" s="68">
        <f t="shared" si="0"/>
        <v>1.4034331499277365E-2</v>
      </c>
      <c r="F36" s="98">
        <v>2686659286.2599998</v>
      </c>
      <c r="G36" s="97">
        <f t="shared" si="1"/>
        <v>346710.45118854044</v>
      </c>
      <c r="H36" s="97">
        <f t="shared" si="2"/>
        <v>57785.075198090075</v>
      </c>
    </row>
    <row r="37" spans="3:8">
      <c r="C37" s="105" t="s">
        <v>137</v>
      </c>
      <c r="D37" s="104">
        <f>SUM(D38:D42)</f>
        <v>8265</v>
      </c>
      <c r="E37" s="75">
        <f t="shared" si="0"/>
        <v>1.4968866930123554E-2</v>
      </c>
      <c r="F37" s="103">
        <f>SUM(F38:F42)</f>
        <v>1886410100.0999999</v>
      </c>
      <c r="G37" s="102">
        <f t="shared" si="1"/>
        <v>228240.78646098002</v>
      </c>
      <c r="H37" s="102">
        <f t="shared" si="2"/>
        <v>38040.131076830003</v>
      </c>
    </row>
    <row r="38" spans="3:8">
      <c r="C38" s="100" t="s">
        <v>136</v>
      </c>
      <c r="D38" s="99">
        <v>6844</v>
      </c>
      <c r="E38" s="68">
        <f t="shared" si="0"/>
        <v>1.2395272264944418E-2</v>
      </c>
      <c r="F38" s="98">
        <v>821913407.87999988</v>
      </c>
      <c r="G38" s="97">
        <f t="shared" si="1"/>
        <v>120092.54936879016</v>
      </c>
      <c r="H38" s="97">
        <f t="shared" si="2"/>
        <v>20015.424894798361</v>
      </c>
    </row>
    <row r="39" spans="3:8">
      <c r="C39" s="101" t="s">
        <v>135</v>
      </c>
      <c r="D39" s="99">
        <v>518</v>
      </c>
      <c r="E39" s="68">
        <f t="shared" si="0"/>
        <v>9.3815766119830629E-4</v>
      </c>
      <c r="F39" s="98">
        <v>384678837.67999995</v>
      </c>
      <c r="G39" s="97">
        <f t="shared" si="1"/>
        <v>742623.23876447871</v>
      </c>
      <c r="H39" s="97">
        <f t="shared" si="2"/>
        <v>123770.53979407978</v>
      </c>
    </row>
    <row r="40" spans="3:8">
      <c r="C40" s="100" t="s">
        <v>134</v>
      </c>
      <c r="D40" s="99">
        <v>474</v>
      </c>
      <c r="E40" s="68">
        <f t="shared" si="0"/>
        <v>8.5846859345173202E-4</v>
      </c>
      <c r="F40" s="98">
        <v>366365884.01999998</v>
      </c>
      <c r="G40" s="97">
        <f t="shared" si="1"/>
        <v>772923.805949367</v>
      </c>
      <c r="H40" s="97">
        <f t="shared" si="2"/>
        <v>128820.6343248945</v>
      </c>
    </row>
    <row r="41" spans="3:8">
      <c r="C41" s="100" t="s">
        <v>133</v>
      </c>
      <c r="D41" s="99">
        <v>72</v>
      </c>
      <c r="E41" s="68">
        <f t="shared" si="0"/>
        <v>1.3040029267621245E-4</v>
      </c>
      <c r="F41" s="98">
        <v>66719356</v>
      </c>
      <c r="G41" s="97">
        <f t="shared" si="1"/>
        <v>926657.72222222225</v>
      </c>
      <c r="H41" s="97">
        <f t="shared" si="2"/>
        <v>154442.95370370371</v>
      </c>
    </row>
    <row r="42" spans="3:8">
      <c r="C42" s="100" t="s">
        <v>132</v>
      </c>
      <c r="D42" s="99">
        <v>357</v>
      </c>
      <c r="E42" s="68">
        <f t="shared" si="0"/>
        <v>6.4656811785288677E-4</v>
      </c>
      <c r="F42" s="98">
        <v>246732614.52000001</v>
      </c>
      <c r="G42" s="97">
        <f t="shared" si="1"/>
        <v>691127.77176470589</v>
      </c>
      <c r="H42" s="97">
        <f t="shared" si="2"/>
        <v>115187.96196078432</v>
      </c>
    </row>
    <row r="43" spans="3:8">
      <c r="C43" s="96" t="s">
        <v>88</v>
      </c>
      <c r="D43" s="95">
        <f>D9+D12+D35+D37</f>
        <v>552146</v>
      </c>
      <c r="E43" s="94">
        <f t="shared" si="0"/>
        <v>1</v>
      </c>
      <c r="F43" s="93">
        <f>F9+F12+F35+F37</f>
        <v>123580535527.04002</v>
      </c>
      <c r="G43" s="92">
        <f t="shared" si="1"/>
        <v>223818.58335845958</v>
      </c>
      <c r="H43" s="92">
        <f t="shared" si="2"/>
        <v>37303.097226409933</v>
      </c>
    </row>
    <row r="44" spans="3:8">
      <c r="C44" s="52" t="s">
        <v>131</v>
      </c>
    </row>
    <row r="45" spans="3:8" ht="14.25" customHeight="1">
      <c r="C45" s="52" t="s">
        <v>130</v>
      </c>
    </row>
    <row r="46" spans="3:8">
      <c r="C46" s="52" t="s">
        <v>129</v>
      </c>
      <c r="D46" s="91"/>
      <c r="E46" s="91"/>
      <c r="F46" s="91"/>
      <c r="G46" s="91"/>
    </row>
    <row r="47" spans="3:8">
      <c r="C47" s="52" t="s">
        <v>128</v>
      </c>
      <c r="D47" s="90"/>
      <c r="E47" s="90"/>
      <c r="F47" s="90"/>
      <c r="G47" s="90"/>
    </row>
    <row r="48" spans="3:8">
      <c r="C48" s="90" t="s">
        <v>127</v>
      </c>
    </row>
    <row r="49" spans="3:3">
      <c r="C49" s="52" t="s">
        <v>126</v>
      </c>
    </row>
  </sheetData>
  <mergeCells count="8">
    <mergeCell ref="H5:H7"/>
    <mergeCell ref="C5:C8"/>
    <mergeCell ref="C2:H3"/>
    <mergeCell ref="D5:D7"/>
    <mergeCell ref="E5:E7"/>
    <mergeCell ref="F5:F7"/>
    <mergeCell ref="G5:G7"/>
    <mergeCell ref="C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49BC-7E0A-4D3C-8DA2-8D7702B6C470}">
  <dimension ref="B2:R32"/>
  <sheetViews>
    <sheetView showGridLines="0" zoomScale="85" zoomScaleNormal="85" workbookViewId="0">
      <selection activeCell="B4" sqref="B4:B7"/>
    </sheetView>
  </sheetViews>
  <sheetFormatPr baseColWidth="10" defaultColWidth="11.42578125" defaultRowHeight="15"/>
  <cols>
    <col min="1" max="1" width="11.42578125" style="59"/>
    <col min="2" max="2" width="53.85546875" style="59" customWidth="1"/>
    <col min="3" max="3" width="13.7109375" style="59" bestFit="1" customWidth="1"/>
    <col min="4" max="4" width="18.7109375" style="59" customWidth="1"/>
    <col min="5" max="5" width="18" style="59" customWidth="1"/>
    <col min="6" max="6" width="18" style="59" bestFit="1" customWidth="1"/>
    <col min="7" max="7" width="20.28515625" style="59" bestFit="1" customWidth="1"/>
    <col min="8" max="8" width="13.7109375" style="59" bestFit="1" customWidth="1"/>
    <col min="9" max="9" width="13.140625" style="59" bestFit="1" customWidth="1"/>
    <col min="10" max="10" width="18.7109375" style="59" customWidth="1"/>
    <col min="11" max="11" width="19.7109375" style="59" customWidth="1"/>
    <col min="12" max="12" width="12.42578125" style="59" bestFit="1" customWidth="1"/>
    <col min="13" max="13" width="10" style="59" bestFit="1" customWidth="1"/>
    <col min="14" max="14" width="14.42578125" style="59" customWidth="1"/>
    <col min="15" max="15" width="21.85546875" style="61" bestFit="1" customWidth="1"/>
    <col min="16" max="16" width="24.28515625" style="61" hidden="1" customWidth="1"/>
    <col min="17" max="17" width="21.140625" style="61" hidden="1" customWidth="1"/>
    <col min="18" max="18" width="11.42578125" style="60"/>
    <col min="19" max="16384" width="11.42578125" style="59"/>
  </cols>
  <sheetData>
    <row r="2" spans="2:17" ht="45" customHeight="1">
      <c r="B2" s="1284" t="s">
        <v>491</v>
      </c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1285"/>
      <c r="N2" s="1285"/>
    </row>
    <row r="3" spans="2:17" ht="16.5" thickBot="1">
      <c r="B3" s="1286" t="s">
        <v>125</v>
      </c>
      <c r="C3" s="1286"/>
      <c r="D3" s="1286"/>
      <c r="E3" s="1286"/>
      <c r="F3" s="1286"/>
      <c r="G3" s="1286"/>
      <c r="H3" s="1286"/>
      <c r="I3" s="1286"/>
      <c r="J3" s="1286"/>
      <c r="K3" s="1286"/>
      <c r="L3" s="1286"/>
      <c r="M3" s="1286"/>
      <c r="N3" s="1286"/>
      <c r="P3" s="87" t="s">
        <v>124</v>
      </c>
      <c r="Q3" s="86">
        <v>5294508963581.7002</v>
      </c>
    </row>
    <row r="4" spans="2:17" ht="15.75" thickBot="1">
      <c r="B4" s="1287" t="s">
        <v>2</v>
      </c>
      <c r="C4" s="85">
        <v>2020</v>
      </c>
      <c r="D4" s="1296">
        <v>2021</v>
      </c>
      <c r="E4" s="1297"/>
      <c r="F4" s="1297"/>
      <c r="G4" s="1297"/>
      <c r="H4" s="1297"/>
      <c r="I4" s="1297"/>
      <c r="J4" s="1297"/>
      <c r="K4" s="1298"/>
      <c r="L4" s="1290" t="s">
        <v>64</v>
      </c>
      <c r="M4" s="1291"/>
      <c r="N4" s="1294" t="s">
        <v>123</v>
      </c>
    </row>
    <row r="5" spans="2:17" ht="45.75" thickBot="1">
      <c r="B5" s="1288"/>
      <c r="C5" s="1294" t="s">
        <v>118</v>
      </c>
      <c r="D5" s="1294" t="s">
        <v>122</v>
      </c>
      <c r="E5" s="1294" t="s">
        <v>121</v>
      </c>
      <c r="F5" s="1294" t="s">
        <v>120</v>
      </c>
      <c r="G5" s="1294" t="s">
        <v>119</v>
      </c>
      <c r="H5" s="1294" t="s">
        <v>118</v>
      </c>
      <c r="I5" s="1294" t="s">
        <v>117</v>
      </c>
      <c r="J5" s="83" t="s">
        <v>116</v>
      </c>
      <c r="K5" s="1294" t="s">
        <v>115</v>
      </c>
      <c r="L5" s="1292"/>
      <c r="M5" s="1293"/>
      <c r="N5" s="1299"/>
    </row>
    <row r="6" spans="2:17" ht="30.75" thickBot="1">
      <c r="B6" s="1288"/>
      <c r="C6" s="1295"/>
      <c r="D6" s="1295"/>
      <c r="E6" s="1295"/>
      <c r="F6" s="1295"/>
      <c r="G6" s="1295"/>
      <c r="H6" s="1295"/>
      <c r="I6" s="1295"/>
      <c r="J6" s="82" t="s">
        <v>114</v>
      </c>
      <c r="K6" s="1295"/>
      <c r="L6" s="82" t="s">
        <v>66</v>
      </c>
      <c r="M6" s="82" t="s">
        <v>67</v>
      </c>
      <c r="N6" s="1295"/>
    </row>
    <row r="7" spans="2:17" ht="15.75" thickBot="1">
      <c r="B7" s="1289"/>
      <c r="C7" s="81">
        <v>1</v>
      </c>
      <c r="D7" s="81">
        <v>2</v>
      </c>
      <c r="E7" s="81">
        <v>3</v>
      </c>
      <c r="F7" s="81">
        <v>4</v>
      </c>
      <c r="G7" s="81">
        <v>5</v>
      </c>
      <c r="H7" s="81">
        <v>6</v>
      </c>
      <c r="I7" s="81">
        <v>7</v>
      </c>
      <c r="J7" s="81" t="s">
        <v>113</v>
      </c>
      <c r="K7" s="81" t="s">
        <v>112</v>
      </c>
      <c r="L7" s="81" t="s">
        <v>111</v>
      </c>
      <c r="M7" s="81" t="s">
        <v>110</v>
      </c>
      <c r="N7" s="81" t="s">
        <v>109</v>
      </c>
    </row>
    <row r="8" spans="2:17">
      <c r="B8" s="80" t="s">
        <v>108</v>
      </c>
      <c r="C8" s="76">
        <v>345434924690.54999</v>
      </c>
      <c r="D8" s="76">
        <v>768220844934</v>
      </c>
      <c r="E8" s="77">
        <v>845235085940.38</v>
      </c>
      <c r="F8" s="76">
        <v>395061100000</v>
      </c>
      <c r="G8" s="76">
        <v>438422695332.90051</v>
      </c>
      <c r="H8" s="76">
        <v>376452099995.31</v>
      </c>
      <c r="I8" s="76">
        <v>332371450548.42993</v>
      </c>
      <c r="J8" s="75">
        <f t="shared" ref="J8:J16" si="0">H8/F8</f>
        <v>0.95289589381315953</v>
      </c>
      <c r="K8" s="75">
        <f t="shared" ref="K8:K27" si="1">H8/E8</f>
        <v>0.44538153498027372</v>
      </c>
      <c r="L8" s="76">
        <f t="shared" ref="L8:L27" si="2">H8-C8</f>
        <v>31017175304.76001</v>
      </c>
      <c r="M8" s="75">
        <f>L8/C8</f>
        <v>8.9791659985005975E-2</v>
      </c>
      <c r="N8" s="75">
        <f t="shared" ref="N8:N27" si="3">H8/$Q$3</f>
        <v>7.1102363332414237E-2</v>
      </c>
      <c r="O8" s="63"/>
    </row>
    <row r="9" spans="2:17">
      <c r="B9" s="71" t="s">
        <v>107</v>
      </c>
      <c r="C9" s="69">
        <v>146072958244.37</v>
      </c>
      <c r="D9" s="69">
        <v>313475539067</v>
      </c>
      <c r="E9" s="70">
        <v>361648257265.09998</v>
      </c>
      <c r="F9" s="69">
        <v>150460100000</v>
      </c>
      <c r="G9" s="69">
        <v>197897261024.38004</v>
      </c>
      <c r="H9" s="69">
        <v>149807513610.72998</v>
      </c>
      <c r="I9" s="69">
        <v>145117811764.49976</v>
      </c>
      <c r="J9" s="68">
        <f t="shared" si="0"/>
        <v>0.99566272793072697</v>
      </c>
      <c r="K9" s="68">
        <f t="shared" si="1"/>
        <v>0.41423540858076413</v>
      </c>
      <c r="L9" s="69">
        <f t="shared" si="2"/>
        <v>3734555366.3599854</v>
      </c>
      <c r="M9" s="68">
        <f>L9/C9</f>
        <v>2.5566370471612764E-2</v>
      </c>
      <c r="N9" s="68">
        <f t="shared" si="3"/>
        <v>2.8294883367122717E-2</v>
      </c>
      <c r="O9" s="63"/>
      <c r="Q9" s="63"/>
    </row>
    <row r="10" spans="2:17">
      <c r="B10" s="79" t="s">
        <v>106</v>
      </c>
      <c r="C10" s="69">
        <v>100590936667.63002</v>
      </c>
      <c r="D10" s="69">
        <v>209164590451</v>
      </c>
      <c r="E10" s="70">
        <v>216017918584.88</v>
      </c>
      <c r="F10" s="69">
        <v>99354300000</v>
      </c>
      <c r="G10" s="69">
        <v>142890560423.9599</v>
      </c>
      <c r="H10" s="69">
        <v>101925866649.13005</v>
      </c>
      <c r="I10" s="69">
        <v>101595752690.25993</v>
      </c>
      <c r="J10" s="68">
        <f t="shared" si="0"/>
        <v>1.02588279167716</v>
      </c>
      <c r="K10" s="68">
        <f t="shared" si="1"/>
        <v>0.47183987012207174</v>
      </c>
      <c r="L10" s="69">
        <f t="shared" si="2"/>
        <v>1334929981.5000305</v>
      </c>
      <c r="M10" s="68">
        <f>L10/C10</f>
        <v>1.3270877334713283E-2</v>
      </c>
      <c r="N10" s="68">
        <f t="shared" si="3"/>
        <v>1.9251240738324838E-2</v>
      </c>
      <c r="O10" s="63"/>
      <c r="P10" s="63"/>
    </row>
    <row r="11" spans="2:17">
      <c r="B11" s="79" t="s">
        <v>105</v>
      </c>
      <c r="C11" s="69">
        <v>45471257524.490005</v>
      </c>
      <c r="D11" s="69">
        <v>100401938348</v>
      </c>
      <c r="E11" s="70">
        <v>141721328412.22</v>
      </c>
      <c r="F11" s="69">
        <v>48684200000</v>
      </c>
      <c r="G11" s="69">
        <v>54962737634.519958</v>
      </c>
      <c r="H11" s="69">
        <v>47837683995.699959</v>
      </c>
      <c r="I11" s="69">
        <v>43478391045.839989</v>
      </c>
      <c r="J11" s="68">
        <f t="shared" si="0"/>
        <v>0.9826120999359127</v>
      </c>
      <c r="K11" s="68">
        <f t="shared" si="1"/>
        <v>0.33754752747276062</v>
      </c>
      <c r="L11" s="69">
        <f t="shared" si="2"/>
        <v>2366426471.2099533</v>
      </c>
      <c r="M11" s="68">
        <f>L11/C11</f>
        <v>5.2042248225385855E-2</v>
      </c>
      <c r="N11" s="68">
        <f t="shared" si="3"/>
        <v>9.0353391267729739E-3</v>
      </c>
      <c r="O11" s="63"/>
      <c r="P11" s="63"/>
    </row>
    <row r="12" spans="2:17" ht="30">
      <c r="B12" s="79" t="s">
        <v>104</v>
      </c>
      <c r="C12" s="69">
        <v>10764052.250000002</v>
      </c>
      <c r="D12" s="69">
        <v>112513250</v>
      </c>
      <c r="E12" s="70">
        <v>112513250</v>
      </c>
      <c r="F12" s="69">
        <v>37900000</v>
      </c>
      <c r="G12" s="69">
        <v>43962965.899999999</v>
      </c>
      <c r="H12" s="69">
        <v>43962965.899999999</v>
      </c>
      <c r="I12" s="69">
        <v>43668028.400000006</v>
      </c>
      <c r="J12" s="68">
        <f t="shared" si="0"/>
        <v>1.1599727150395778</v>
      </c>
      <c r="K12" s="68">
        <f t="shared" si="1"/>
        <v>0.3907358991052165</v>
      </c>
      <c r="L12" s="69">
        <f t="shared" si="2"/>
        <v>33198913.649999999</v>
      </c>
      <c r="M12" s="68">
        <f>L12/C12</f>
        <v>3.0842393625504738</v>
      </c>
      <c r="N12" s="68">
        <f t="shared" si="3"/>
        <v>8.3035020249090941E-6</v>
      </c>
      <c r="O12" s="63"/>
      <c r="P12" s="63"/>
    </row>
    <row r="13" spans="2:17" ht="30">
      <c r="B13" s="79" t="s">
        <v>103</v>
      </c>
      <c r="C13" s="69">
        <v>0</v>
      </c>
      <c r="D13" s="69">
        <v>3380145672</v>
      </c>
      <c r="E13" s="70">
        <v>3380145672</v>
      </c>
      <c r="F13" s="69">
        <v>1863200000</v>
      </c>
      <c r="G13" s="69">
        <v>0</v>
      </c>
      <c r="H13" s="69">
        <v>0</v>
      </c>
      <c r="I13" s="69">
        <v>0</v>
      </c>
      <c r="J13" s="68">
        <f t="shared" si="0"/>
        <v>0</v>
      </c>
      <c r="K13" s="68">
        <f t="shared" si="1"/>
        <v>0</v>
      </c>
      <c r="L13" s="69">
        <f t="shared" si="2"/>
        <v>0</v>
      </c>
      <c r="M13" s="68" t="s">
        <v>89</v>
      </c>
      <c r="N13" s="68">
        <f t="shared" si="3"/>
        <v>0</v>
      </c>
      <c r="O13" s="63"/>
      <c r="P13" s="63"/>
    </row>
    <row r="14" spans="2:17" ht="30">
      <c r="B14" s="79" t="s">
        <v>102</v>
      </c>
      <c r="C14" s="69">
        <v>0</v>
      </c>
      <c r="D14" s="69">
        <v>416351346</v>
      </c>
      <c r="E14" s="70">
        <v>416351346</v>
      </c>
      <c r="F14" s="69">
        <v>520400000</v>
      </c>
      <c r="G14" s="69">
        <v>0</v>
      </c>
      <c r="H14" s="69">
        <v>0</v>
      </c>
      <c r="I14" s="69">
        <v>0</v>
      </c>
      <c r="J14" s="68">
        <f t="shared" si="0"/>
        <v>0</v>
      </c>
      <c r="K14" s="68">
        <f t="shared" si="1"/>
        <v>0</v>
      </c>
      <c r="L14" s="69">
        <f t="shared" si="2"/>
        <v>0</v>
      </c>
      <c r="M14" s="68" t="s">
        <v>89</v>
      </c>
      <c r="N14" s="68">
        <f t="shared" si="3"/>
        <v>0</v>
      </c>
      <c r="O14" s="63"/>
      <c r="P14" s="63"/>
    </row>
    <row r="15" spans="2:17">
      <c r="B15" s="71" t="s">
        <v>101</v>
      </c>
      <c r="C15" s="69">
        <v>20075026313.649998</v>
      </c>
      <c r="D15" s="69">
        <v>45951048903</v>
      </c>
      <c r="E15" s="70">
        <v>50951048903</v>
      </c>
      <c r="F15" s="69">
        <v>21208200000</v>
      </c>
      <c r="G15" s="69">
        <v>32055103188.739998</v>
      </c>
      <c r="H15" s="69">
        <v>21296063720.170006</v>
      </c>
      <c r="I15" s="69">
        <v>21295184458.360004</v>
      </c>
      <c r="J15" s="68">
        <f t="shared" si="0"/>
        <v>1.004142912655011</v>
      </c>
      <c r="K15" s="68">
        <f t="shared" si="1"/>
        <v>0.41797105611531565</v>
      </c>
      <c r="L15" s="69">
        <f t="shared" si="2"/>
        <v>1221037406.5200081</v>
      </c>
      <c r="M15" s="68">
        <f t="shared" ref="M15:M25" si="4">L15/C15</f>
        <v>6.0823701420992145E-2</v>
      </c>
      <c r="N15" s="68">
        <f t="shared" si="3"/>
        <v>4.0222925046789152E-3</v>
      </c>
      <c r="O15" s="63"/>
    </row>
    <row r="16" spans="2:17">
      <c r="B16" s="71" t="s">
        <v>100</v>
      </c>
      <c r="C16" s="69">
        <v>75522570280.430008</v>
      </c>
      <c r="D16" s="69">
        <v>184836130000</v>
      </c>
      <c r="E16" s="70">
        <v>157865454286</v>
      </c>
      <c r="F16" s="69">
        <v>96885100000</v>
      </c>
      <c r="G16" s="69">
        <v>91175106592.710022</v>
      </c>
      <c r="H16" s="69">
        <v>88383773204.590012</v>
      </c>
      <c r="I16" s="69">
        <v>51879404884.849991</v>
      </c>
      <c r="J16" s="68">
        <f t="shared" si="0"/>
        <v>0.91225351684201195</v>
      </c>
      <c r="K16" s="68">
        <f t="shared" si="1"/>
        <v>0.55986772789737671</v>
      </c>
      <c r="L16" s="69">
        <f t="shared" si="2"/>
        <v>12861202924.160004</v>
      </c>
      <c r="M16" s="68">
        <f t="shared" si="4"/>
        <v>0.17029614956699504</v>
      </c>
      <c r="N16" s="68">
        <f t="shared" si="3"/>
        <v>1.6693478812206786E-2</v>
      </c>
      <c r="O16" s="63"/>
    </row>
    <row r="17" spans="2:17">
      <c r="B17" s="71" t="s">
        <v>99</v>
      </c>
      <c r="C17" s="69">
        <v>111025432.25</v>
      </c>
      <c r="D17" s="69">
        <v>0</v>
      </c>
      <c r="E17" s="70">
        <v>6000000000</v>
      </c>
      <c r="F17" s="69">
        <v>0</v>
      </c>
      <c r="G17" s="69">
        <v>1283072558.6900001</v>
      </c>
      <c r="H17" s="69">
        <v>1283072558.6900001</v>
      </c>
      <c r="I17" s="69">
        <v>1279653389.79</v>
      </c>
      <c r="J17" s="68" t="s">
        <v>89</v>
      </c>
      <c r="K17" s="68">
        <f t="shared" si="1"/>
        <v>0.21384542644833335</v>
      </c>
      <c r="L17" s="69">
        <f t="shared" si="2"/>
        <v>1172047126.4400001</v>
      </c>
      <c r="M17" s="68">
        <f t="shared" si="4"/>
        <v>10.556564407701282</v>
      </c>
      <c r="N17" s="68">
        <f t="shared" si="3"/>
        <v>2.4234023731296319E-4</v>
      </c>
      <c r="O17" s="63"/>
    </row>
    <row r="18" spans="2:17">
      <c r="B18" s="71" t="s">
        <v>98</v>
      </c>
      <c r="C18" s="69">
        <v>103497392901.30998</v>
      </c>
      <c r="D18" s="69">
        <v>223692311423</v>
      </c>
      <c r="E18" s="70">
        <v>268504509945.28</v>
      </c>
      <c r="F18" s="69">
        <v>126433200000</v>
      </c>
      <c r="G18" s="69">
        <v>115899557996.87996</v>
      </c>
      <c r="H18" s="69">
        <v>115569082929.62997</v>
      </c>
      <c r="I18" s="69">
        <v>112687074861.45</v>
      </c>
      <c r="J18" s="68">
        <f t="shared" ref="J18:J25" si="5">H18/F18</f>
        <v>0.91407227634537425</v>
      </c>
      <c r="K18" s="68">
        <f t="shared" si="1"/>
        <v>0.43041766022173122</v>
      </c>
      <c r="L18" s="69">
        <f t="shared" si="2"/>
        <v>12071690028.319992</v>
      </c>
      <c r="M18" s="68">
        <f t="shared" si="4"/>
        <v>0.11663762429099023</v>
      </c>
      <c r="N18" s="68">
        <f t="shared" si="3"/>
        <v>2.18281022328175E-2</v>
      </c>
      <c r="O18" s="63"/>
    </row>
    <row r="19" spans="2:17">
      <c r="B19" s="71" t="s">
        <v>97</v>
      </c>
      <c r="C19" s="69">
        <v>155951518.54000002</v>
      </c>
      <c r="D19" s="69">
        <v>265815541</v>
      </c>
      <c r="E19" s="70">
        <v>265815541</v>
      </c>
      <c r="F19" s="69">
        <v>74500000</v>
      </c>
      <c r="G19" s="69">
        <v>112593971.49999997</v>
      </c>
      <c r="H19" s="69">
        <v>112593971.49999997</v>
      </c>
      <c r="I19" s="69">
        <v>112321189.47999997</v>
      </c>
      <c r="J19" s="68">
        <f t="shared" si="5"/>
        <v>1.5113284765100667</v>
      </c>
      <c r="K19" s="68">
        <f t="shared" si="1"/>
        <v>0.42357934030651717</v>
      </c>
      <c r="L19" s="69">
        <f t="shared" si="2"/>
        <v>-43357547.040000051</v>
      </c>
      <c r="M19" s="68">
        <f t="shared" si="4"/>
        <v>-0.27801939632206446</v>
      </c>
      <c r="N19" s="68">
        <f t="shared" si="3"/>
        <v>2.1266178275356228E-5</v>
      </c>
      <c r="O19" s="63"/>
    </row>
    <row r="20" spans="2:17">
      <c r="B20" s="78" t="s">
        <v>96</v>
      </c>
      <c r="C20" s="76">
        <v>56910244874.139999</v>
      </c>
      <c r="D20" s="76">
        <v>123157955971</v>
      </c>
      <c r="E20" s="77">
        <v>131355196248</v>
      </c>
      <c r="F20" s="76">
        <v>50504359292.221001</v>
      </c>
      <c r="G20" s="76">
        <v>29063976302.589996</v>
      </c>
      <c r="H20" s="76">
        <v>26742276973.219994</v>
      </c>
      <c r="I20" s="76">
        <v>22919487136.359993</v>
      </c>
      <c r="J20" s="75">
        <f t="shared" si="5"/>
        <v>0.52950433087345405</v>
      </c>
      <c r="K20" s="75">
        <f t="shared" si="1"/>
        <v>0.20358750728620048</v>
      </c>
      <c r="L20" s="76">
        <f t="shared" si="2"/>
        <v>-30167967900.920006</v>
      </c>
      <c r="M20" s="75">
        <f t="shared" si="4"/>
        <v>-0.53009731319269582</v>
      </c>
      <c r="N20" s="75">
        <f t="shared" si="3"/>
        <v>5.0509456414498206E-3</v>
      </c>
      <c r="O20" s="74"/>
    </row>
    <row r="21" spans="2:17">
      <c r="B21" s="72" t="s">
        <v>95</v>
      </c>
      <c r="C21" s="69">
        <v>11213488701.77</v>
      </c>
      <c r="D21" s="69">
        <v>30479010985</v>
      </c>
      <c r="E21" s="70">
        <v>30960800811</v>
      </c>
      <c r="F21" s="69">
        <v>23364592197.808998</v>
      </c>
      <c r="G21" s="69">
        <v>5358926593.500001</v>
      </c>
      <c r="H21" s="69">
        <v>4375956348.0900011</v>
      </c>
      <c r="I21" s="69">
        <v>2960337498.3699999</v>
      </c>
      <c r="J21" s="68">
        <f t="shared" si="5"/>
        <v>0.18729008026514385</v>
      </c>
      <c r="K21" s="68">
        <f t="shared" si="1"/>
        <v>0.14133860344255941</v>
      </c>
      <c r="L21" s="69">
        <f t="shared" si="2"/>
        <v>-6837532353.6799994</v>
      </c>
      <c r="M21" s="68">
        <f t="shared" si="4"/>
        <v>-0.60975959717163886</v>
      </c>
      <c r="N21" s="68">
        <f t="shared" si="3"/>
        <v>8.265084407619353E-4</v>
      </c>
      <c r="O21" s="63"/>
      <c r="P21" s="63"/>
      <c r="Q21" s="73"/>
    </row>
    <row r="22" spans="2:17" ht="30">
      <c r="B22" s="71" t="s">
        <v>94</v>
      </c>
      <c r="C22" s="69">
        <v>26379161662.960003</v>
      </c>
      <c r="D22" s="69">
        <v>44127092095</v>
      </c>
      <c r="E22" s="70">
        <v>49509035158</v>
      </c>
      <c r="F22" s="69">
        <v>11698010363.659164</v>
      </c>
      <c r="G22" s="69">
        <v>9067152165.5100021</v>
      </c>
      <c r="H22" s="69">
        <v>7733586893.6200008</v>
      </c>
      <c r="I22" s="69">
        <v>6556728192.2400017</v>
      </c>
      <c r="J22" s="68">
        <f t="shared" si="5"/>
        <v>0.66110275621271697</v>
      </c>
      <c r="K22" s="68">
        <f t="shared" si="1"/>
        <v>0.15620556669988661</v>
      </c>
      <c r="L22" s="69">
        <f t="shared" si="2"/>
        <v>-18645574769.340004</v>
      </c>
      <c r="M22" s="68">
        <f t="shared" si="4"/>
        <v>-0.70682969411878516</v>
      </c>
      <c r="N22" s="68">
        <f t="shared" si="3"/>
        <v>1.4606806687486049E-3</v>
      </c>
      <c r="O22" s="63"/>
      <c r="P22" s="63"/>
    </row>
    <row r="23" spans="2:17">
      <c r="B23" s="71" t="s">
        <v>93</v>
      </c>
      <c r="C23" s="69">
        <v>905790</v>
      </c>
      <c r="D23" s="69">
        <v>15705520</v>
      </c>
      <c r="E23" s="70">
        <v>15705520</v>
      </c>
      <c r="F23" s="69">
        <v>2975046.9086596598</v>
      </c>
      <c r="G23" s="69">
        <v>1073800</v>
      </c>
      <c r="H23" s="69">
        <v>0</v>
      </c>
      <c r="I23" s="69">
        <v>0</v>
      </c>
      <c r="J23" s="68">
        <f t="shared" si="5"/>
        <v>0</v>
      </c>
      <c r="K23" s="68">
        <f t="shared" si="1"/>
        <v>0</v>
      </c>
      <c r="L23" s="69">
        <f t="shared" si="2"/>
        <v>-905790</v>
      </c>
      <c r="M23" s="68">
        <f t="shared" si="4"/>
        <v>-1</v>
      </c>
      <c r="N23" s="68">
        <f t="shared" si="3"/>
        <v>0</v>
      </c>
      <c r="O23" s="63"/>
      <c r="P23" s="63"/>
    </row>
    <row r="24" spans="2:17">
      <c r="B24" s="72" t="s">
        <v>92</v>
      </c>
      <c r="C24" s="69">
        <v>945670722.81000006</v>
      </c>
      <c r="D24" s="69">
        <v>1196164756</v>
      </c>
      <c r="E24" s="70">
        <v>1194000337</v>
      </c>
      <c r="F24" s="69">
        <v>624375070.24017668</v>
      </c>
      <c r="G24" s="69">
        <v>424696708.95000005</v>
      </c>
      <c r="H24" s="69">
        <v>420606696.89000005</v>
      </c>
      <c r="I24" s="69">
        <v>89196167.179999992</v>
      </c>
      <c r="J24" s="68">
        <f t="shared" si="5"/>
        <v>0.67364428360057105</v>
      </c>
      <c r="K24" s="68">
        <f t="shared" si="1"/>
        <v>0.3522668158928669</v>
      </c>
      <c r="L24" s="69">
        <f t="shared" si="2"/>
        <v>-525064025.92000002</v>
      </c>
      <c r="M24" s="68">
        <f t="shared" si="4"/>
        <v>-0.55522922858371448</v>
      </c>
      <c r="N24" s="68">
        <f t="shared" si="3"/>
        <v>7.9442059647673617E-5</v>
      </c>
      <c r="O24" s="63"/>
      <c r="P24" s="63"/>
    </row>
    <row r="25" spans="2:17">
      <c r="B25" s="71" t="s">
        <v>91</v>
      </c>
      <c r="C25" s="69">
        <v>18371017996.599998</v>
      </c>
      <c r="D25" s="69">
        <v>45893698340</v>
      </c>
      <c r="E25" s="70">
        <v>48229370147</v>
      </c>
      <c r="F25" s="69">
        <v>14814406613.604</v>
      </c>
      <c r="G25" s="69">
        <v>14212127034.629999</v>
      </c>
      <c r="H25" s="69">
        <v>14212127034.620001</v>
      </c>
      <c r="I25" s="69">
        <v>13313225278.569998</v>
      </c>
      <c r="J25" s="68">
        <f t="shared" si="5"/>
        <v>0.95934500822794155</v>
      </c>
      <c r="K25" s="68">
        <f t="shared" si="1"/>
        <v>0.29467784860765045</v>
      </c>
      <c r="L25" s="69">
        <f t="shared" si="2"/>
        <v>-4158890961.9799976</v>
      </c>
      <c r="M25" s="68">
        <f t="shared" si="4"/>
        <v>-0.22638326100108883</v>
      </c>
      <c r="N25" s="68">
        <f t="shared" si="3"/>
        <v>2.6843144722916083E-3</v>
      </c>
      <c r="O25" s="63"/>
      <c r="P25" s="63"/>
    </row>
    <row r="26" spans="2:17" ht="30.75" thickBot="1">
      <c r="B26" s="71" t="s">
        <v>90</v>
      </c>
      <c r="C26" s="69">
        <v>0</v>
      </c>
      <c r="D26" s="69">
        <v>1446284275</v>
      </c>
      <c r="E26" s="70">
        <v>1446284275</v>
      </c>
      <c r="F26" s="69">
        <v>0</v>
      </c>
      <c r="G26" s="69">
        <v>0</v>
      </c>
      <c r="H26" s="69">
        <v>0</v>
      </c>
      <c r="I26" s="69">
        <v>0</v>
      </c>
      <c r="J26" s="68" t="s">
        <v>89</v>
      </c>
      <c r="K26" s="68">
        <f t="shared" si="1"/>
        <v>0</v>
      </c>
      <c r="L26" s="69">
        <f t="shared" si="2"/>
        <v>0</v>
      </c>
      <c r="M26" s="68" t="s">
        <v>89</v>
      </c>
      <c r="N26" s="68">
        <f t="shared" si="3"/>
        <v>0</v>
      </c>
      <c r="O26" s="63"/>
      <c r="P26" s="63"/>
    </row>
    <row r="27" spans="2:17" ht="15.75" thickBot="1">
      <c r="B27" s="67" t="s">
        <v>88</v>
      </c>
      <c r="C27" s="65">
        <v>402345169564.68994</v>
      </c>
      <c r="D27" s="65">
        <v>891378800905</v>
      </c>
      <c r="E27" s="66">
        <v>976590282188.38</v>
      </c>
      <c r="F27" s="65">
        <v>445565459292.22101</v>
      </c>
      <c r="G27" s="65">
        <v>467486671635.49097</v>
      </c>
      <c r="H27" s="65">
        <v>403194376968.53003</v>
      </c>
      <c r="I27" s="65">
        <v>355290937684.79022</v>
      </c>
      <c r="J27" s="64">
        <f>H27/F27</f>
        <v>0.90490492151030455</v>
      </c>
      <c r="K27" s="64">
        <f t="shared" si="1"/>
        <v>0.41285929659778819</v>
      </c>
      <c r="L27" s="65">
        <f t="shared" si="2"/>
        <v>849207403.84008789</v>
      </c>
      <c r="M27" s="64">
        <f>L27/C27</f>
        <v>2.1106439646308476E-3</v>
      </c>
      <c r="N27" s="64">
        <f t="shared" si="3"/>
        <v>7.6153308973864062E-2</v>
      </c>
      <c r="O27" s="63"/>
    </row>
    <row r="28" spans="2:17">
      <c r="B28" s="62" t="s">
        <v>87</v>
      </c>
    </row>
    <row r="29" spans="2:17">
      <c r="B29" s="62" t="s">
        <v>86</v>
      </c>
    </row>
    <row r="30" spans="2:17">
      <c r="B30" s="62" t="s">
        <v>85</v>
      </c>
    </row>
    <row r="31" spans="2:17">
      <c r="B31" s="62" t="s">
        <v>84</v>
      </c>
    </row>
    <row r="32" spans="2:17">
      <c r="B32" s="62" t="s">
        <v>83</v>
      </c>
    </row>
  </sheetData>
  <mergeCells count="14">
    <mergeCell ref="B2:N2"/>
    <mergeCell ref="B3:N3"/>
    <mergeCell ref="B4:B7"/>
    <mergeCell ref="L4:M5"/>
    <mergeCell ref="C5:C6"/>
    <mergeCell ref="D5:D6"/>
    <mergeCell ref="K5:K6"/>
    <mergeCell ref="D4:K4"/>
    <mergeCell ref="F5:F6"/>
    <mergeCell ref="G5:G6"/>
    <mergeCell ref="H5:H6"/>
    <mergeCell ref="I5:I6"/>
    <mergeCell ref="E5:E6"/>
    <mergeCell ref="N4:N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BDD9-C752-4D9B-A9C9-160109696012}">
  <dimension ref="C1:S50"/>
  <sheetViews>
    <sheetView showGridLines="0" zoomScale="71" zoomScaleNormal="71" workbookViewId="0">
      <selection activeCell="C3" sqref="C3:O3"/>
    </sheetView>
  </sheetViews>
  <sheetFormatPr baseColWidth="10" defaultColWidth="11.42578125" defaultRowHeight="15"/>
  <cols>
    <col min="1" max="2" width="11.42578125" style="108"/>
    <col min="3" max="3" width="57.5703125" style="108" customWidth="1"/>
    <col min="4" max="4" width="13.140625" style="108" bestFit="1" customWidth="1"/>
    <col min="5" max="5" width="17.42578125" style="108" customWidth="1"/>
    <col min="6" max="6" width="16.28515625" style="108" customWidth="1"/>
    <col min="7" max="7" width="18" style="108" customWidth="1"/>
    <col min="8" max="8" width="18.5703125" style="108" bestFit="1" customWidth="1"/>
    <col min="9" max="9" width="13.7109375" style="108" bestFit="1" customWidth="1"/>
    <col min="10" max="10" width="13.140625" style="108" bestFit="1" customWidth="1"/>
    <col min="11" max="11" width="17.7109375" style="108" customWidth="1"/>
    <col min="12" max="12" width="17.42578125" style="108" customWidth="1"/>
    <col min="13" max="13" width="13.140625" style="108" bestFit="1" customWidth="1"/>
    <col min="14" max="14" width="11.28515625" style="108" bestFit="1" customWidth="1"/>
    <col min="15" max="15" width="14" style="108" bestFit="1" customWidth="1"/>
    <col min="16" max="16" width="11.42578125" style="110"/>
    <col min="17" max="17" width="24.28515625" style="109" hidden="1" customWidth="1"/>
    <col min="18" max="18" width="19.28515625" style="109" hidden="1" customWidth="1"/>
    <col min="19" max="16384" width="11.42578125" style="108"/>
  </cols>
  <sheetData>
    <row r="1" spans="3:19">
      <c r="Q1" s="110"/>
      <c r="R1" s="110"/>
      <c r="S1" s="110"/>
    </row>
    <row r="2" spans="3:19" ht="18.75">
      <c r="C2" s="1276" t="s">
        <v>492</v>
      </c>
      <c r="D2" s="1276"/>
      <c r="E2" s="1276"/>
      <c r="F2" s="1276"/>
      <c r="G2" s="1276"/>
      <c r="H2" s="1276"/>
      <c r="I2" s="1276"/>
      <c r="J2" s="1276"/>
      <c r="K2" s="1276"/>
      <c r="L2" s="1276"/>
      <c r="M2" s="1276"/>
      <c r="N2" s="1276"/>
      <c r="O2" s="1276"/>
      <c r="Q2" s="110"/>
      <c r="R2" s="110"/>
      <c r="S2" s="110"/>
    </row>
    <row r="3" spans="3:19" ht="16.5" thickBot="1">
      <c r="C3" s="1300" t="s">
        <v>125</v>
      </c>
      <c r="D3" s="1300"/>
      <c r="E3" s="1300"/>
      <c r="F3" s="1300"/>
      <c r="G3" s="1300"/>
      <c r="H3" s="1300"/>
      <c r="I3" s="1300"/>
      <c r="J3" s="1300"/>
      <c r="K3" s="1300"/>
      <c r="L3" s="1300"/>
      <c r="M3" s="1300"/>
      <c r="N3" s="1300"/>
      <c r="O3" s="1300"/>
      <c r="Q3" s="87" t="s">
        <v>124</v>
      </c>
      <c r="R3" s="86">
        <v>5294508963581.7002</v>
      </c>
      <c r="S3" s="110"/>
    </row>
    <row r="4" spans="3:19" ht="15.75" customHeight="1" thickBot="1">
      <c r="C4" s="1287" t="s">
        <v>2</v>
      </c>
      <c r="D4" s="113">
        <v>2020</v>
      </c>
      <c r="E4" s="1296">
        <v>2021</v>
      </c>
      <c r="F4" s="1297"/>
      <c r="G4" s="1297"/>
      <c r="H4" s="1297"/>
      <c r="I4" s="1297"/>
      <c r="J4" s="1297"/>
      <c r="K4" s="1297"/>
      <c r="L4" s="1298"/>
      <c r="M4" s="1290" t="s">
        <v>64</v>
      </c>
      <c r="N4" s="1291"/>
      <c r="O4" s="1294" t="s">
        <v>123</v>
      </c>
      <c r="Q4" s="110"/>
      <c r="R4" s="110"/>
      <c r="S4" s="110"/>
    </row>
    <row r="5" spans="3:19" ht="39" customHeight="1" thickBot="1">
      <c r="C5" s="1288"/>
      <c r="D5" s="1294" t="s">
        <v>183</v>
      </c>
      <c r="E5" s="1294" t="s">
        <v>122</v>
      </c>
      <c r="F5" s="1294" t="s">
        <v>121</v>
      </c>
      <c r="G5" s="1294" t="s">
        <v>120</v>
      </c>
      <c r="H5" s="1294" t="s">
        <v>119</v>
      </c>
      <c r="I5" s="1294" t="s">
        <v>118</v>
      </c>
      <c r="J5" s="1294" t="s">
        <v>117</v>
      </c>
      <c r="K5" s="82" t="s">
        <v>116</v>
      </c>
      <c r="L5" s="1294" t="s">
        <v>115</v>
      </c>
      <c r="M5" s="1292"/>
      <c r="N5" s="1293"/>
      <c r="O5" s="1299"/>
      <c r="Q5" s="110"/>
      <c r="R5" s="110"/>
      <c r="S5" s="110"/>
    </row>
    <row r="6" spans="3:19" ht="30.75" thickBot="1">
      <c r="C6" s="1288"/>
      <c r="D6" s="1295"/>
      <c r="E6" s="1295"/>
      <c r="F6" s="1295"/>
      <c r="G6" s="1295"/>
      <c r="H6" s="1295"/>
      <c r="I6" s="1295"/>
      <c r="J6" s="1295"/>
      <c r="K6" s="82" t="s">
        <v>114</v>
      </c>
      <c r="L6" s="1295"/>
      <c r="M6" s="82" t="s">
        <v>66</v>
      </c>
      <c r="N6" s="82" t="s">
        <v>67</v>
      </c>
      <c r="O6" s="1295"/>
    </row>
    <row r="7" spans="3:19" ht="15.75" thickBot="1">
      <c r="C7" s="1289"/>
      <c r="D7" s="81">
        <v>1</v>
      </c>
      <c r="E7" s="81">
        <v>2</v>
      </c>
      <c r="F7" s="81">
        <v>3</v>
      </c>
      <c r="G7" s="81">
        <v>4</v>
      </c>
      <c r="H7" s="81">
        <v>5</v>
      </c>
      <c r="I7" s="81">
        <v>6</v>
      </c>
      <c r="J7" s="81">
        <v>7</v>
      </c>
      <c r="K7" s="81" t="s">
        <v>113</v>
      </c>
      <c r="L7" s="81" t="s">
        <v>112</v>
      </c>
      <c r="M7" s="81" t="s">
        <v>111</v>
      </c>
      <c r="N7" s="81" t="s">
        <v>182</v>
      </c>
      <c r="O7" s="81" t="s">
        <v>109</v>
      </c>
    </row>
    <row r="8" spans="3:19">
      <c r="C8" s="105" t="s">
        <v>165</v>
      </c>
      <c r="D8" s="76">
        <v>3946266273.1900005</v>
      </c>
      <c r="E8" s="76">
        <v>7818719836</v>
      </c>
      <c r="F8" s="76">
        <v>7818719836</v>
      </c>
      <c r="G8" s="76">
        <v>3909359918.1399999</v>
      </c>
      <c r="H8" s="76">
        <f>H10+H9</f>
        <v>3909359851.2800002</v>
      </c>
      <c r="I8" s="76">
        <f>I10+I9</f>
        <v>3909359851.2800002</v>
      </c>
      <c r="J8" s="76">
        <f>J10+J9</f>
        <v>3909359851.2800002</v>
      </c>
      <c r="K8" s="75">
        <f t="shared" ref="K8:K45" si="0">I8/G8</f>
        <v>0.99999998289745606</v>
      </c>
      <c r="L8" s="75">
        <f t="shared" ref="L8:L45" si="1">I8/E8</f>
        <v>0.49999999146663376</v>
      </c>
      <c r="M8" s="76">
        <f t="shared" ref="M8:M45" si="2">I8-D8</f>
        <v>-36906421.910000324</v>
      </c>
      <c r="N8" s="75">
        <f t="shared" ref="N8:N45" si="3">M8/D8</f>
        <v>-9.3522381296806609E-3</v>
      </c>
      <c r="O8" s="75">
        <f t="shared" ref="O8:O45" si="4">I8/$R$3</f>
        <v>7.383800609594859E-4</v>
      </c>
      <c r="P8" s="112"/>
    </row>
    <row r="9" spans="3:19">
      <c r="C9" s="101" t="s">
        <v>164</v>
      </c>
      <c r="D9" s="69">
        <v>1367889544.6300001</v>
      </c>
      <c r="E9" s="69">
        <v>2635779124</v>
      </c>
      <c r="F9" s="69">
        <v>2635779124</v>
      </c>
      <c r="G9" s="69">
        <v>1317889562.1700001</v>
      </c>
      <c r="H9" s="69">
        <v>1317889536</v>
      </c>
      <c r="I9" s="69">
        <v>1317889536</v>
      </c>
      <c r="J9" s="69">
        <v>1317889536</v>
      </c>
      <c r="K9" s="68">
        <f t="shared" si="0"/>
        <v>0.99999998014249381</v>
      </c>
      <c r="L9" s="68">
        <f t="shared" si="1"/>
        <v>0.49999999013574403</v>
      </c>
      <c r="M9" s="69">
        <f t="shared" si="2"/>
        <v>-50000008.630000114</v>
      </c>
      <c r="N9" s="68">
        <f t="shared" si="3"/>
        <v>-3.6552665254506789E-2</v>
      </c>
      <c r="O9" s="68">
        <f t="shared" si="4"/>
        <v>2.489162914002239E-4</v>
      </c>
    </row>
    <row r="10" spans="3:19">
      <c r="C10" s="101" t="s">
        <v>163</v>
      </c>
      <c r="D10" s="69">
        <v>2578376728.5600004</v>
      </c>
      <c r="E10" s="69">
        <v>5182940712</v>
      </c>
      <c r="F10" s="69">
        <v>5182940712</v>
      </c>
      <c r="G10" s="69">
        <v>2591470355.9699998</v>
      </c>
      <c r="H10" s="69">
        <v>2591470315.2800002</v>
      </c>
      <c r="I10" s="69">
        <v>2591470315.2800002</v>
      </c>
      <c r="J10" s="69">
        <v>2591470315.2800002</v>
      </c>
      <c r="K10" s="68">
        <f t="shared" si="0"/>
        <v>0.99999998429848924</v>
      </c>
      <c r="L10" s="68">
        <f t="shared" si="1"/>
        <v>0.49999999214345636</v>
      </c>
      <c r="M10" s="69">
        <f t="shared" si="2"/>
        <v>13093586.71999979</v>
      </c>
      <c r="N10" s="68">
        <f t="shared" si="3"/>
        <v>5.0782287068315409E-3</v>
      </c>
      <c r="O10" s="68">
        <f t="shared" si="4"/>
        <v>4.89463769559262E-4</v>
      </c>
    </row>
    <row r="11" spans="3:19">
      <c r="C11" s="105" t="s">
        <v>162</v>
      </c>
      <c r="D11" s="76">
        <v>278670062045.05011</v>
      </c>
      <c r="E11" s="76">
        <v>603583899414</v>
      </c>
      <c r="F11" s="76">
        <v>688355378384.38</v>
      </c>
      <c r="G11" s="76">
        <v>300438545537.65552</v>
      </c>
      <c r="H11" s="76">
        <f>SUM(H12:H33)</f>
        <v>320485262405.62</v>
      </c>
      <c r="I11" s="76">
        <f>SUM(I12:I33)</f>
        <v>269917294916.33008</v>
      </c>
      <c r="J11" s="76">
        <f>SUM(J12:J33)</f>
        <v>258518223952.32999</v>
      </c>
      <c r="K11" s="75">
        <f t="shared" si="0"/>
        <v>0.89841100260052997</v>
      </c>
      <c r="L11" s="75">
        <f t="shared" si="1"/>
        <v>0.44719101218303536</v>
      </c>
      <c r="M11" s="76">
        <f t="shared" si="2"/>
        <v>-8752767128.7200317</v>
      </c>
      <c r="N11" s="75">
        <f t="shared" si="3"/>
        <v>-3.1409068719068393E-2</v>
      </c>
      <c r="O11" s="75">
        <f t="shared" si="4"/>
        <v>5.0980609679378619E-2</v>
      </c>
      <c r="P11" s="112"/>
    </row>
    <row r="12" spans="3:19">
      <c r="C12" s="101" t="s">
        <v>161</v>
      </c>
      <c r="D12" s="69">
        <v>44069129665.510002</v>
      </c>
      <c r="E12" s="69">
        <v>67976353801</v>
      </c>
      <c r="F12" s="69">
        <v>92918780271</v>
      </c>
      <c r="G12" s="69">
        <v>44908095248.149895</v>
      </c>
      <c r="H12" s="69">
        <v>37493038996.470009</v>
      </c>
      <c r="I12" s="69">
        <v>35456678293.830009</v>
      </c>
      <c r="J12" s="69">
        <v>34483232580.040009</v>
      </c>
      <c r="K12" s="68">
        <f t="shared" si="0"/>
        <v>0.78953868111987535</v>
      </c>
      <c r="L12" s="68">
        <f t="shared" si="1"/>
        <v>0.52160312095628181</v>
      </c>
      <c r="M12" s="69">
        <f t="shared" si="2"/>
        <v>-8612451371.6799927</v>
      </c>
      <c r="N12" s="68">
        <f t="shared" si="3"/>
        <v>-0.19543048471911142</v>
      </c>
      <c r="O12" s="68">
        <f t="shared" si="4"/>
        <v>6.6968775646087117E-3</v>
      </c>
      <c r="P12" s="112"/>
    </row>
    <row r="13" spans="3:19">
      <c r="C13" s="101" t="s">
        <v>181</v>
      </c>
      <c r="D13" s="69">
        <v>17986140662.519997</v>
      </c>
      <c r="E13" s="69">
        <v>43276034668</v>
      </c>
      <c r="F13" s="69">
        <v>45367374879</v>
      </c>
      <c r="G13" s="69">
        <v>20765923559.924171</v>
      </c>
      <c r="H13" s="69">
        <v>19830427267.100002</v>
      </c>
      <c r="I13" s="69">
        <v>19448380001.639999</v>
      </c>
      <c r="J13" s="69">
        <v>19209919083.900002</v>
      </c>
      <c r="K13" s="68">
        <f t="shared" si="0"/>
        <v>0.93655261445597926</v>
      </c>
      <c r="L13" s="68">
        <f t="shared" si="1"/>
        <v>0.44940300447676867</v>
      </c>
      <c r="M13" s="69">
        <f t="shared" si="2"/>
        <v>1462239339.1200027</v>
      </c>
      <c r="N13" s="68">
        <f t="shared" si="3"/>
        <v>8.1298115396542872E-2</v>
      </c>
      <c r="O13" s="68">
        <f t="shared" si="4"/>
        <v>3.6733113751276567E-3</v>
      </c>
      <c r="P13" s="112"/>
    </row>
    <row r="14" spans="3:19">
      <c r="C14" s="101" t="s">
        <v>159</v>
      </c>
      <c r="D14" s="69">
        <v>15050952534.969999</v>
      </c>
      <c r="E14" s="69">
        <v>33199958317</v>
      </c>
      <c r="F14" s="69">
        <v>35341482117</v>
      </c>
      <c r="G14" s="69">
        <v>15300548459</v>
      </c>
      <c r="H14" s="69">
        <v>15087573729.890003</v>
      </c>
      <c r="I14" s="69">
        <v>14424702563.729998</v>
      </c>
      <c r="J14" s="69">
        <v>14154207117.9</v>
      </c>
      <c r="K14" s="68">
        <f t="shared" si="0"/>
        <v>0.94275722222527147</v>
      </c>
      <c r="L14" s="68">
        <f t="shared" si="1"/>
        <v>0.43447953837772879</v>
      </c>
      <c r="M14" s="69">
        <f t="shared" si="2"/>
        <v>-626249971.24000168</v>
      </c>
      <c r="N14" s="68">
        <f t="shared" si="3"/>
        <v>-4.1608660301395997E-2</v>
      </c>
      <c r="O14" s="68">
        <f t="shared" si="4"/>
        <v>2.7244646600752529E-3</v>
      </c>
      <c r="P14" s="112"/>
    </row>
    <row r="15" spans="3:19">
      <c r="C15" s="101" t="s">
        <v>158</v>
      </c>
      <c r="D15" s="69">
        <v>4619872980.6400003</v>
      </c>
      <c r="E15" s="69">
        <v>10207451310</v>
      </c>
      <c r="F15" s="69">
        <v>9389461389</v>
      </c>
      <c r="G15" s="69">
        <v>4046590137.9300003</v>
      </c>
      <c r="H15" s="69">
        <v>3494716554.0899997</v>
      </c>
      <c r="I15" s="69">
        <v>3326226812.9399996</v>
      </c>
      <c r="J15" s="69">
        <v>3123886173.6999993</v>
      </c>
      <c r="K15" s="68">
        <f t="shared" si="0"/>
        <v>0.82198263218263645</v>
      </c>
      <c r="L15" s="68">
        <f t="shared" si="1"/>
        <v>0.32586261858348259</v>
      </c>
      <c r="M15" s="69">
        <f t="shared" si="2"/>
        <v>-1293646167.7000008</v>
      </c>
      <c r="N15" s="68">
        <f t="shared" si="3"/>
        <v>-0.28001769163809115</v>
      </c>
      <c r="O15" s="68">
        <f t="shared" si="4"/>
        <v>6.2824085025060177E-4</v>
      </c>
      <c r="P15" s="112"/>
    </row>
    <row r="16" spans="3:19">
      <c r="C16" s="101" t="s">
        <v>180</v>
      </c>
      <c r="D16" s="69">
        <v>9348346553.7700005</v>
      </c>
      <c r="E16" s="69">
        <v>21532543437</v>
      </c>
      <c r="F16" s="69">
        <v>21857141529</v>
      </c>
      <c r="G16" s="69">
        <v>9577992458.9941673</v>
      </c>
      <c r="H16" s="69">
        <v>8894000079.210001</v>
      </c>
      <c r="I16" s="69">
        <v>8380833759.1900015</v>
      </c>
      <c r="J16" s="69">
        <v>8316829127.0500002</v>
      </c>
      <c r="K16" s="68">
        <f t="shared" si="0"/>
        <v>0.87500943387359009</v>
      </c>
      <c r="L16" s="68">
        <f t="shared" si="1"/>
        <v>0.38921708360699131</v>
      </c>
      <c r="M16" s="69">
        <f t="shared" si="2"/>
        <v>-967512794.57999897</v>
      </c>
      <c r="N16" s="68">
        <f t="shared" si="3"/>
        <v>-0.10349560631016834</v>
      </c>
      <c r="O16" s="68">
        <f t="shared" si="4"/>
        <v>1.582929373967935E-3</v>
      </c>
      <c r="P16" s="112"/>
    </row>
    <row r="17" spans="3:16">
      <c r="C17" s="101" t="s">
        <v>179</v>
      </c>
      <c r="D17" s="69">
        <v>94488390342.860031</v>
      </c>
      <c r="E17" s="69">
        <v>194510200000</v>
      </c>
      <c r="F17" s="69">
        <v>196159106465.70999</v>
      </c>
      <c r="G17" s="69">
        <v>94258181803.84668</v>
      </c>
      <c r="H17" s="69">
        <v>128188320929.88</v>
      </c>
      <c r="I17" s="69">
        <v>84568488347.750031</v>
      </c>
      <c r="J17" s="69">
        <v>80277296808.939987</v>
      </c>
      <c r="K17" s="68">
        <f t="shared" si="0"/>
        <v>0.89720050534964579</v>
      </c>
      <c r="L17" s="68">
        <f t="shared" si="1"/>
        <v>0.43477662532736089</v>
      </c>
      <c r="M17" s="69">
        <f t="shared" si="2"/>
        <v>-9919901995.1100006</v>
      </c>
      <c r="N17" s="68">
        <f t="shared" si="3"/>
        <v>-0.10498540571084661</v>
      </c>
      <c r="O17" s="68">
        <f t="shared" si="4"/>
        <v>1.5972867159061339E-2</v>
      </c>
      <c r="P17" s="112"/>
    </row>
    <row r="18" spans="3:16" ht="30">
      <c r="C18" s="100" t="s">
        <v>178</v>
      </c>
      <c r="D18" s="69">
        <v>41872828198.180031</v>
      </c>
      <c r="E18" s="69">
        <v>107449061312</v>
      </c>
      <c r="F18" s="69">
        <v>148320173912.26001</v>
      </c>
      <c r="G18" s="69">
        <v>54151296767.014809</v>
      </c>
      <c r="H18" s="69">
        <v>63156631070.580009</v>
      </c>
      <c r="I18" s="69">
        <v>62777339865.920006</v>
      </c>
      <c r="J18" s="69">
        <v>60579802204.36998</v>
      </c>
      <c r="K18" s="68">
        <f t="shared" si="0"/>
        <v>1.159295226779492</v>
      </c>
      <c r="L18" s="68">
        <f t="shared" si="1"/>
        <v>0.58425210140862327</v>
      </c>
      <c r="M18" s="69">
        <f t="shared" si="2"/>
        <v>20904511667.739975</v>
      </c>
      <c r="N18" s="68">
        <f t="shared" si="3"/>
        <v>0.49923811137859975</v>
      </c>
      <c r="O18" s="68">
        <f t="shared" si="4"/>
        <v>1.1857065555603773E-2</v>
      </c>
      <c r="P18" s="112"/>
    </row>
    <row r="19" spans="3:16">
      <c r="C19" s="101" t="s">
        <v>154</v>
      </c>
      <c r="D19" s="69">
        <v>952971735.94999993</v>
      </c>
      <c r="E19" s="69">
        <v>2833726697</v>
      </c>
      <c r="F19" s="69">
        <v>3015092203.3499999</v>
      </c>
      <c r="G19" s="69">
        <v>1257444049.0600002</v>
      </c>
      <c r="H19" s="69">
        <v>1280093611.28</v>
      </c>
      <c r="I19" s="69">
        <v>952972605.18999994</v>
      </c>
      <c r="J19" s="69">
        <v>919684160.16999996</v>
      </c>
      <c r="K19" s="68">
        <f t="shared" si="0"/>
        <v>0.75786481784409632</v>
      </c>
      <c r="L19" s="68">
        <f t="shared" si="1"/>
        <v>0.33629658294107534</v>
      </c>
      <c r="M19" s="69">
        <f t="shared" si="2"/>
        <v>869.24000000953674</v>
      </c>
      <c r="N19" s="68">
        <f t="shared" si="3"/>
        <v>9.1213618118800498E-7</v>
      </c>
      <c r="O19" s="68">
        <f t="shared" si="4"/>
        <v>1.7999263231869577E-4</v>
      </c>
      <c r="P19" s="112"/>
    </row>
    <row r="20" spans="3:16">
      <c r="C20" s="100" t="s">
        <v>153</v>
      </c>
      <c r="D20" s="69">
        <v>1088509063.1599998</v>
      </c>
      <c r="E20" s="69">
        <v>2031641613</v>
      </c>
      <c r="F20" s="69">
        <v>2073075622.78</v>
      </c>
      <c r="G20" s="69">
        <v>992834303.41999996</v>
      </c>
      <c r="H20" s="69">
        <v>842935220.58999979</v>
      </c>
      <c r="I20" s="69">
        <v>789696752.40999997</v>
      </c>
      <c r="J20" s="69">
        <v>784286487.78999996</v>
      </c>
      <c r="K20" s="68">
        <f t="shared" si="0"/>
        <v>0.79539632110790748</v>
      </c>
      <c r="L20" s="68">
        <f t="shared" si="1"/>
        <v>0.38869884696046536</v>
      </c>
      <c r="M20" s="69">
        <f t="shared" si="2"/>
        <v>-298812310.74999988</v>
      </c>
      <c r="N20" s="68">
        <f t="shared" si="3"/>
        <v>-0.27451522533265071</v>
      </c>
      <c r="O20" s="68">
        <f t="shared" si="4"/>
        <v>1.4915391735889619E-4</v>
      </c>
      <c r="P20" s="112"/>
    </row>
    <row r="21" spans="3:16">
      <c r="C21" s="100" t="s">
        <v>152</v>
      </c>
      <c r="D21" s="69">
        <v>5414622099.2399988</v>
      </c>
      <c r="E21" s="69">
        <v>13835081458</v>
      </c>
      <c r="F21" s="69">
        <v>13689835123</v>
      </c>
      <c r="G21" s="69">
        <v>6491345377.0450001</v>
      </c>
      <c r="H21" s="69">
        <v>6305998793.1899996</v>
      </c>
      <c r="I21" s="69">
        <v>6201270123.4399996</v>
      </c>
      <c r="J21" s="69">
        <v>5938927626.6599989</v>
      </c>
      <c r="K21" s="68">
        <f t="shared" si="0"/>
        <v>0.95531353875719227</v>
      </c>
      <c r="L21" s="68">
        <f t="shared" si="1"/>
        <v>0.4482279444660715</v>
      </c>
      <c r="M21" s="69">
        <f t="shared" si="2"/>
        <v>786648024.20000076</v>
      </c>
      <c r="N21" s="68">
        <f t="shared" si="3"/>
        <v>0.14528216554769638</v>
      </c>
      <c r="O21" s="68">
        <f t="shared" si="4"/>
        <v>1.171264448902714E-3</v>
      </c>
      <c r="P21" s="112"/>
    </row>
    <row r="22" spans="3:16" ht="30">
      <c r="C22" s="100" t="s">
        <v>151</v>
      </c>
      <c r="D22" s="69">
        <v>15811917460.219999</v>
      </c>
      <c r="E22" s="69">
        <v>48788599383</v>
      </c>
      <c r="F22" s="69">
        <v>49209997443</v>
      </c>
      <c r="G22" s="69">
        <v>19968674394.829166</v>
      </c>
      <c r="H22" s="69">
        <v>12292086576.989998</v>
      </c>
      <c r="I22" s="69">
        <v>11462324674.880001</v>
      </c>
      <c r="J22" s="69">
        <v>9763790817.2500019</v>
      </c>
      <c r="K22" s="68">
        <f t="shared" si="0"/>
        <v>0.57401530258053279</v>
      </c>
      <c r="L22" s="68">
        <f t="shared" si="1"/>
        <v>0.23493858851938998</v>
      </c>
      <c r="M22" s="69">
        <f t="shared" si="2"/>
        <v>-4349592785.3399982</v>
      </c>
      <c r="N22" s="68">
        <f t="shared" si="3"/>
        <v>-0.2750831957150553</v>
      </c>
      <c r="O22" s="68">
        <f t="shared" si="4"/>
        <v>2.1649457492136938E-3</v>
      </c>
      <c r="P22" s="112"/>
    </row>
    <row r="23" spans="3:16" ht="30">
      <c r="C23" s="100" t="s">
        <v>150</v>
      </c>
      <c r="D23" s="69">
        <v>2854126722.5399995</v>
      </c>
      <c r="E23" s="69">
        <v>7108358376</v>
      </c>
      <c r="F23" s="69">
        <v>13987866796</v>
      </c>
      <c r="G23" s="69">
        <v>3464701726.1549997</v>
      </c>
      <c r="H23" s="69">
        <v>2712673784.6100001</v>
      </c>
      <c r="I23" s="69">
        <v>2515445836.4799995</v>
      </c>
      <c r="J23" s="69">
        <v>2436218144.6200004</v>
      </c>
      <c r="K23" s="68">
        <f t="shared" si="0"/>
        <v>0.72602089163720018</v>
      </c>
      <c r="L23" s="68">
        <f t="shared" si="1"/>
        <v>0.3538715556285002</v>
      </c>
      <c r="M23" s="69">
        <f t="shared" si="2"/>
        <v>-338680886.05999994</v>
      </c>
      <c r="N23" s="68">
        <f t="shared" si="3"/>
        <v>-0.11866357698322327</v>
      </c>
      <c r="O23" s="68">
        <f t="shared" si="4"/>
        <v>4.7510465158950589E-4</v>
      </c>
      <c r="P23" s="112"/>
    </row>
    <row r="24" spans="3:16">
      <c r="C24" s="100" t="s">
        <v>149</v>
      </c>
      <c r="D24" s="69">
        <v>2784059723.1299992</v>
      </c>
      <c r="E24" s="69">
        <v>5989263956</v>
      </c>
      <c r="F24" s="69">
        <v>6577911720</v>
      </c>
      <c r="G24" s="69">
        <v>2736030575.1099997</v>
      </c>
      <c r="H24" s="69">
        <v>1406790848.2199998</v>
      </c>
      <c r="I24" s="69">
        <v>1265270974.8999996</v>
      </c>
      <c r="J24" s="69">
        <v>1203654721.3800001</v>
      </c>
      <c r="K24" s="68">
        <f t="shared" si="0"/>
        <v>0.4624476737980644</v>
      </c>
      <c r="L24" s="68">
        <f t="shared" si="1"/>
        <v>0.21125650567336585</v>
      </c>
      <c r="M24" s="69">
        <f t="shared" si="2"/>
        <v>-1518788748.2299995</v>
      </c>
      <c r="N24" s="68">
        <f t="shared" si="3"/>
        <v>-0.54553023256357824</v>
      </c>
      <c r="O24" s="68">
        <f t="shared" si="4"/>
        <v>2.3897796445395989E-4</v>
      </c>
      <c r="P24" s="112"/>
    </row>
    <row r="25" spans="3:16">
      <c r="C25" s="100" t="s">
        <v>148</v>
      </c>
      <c r="D25" s="69">
        <v>7292421050.7999983</v>
      </c>
      <c r="E25" s="69">
        <v>7005559301</v>
      </c>
      <c r="F25" s="69">
        <v>8912171241</v>
      </c>
      <c r="G25" s="69">
        <v>3814979573.3099999</v>
      </c>
      <c r="H25" s="69">
        <v>4196193199.6799994</v>
      </c>
      <c r="I25" s="69">
        <v>4196193199.6799994</v>
      </c>
      <c r="J25" s="69">
        <v>4102088259.5300007</v>
      </c>
      <c r="K25" s="68">
        <f t="shared" si="0"/>
        <v>1.0999254698601824</v>
      </c>
      <c r="L25" s="68">
        <f t="shared" si="1"/>
        <v>0.59898046956522355</v>
      </c>
      <c r="M25" s="69">
        <f t="shared" si="2"/>
        <v>-3096227851.1199989</v>
      </c>
      <c r="N25" s="68">
        <f t="shared" si="3"/>
        <v>-0.42458160733606221</v>
      </c>
      <c r="O25" s="68">
        <f t="shared" si="4"/>
        <v>7.9255568902489922E-4</v>
      </c>
      <c r="P25" s="112"/>
    </row>
    <row r="26" spans="3:16">
      <c r="C26" s="100" t="s">
        <v>147</v>
      </c>
      <c r="D26" s="69">
        <v>297325570.84999996</v>
      </c>
      <c r="E26" s="69">
        <v>1090587821</v>
      </c>
      <c r="F26" s="69">
        <v>1166387821</v>
      </c>
      <c r="G26" s="69">
        <v>474555675.00999999</v>
      </c>
      <c r="H26" s="69">
        <v>483594601.68000007</v>
      </c>
      <c r="I26" s="69">
        <v>465925318.97000003</v>
      </c>
      <c r="J26" s="69">
        <v>456448137.51999998</v>
      </c>
      <c r="K26" s="68">
        <f t="shared" si="0"/>
        <v>0.98181381765202136</v>
      </c>
      <c r="L26" s="68">
        <f t="shared" si="1"/>
        <v>0.42722402542765975</v>
      </c>
      <c r="M26" s="69">
        <f t="shared" si="2"/>
        <v>168599748.12000006</v>
      </c>
      <c r="N26" s="68">
        <f t="shared" si="3"/>
        <v>0.5670543157051845</v>
      </c>
      <c r="O26" s="68">
        <f t="shared" si="4"/>
        <v>8.8001611136154283E-5</v>
      </c>
      <c r="P26" s="112"/>
    </row>
    <row r="27" spans="3:16">
      <c r="C27" s="100" t="s">
        <v>146</v>
      </c>
      <c r="D27" s="69">
        <v>1105009670.53</v>
      </c>
      <c r="E27" s="69">
        <v>2587888533</v>
      </c>
      <c r="F27" s="69">
        <v>2998793205.3400002</v>
      </c>
      <c r="G27" s="69">
        <v>1221265576.9749999</v>
      </c>
      <c r="H27" s="69">
        <v>1246376467.55</v>
      </c>
      <c r="I27" s="69">
        <v>1215868504.9000001</v>
      </c>
      <c r="J27" s="69">
        <v>1199352717.3899999</v>
      </c>
      <c r="K27" s="68">
        <f t="shared" si="0"/>
        <v>0.99558075477049957</v>
      </c>
      <c r="L27" s="68">
        <f t="shared" si="1"/>
        <v>0.46983032282712311</v>
      </c>
      <c r="M27" s="69">
        <f t="shared" si="2"/>
        <v>110858834.37000012</v>
      </c>
      <c r="N27" s="68">
        <f t="shared" si="3"/>
        <v>0.10032385899105162</v>
      </c>
      <c r="O27" s="68">
        <f t="shared" si="4"/>
        <v>2.2964707648308016E-4</v>
      </c>
      <c r="P27" s="112"/>
    </row>
    <row r="28" spans="3:16">
      <c r="C28" s="100" t="s">
        <v>145</v>
      </c>
      <c r="D28" s="69">
        <v>294285729.62999994</v>
      </c>
      <c r="E28" s="69">
        <v>660711909</v>
      </c>
      <c r="F28" s="69">
        <v>684638478.67000008</v>
      </c>
      <c r="G28" s="69">
        <v>313544825.31</v>
      </c>
      <c r="H28" s="69">
        <v>383652729.26999998</v>
      </c>
      <c r="I28" s="69">
        <v>233973244.39000002</v>
      </c>
      <c r="J28" s="69">
        <v>219470282.30000001</v>
      </c>
      <c r="K28" s="68">
        <f t="shared" si="0"/>
        <v>0.74621944137866725</v>
      </c>
      <c r="L28" s="68">
        <f t="shared" si="1"/>
        <v>0.35412294103208003</v>
      </c>
      <c r="M28" s="69">
        <f t="shared" si="2"/>
        <v>-60312485.23999992</v>
      </c>
      <c r="N28" s="68">
        <f t="shared" si="3"/>
        <v>-0.20494532750816596</v>
      </c>
      <c r="O28" s="68">
        <f t="shared" si="4"/>
        <v>4.4191679719382075E-5</v>
      </c>
      <c r="P28" s="112"/>
    </row>
    <row r="29" spans="3:16" ht="30">
      <c r="C29" s="100" t="s">
        <v>144</v>
      </c>
      <c r="D29" s="69">
        <v>5422258240.3399992</v>
      </c>
      <c r="E29" s="69">
        <v>12790477309</v>
      </c>
      <c r="F29" s="69">
        <v>14428729569</v>
      </c>
      <c r="G29" s="69">
        <v>7234176732.3441658</v>
      </c>
      <c r="H29" s="69">
        <v>4612696606.3200006</v>
      </c>
      <c r="I29" s="69">
        <v>4122110291.0499992</v>
      </c>
      <c r="J29" s="69">
        <v>3464304319.8199997</v>
      </c>
      <c r="K29" s="68">
        <f t="shared" si="0"/>
        <v>0.56981055945453363</v>
      </c>
      <c r="L29" s="68">
        <f t="shared" si="1"/>
        <v>0.32227962971713986</v>
      </c>
      <c r="M29" s="69">
        <f t="shared" si="2"/>
        <v>-1300147949.29</v>
      </c>
      <c r="N29" s="68">
        <f t="shared" si="3"/>
        <v>-0.23977979130858862</v>
      </c>
      <c r="O29" s="68">
        <f t="shared" si="4"/>
        <v>7.7856328498146856E-4</v>
      </c>
      <c r="P29" s="112"/>
    </row>
    <row r="30" spans="3:16" ht="30">
      <c r="C30" s="100" t="s">
        <v>143</v>
      </c>
      <c r="D30" s="69">
        <v>5978719250.04</v>
      </c>
      <c r="E30" s="69">
        <v>15363014394</v>
      </c>
      <c r="F30" s="69">
        <v>15473898612.27</v>
      </c>
      <c r="G30" s="69">
        <v>7099696876.4108353</v>
      </c>
      <c r="H30" s="69">
        <v>6660870724.499999</v>
      </c>
      <c r="I30" s="69">
        <v>6383195161.2099991</v>
      </c>
      <c r="J30" s="69">
        <v>6253034143.7300005</v>
      </c>
      <c r="K30" s="68">
        <f t="shared" si="0"/>
        <v>0.89907995683851583</v>
      </c>
      <c r="L30" s="68">
        <f t="shared" si="1"/>
        <v>0.41549106168272193</v>
      </c>
      <c r="M30" s="69">
        <f t="shared" si="2"/>
        <v>404475911.16999912</v>
      </c>
      <c r="N30" s="68">
        <f t="shared" si="3"/>
        <v>6.7652601544602217E-2</v>
      </c>
      <c r="O30" s="68">
        <f t="shared" si="4"/>
        <v>1.2056255273372527E-3</v>
      </c>
      <c r="P30" s="112"/>
    </row>
    <row r="31" spans="3:16" ht="30">
      <c r="C31" s="100" t="s">
        <v>142</v>
      </c>
      <c r="D31" s="69">
        <v>1017593172.8700002</v>
      </c>
      <c r="E31" s="69">
        <v>2970299999</v>
      </c>
      <c r="F31" s="69">
        <v>2832170645</v>
      </c>
      <c r="G31" s="69">
        <v>1260339420.3800001</v>
      </c>
      <c r="H31" s="69">
        <v>955661356.05000019</v>
      </c>
      <c r="I31" s="69">
        <v>847613008.35000026</v>
      </c>
      <c r="J31" s="69">
        <v>815062874.30000019</v>
      </c>
      <c r="K31" s="68">
        <f t="shared" si="0"/>
        <v>0.67252757046545419</v>
      </c>
      <c r="L31" s="68">
        <f t="shared" si="1"/>
        <v>0.28536276087781132</v>
      </c>
      <c r="M31" s="69">
        <f t="shared" si="2"/>
        <v>-169980164.51999998</v>
      </c>
      <c r="N31" s="68">
        <f t="shared" si="3"/>
        <v>-0.16704137670321745</v>
      </c>
      <c r="O31" s="68">
        <f t="shared" si="4"/>
        <v>1.6009284603733974E-4</v>
      </c>
      <c r="P31" s="112"/>
    </row>
    <row r="32" spans="3:16">
      <c r="C32" s="100" t="s">
        <v>141</v>
      </c>
      <c r="D32" s="69">
        <v>360324000.96000004</v>
      </c>
      <c r="E32" s="69">
        <v>1014051490</v>
      </c>
      <c r="F32" s="69">
        <v>1058116804</v>
      </c>
      <c r="G32" s="69">
        <v>459815532.88000005</v>
      </c>
      <c r="H32" s="69">
        <v>383029745.72000003</v>
      </c>
      <c r="I32" s="69">
        <v>329451476.57000011</v>
      </c>
      <c r="J32" s="69">
        <v>311059292.55000001</v>
      </c>
      <c r="K32" s="68">
        <f t="shared" si="0"/>
        <v>0.7164861841585034</v>
      </c>
      <c r="L32" s="68">
        <f t="shared" si="1"/>
        <v>0.32488633942049638</v>
      </c>
      <c r="M32" s="69">
        <f t="shared" si="2"/>
        <v>-30872524.389999926</v>
      </c>
      <c r="N32" s="68">
        <f t="shared" si="3"/>
        <v>-8.5679900055914179E-2</v>
      </c>
      <c r="O32" s="68">
        <f t="shared" si="4"/>
        <v>6.2225123960717282E-5</v>
      </c>
      <c r="P32" s="112"/>
    </row>
    <row r="33" spans="3:16">
      <c r="C33" s="100" t="s">
        <v>140</v>
      </c>
      <c r="D33" s="69">
        <v>560257616.34000003</v>
      </c>
      <c r="E33" s="69">
        <v>1363034330</v>
      </c>
      <c r="F33" s="69">
        <v>2893172537</v>
      </c>
      <c r="G33" s="69">
        <v>640512464.55666673</v>
      </c>
      <c r="H33" s="69">
        <v>577899512.74999988</v>
      </c>
      <c r="I33" s="69">
        <v>553334098.90999997</v>
      </c>
      <c r="J33" s="69">
        <v>505668871.41999996</v>
      </c>
      <c r="K33" s="68">
        <f t="shared" si="0"/>
        <v>0.86389278824260252</v>
      </c>
      <c r="L33" s="68">
        <f t="shared" si="1"/>
        <v>0.40595756594773363</v>
      </c>
      <c r="M33" s="69">
        <f t="shared" si="2"/>
        <v>-6923517.4300000668</v>
      </c>
      <c r="N33" s="68">
        <f t="shared" si="3"/>
        <v>-1.2357739061593471E-2</v>
      </c>
      <c r="O33" s="68">
        <f t="shared" si="4"/>
        <v>1.0451093816558073E-4</v>
      </c>
      <c r="P33" s="112"/>
    </row>
    <row r="34" spans="3:16">
      <c r="C34" s="105" t="s">
        <v>139</v>
      </c>
      <c r="D34" s="76">
        <v>4309631656.499999</v>
      </c>
      <c r="E34" s="76">
        <v>8737865213</v>
      </c>
      <c r="F34" s="76">
        <v>8768985415</v>
      </c>
      <c r="G34" s="76">
        <v>4368932606.3600006</v>
      </c>
      <c r="H34" s="76">
        <f>H35</f>
        <v>4361131672.4399986</v>
      </c>
      <c r="I34" s="76">
        <f>I35</f>
        <v>4361131672.4399986</v>
      </c>
      <c r="J34" s="76">
        <f>J35</f>
        <v>4361131672.4400005</v>
      </c>
      <c r="K34" s="75">
        <f t="shared" si="0"/>
        <v>0.99821445313469792</v>
      </c>
      <c r="L34" s="75">
        <f t="shared" si="1"/>
        <v>0.49910722655135542</v>
      </c>
      <c r="M34" s="76">
        <f t="shared" si="2"/>
        <v>51500015.93999958</v>
      </c>
      <c r="N34" s="75">
        <f t="shared" si="3"/>
        <v>1.194998089043752E-2</v>
      </c>
      <c r="O34" s="75">
        <f t="shared" si="4"/>
        <v>8.2370843121393493E-4</v>
      </c>
      <c r="P34" s="112"/>
    </row>
    <row r="35" spans="3:16">
      <c r="C35" s="100" t="s">
        <v>138</v>
      </c>
      <c r="D35" s="69">
        <v>4309631656.499999</v>
      </c>
      <c r="E35" s="69">
        <v>8737865213</v>
      </c>
      <c r="F35" s="69">
        <v>8768985415</v>
      </c>
      <c r="G35" s="69">
        <v>4368932606.3600006</v>
      </c>
      <c r="H35" s="69">
        <v>4361131672.4399986</v>
      </c>
      <c r="I35" s="69">
        <v>4361131672.4399986</v>
      </c>
      <c r="J35" s="69">
        <v>4361131672.4400005</v>
      </c>
      <c r="K35" s="68">
        <f t="shared" si="0"/>
        <v>0.99821445313469792</v>
      </c>
      <c r="L35" s="68">
        <f t="shared" si="1"/>
        <v>0.49910722655135542</v>
      </c>
      <c r="M35" s="69">
        <f t="shared" si="2"/>
        <v>51500015.93999958</v>
      </c>
      <c r="N35" s="68">
        <f t="shared" si="3"/>
        <v>1.194998089043752E-2</v>
      </c>
      <c r="O35" s="68">
        <f t="shared" si="4"/>
        <v>8.2370843121393493E-4</v>
      </c>
    </row>
    <row r="36" spans="3:16">
      <c r="C36" s="105" t="s">
        <v>137</v>
      </c>
      <c r="D36" s="76">
        <v>10647356727.510004</v>
      </c>
      <c r="E36" s="76">
        <v>7427621816</v>
      </c>
      <c r="F36" s="76">
        <v>7427621816</v>
      </c>
      <c r="G36" s="76">
        <v>3554608862.9399996</v>
      </c>
      <c r="H36" s="76">
        <f>SUM(H37:H41)</f>
        <v>3715652188.8699994</v>
      </c>
      <c r="I36" s="76">
        <f>SUM(I37:I41)</f>
        <v>3715652188.8699994</v>
      </c>
      <c r="J36" s="76">
        <f>SUM(J37:J41)</f>
        <v>3715652188.8699994</v>
      </c>
      <c r="K36" s="75">
        <f t="shared" si="0"/>
        <v>1.0453054983373899</v>
      </c>
      <c r="L36" s="75">
        <f t="shared" si="1"/>
        <v>0.50024789642170975</v>
      </c>
      <c r="M36" s="76">
        <f t="shared" si="2"/>
        <v>-6931704538.6400051</v>
      </c>
      <c r="N36" s="75">
        <f t="shared" si="3"/>
        <v>-0.65102585703081417</v>
      </c>
      <c r="O36" s="75">
        <f t="shared" si="4"/>
        <v>7.0179354014283989E-4</v>
      </c>
      <c r="P36" s="112"/>
    </row>
    <row r="37" spans="3:16">
      <c r="C37" s="100" t="s">
        <v>136</v>
      </c>
      <c r="D37" s="69">
        <v>9189352563.1100044</v>
      </c>
      <c r="E37" s="69">
        <v>4511291957</v>
      </c>
      <c r="F37" s="69">
        <v>4511291957</v>
      </c>
      <c r="G37" s="69">
        <v>2098095978.5</v>
      </c>
      <c r="H37" s="69">
        <v>2255645974.3399992</v>
      </c>
      <c r="I37" s="69">
        <v>2255645974.3399992</v>
      </c>
      <c r="J37" s="69">
        <v>2255645974.3399992</v>
      </c>
      <c r="K37" s="68">
        <f t="shared" si="0"/>
        <v>1.0750918916267296</v>
      </c>
      <c r="L37" s="68">
        <f t="shared" si="1"/>
        <v>0.49999999907786929</v>
      </c>
      <c r="M37" s="69">
        <f t="shared" si="2"/>
        <v>-6933706588.7700052</v>
      </c>
      <c r="N37" s="68">
        <f t="shared" si="3"/>
        <v>-0.75453700803741841</v>
      </c>
      <c r="O37" s="68">
        <f t="shared" si="4"/>
        <v>4.2603497129865462E-4</v>
      </c>
    </row>
    <row r="38" spans="3:16">
      <c r="C38" s="101" t="s">
        <v>135</v>
      </c>
      <c r="D38" s="69">
        <v>487077418.34000003</v>
      </c>
      <c r="E38" s="69">
        <v>974248087</v>
      </c>
      <c r="F38" s="69">
        <v>974248087</v>
      </c>
      <c r="G38" s="69">
        <v>487124043.49000001</v>
      </c>
      <c r="H38" s="69">
        <v>483848647.11000001</v>
      </c>
      <c r="I38" s="69">
        <v>483848647.11000001</v>
      </c>
      <c r="J38" s="69">
        <v>483848647.10999995</v>
      </c>
      <c r="K38" s="68">
        <f t="shared" si="0"/>
        <v>0.99327605273487751</v>
      </c>
      <c r="L38" s="68">
        <f t="shared" si="1"/>
        <v>0.49663802635724347</v>
      </c>
      <c r="M38" s="69">
        <f t="shared" si="2"/>
        <v>-3228771.2300000191</v>
      </c>
      <c r="N38" s="68">
        <f t="shared" si="3"/>
        <v>-6.6288665999009715E-3</v>
      </c>
      <c r="O38" s="68">
        <f t="shared" si="4"/>
        <v>9.1386878450514433E-5</v>
      </c>
    </row>
    <row r="39" spans="3:16">
      <c r="C39" s="100" t="s">
        <v>134</v>
      </c>
      <c r="D39" s="69">
        <v>587685918.05999994</v>
      </c>
      <c r="E39" s="69">
        <v>1175371875</v>
      </c>
      <c r="F39" s="69">
        <v>1175371875</v>
      </c>
      <c r="G39" s="69">
        <v>587685937.47000003</v>
      </c>
      <c r="H39" s="69">
        <v>587685834</v>
      </c>
      <c r="I39" s="69">
        <v>587685834</v>
      </c>
      <c r="J39" s="69">
        <v>587685834.00000012</v>
      </c>
      <c r="K39" s="68">
        <f t="shared" si="0"/>
        <v>0.99999982393657316</v>
      </c>
      <c r="L39" s="68">
        <f t="shared" si="1"/>
        <v>0.49999991194276278</v>
      </c>
      <c r="M39" s="69">
        <f t="shared" si="2"/>
        <v>-84.059999942779541</v>
      </c>
      <c r="N39" s="68">
        <f t="shared" si="3"/>
        <v>-1.4303558645793078E-7</v>
      </c>
      <c r="O39" s="68">
        <f t="shared" si="4"/>
        <v>1.1099911966197418E-4</v>
      </c>
    </row>
    <row r="40" spans="3:16">
      <c r="C40" s="100" t="s">
        <v>133</v>
      </c>
      <c r="D40" s="69">
        <v>82550000</v>
      </c>
      <c r="E40" s="69">
        <v>165328228</v>
      </c>
      <c r="F40" s="69">
        <v>165328228</v>
      </c>
      <c r="G40" s="69">
        <v>81012068.99000001</v>
      </c>
      <c r="H40" s="69">
        <v>87780899</v>
      </c>
      <c r="I40" s="69">
        <v>87780899</v>
      </c>
      <c r="J40" s="69">
        <v>87780899</v>
      </c>
      <c r="K40" s="68">
        <f t="shared" si="0"/>
        <v>1.0835533531532879</v>
      </c>
      <c r="L40" s="68">
        <f t="shared" si="1"/>
        <v>0.5309492520539203</v>
      </c>
      <c r="M40" s="69">
        <f t="shared" si="2"/>
        <v>5230899</v>
      </c>
      <c r="N40" s="68">
        <f t="shared" si="3"/>
        <v>6.3366432465172623E-2</v>
      </c>
      <c r="O40" s="68">
        <f t="shared" si="4"/>
        <v>1.6579610990141153E-5</v>
      </c>
    </row>
    <row r="41" spans="3:16">
      <c r="C41" s="100" t="s">
        <v>132</v>
      </c>
      <c r="D41" s="69">
        <v>300690827.99999994</v>
      </c>
      <c r="E41" s="69">
        <v>601381669</v>
      </c>
      <c r="F41" s="69">
        <v>601381669</v>
      </c>
      <c r="G41" s="69">
        <v>300690834.49000001</v>
      </c>
      <c r="H41" s="69">
        <v>300690834.41999996</v>
      </c>
      <c r="I41" s="69">
        <v>300690834.41999996</v>
      </c>
      <c r="J41" s="69">
        <v>300690834.41999996</v>
      </c>
      <c r="K41" s="68">
        <f t="shared" si="0"/>
        <v>0.99999999976720255</v>
      </c>
      <c r="L41" s="68">
        <f t="shared" si="1"/>
        <v>0.49999999986697291</v>
      </c>
      <c r="M41" s="69">
        <f t="shared" si="2"/>
        <v>6.4200000166893005</v>
      </c>
      <c r="N41" s="68">
        <f t="shared" si="3"/>
        <v>2.1350834208648697E-8</v>
      </c>
      <c r="O41" s="68">
        <f t="shared" si="4"/>
        <v>5.6792959741555449E-5</v>
      </c>
    </row>
    <row r="42" spans="3:16">
      <c r="C42" s="105" t="s">
        <v>177</v>
      </c>
      <c r="D42" s="76">
        <v>104771852862.44</v>
      </c>
      <c r="E42" s="76">
        <v>263810694626</v>
      </c>
      <c r="F42" s="76">
        <v>264219576737</v>
      </c>
      <c r="G42" s="76">
        <v>133294062319.11511</v>
      </c>
      <c r="H42" s="76">
        <f>SUM(H43:H44)</f>
        <v>135015265517.28001</v>
      </c>
      <c r="I42" s="76">
        <f>SUM(I43:I44)</f>
        <v>121290938339.60999</v>
      </c>
      <c r="J42" s="76">
        <f>SUM(J43:J44)</f>
        <v>84786570019.869995</v>
      </c>
      <c r="K42" s="75">
        <f t="shared" si="0"/>
        <v>0.90995004750647612</v>
      </c>
      <c r="L42" s="75">
        <f t="shared" si="1"/>
        <v>0.45976505429987252</v>
      </c>
      <c r="M42" s="76">
        <f t="shared" si="2"/>
        <v>16519085477.169983</v>
      </c>
      <c r="N42" s="75">
        <f t="shared" si="3"/>
        <v>0.15766720761213113</v>
      </c>
      <c r="O42" s="75">
        <f t="shared" si="4"/>
        <v>2.2908817262169194E-2</v>
      </c>
      <c r="P42" s="112"/>
    </row>
    <row r="43" spans="3:16" ht="30">
      <c r="C43" s="100" t="s">
        <v>176</v>
      </c>
      <c r="D43" s="69">
        <v>75496065628.87001</v>
      </c>
      <c r="E43" s="69">
        <v>184836130000</v>
      </c>
      <c r="F43" s="69">
        <v>157865454286</v>
      </c>
      <c r="G43" s="69">
        <v>96877981472.36972</v>
      </c>
      <c r="H43" s="69">
        <v>91095939926.040009</v>
      </c>
      <c r="I43" s="69">
        <v>88304606537.919983</v>
      </c>
      <c r="J43" s="69">
        <v>51800238218.18</v>
      </c>
      <c r="K43" s="68">
        <f t="shared" si="0"/>
        <v>0.91150336945351274</v>
      </c>
      <c r="L43" s="68">
        <f t="shared" si="1"/>
        <v>0.47774537660964866</v>
      </c>
      <c r="M43" s="69">
        <f t="shared" si="2"/>
        <v>12808540909.049973</v>
      </c>
      <c r="N43" s="68">
        <f t="shared" si="3"/>
        <v>0.16965838951151824</v>
      </c>
      <c r="O43" s="68">
        <f t="shared" si="4"/>
        <v>1.6678526213728895E-2</v>
      </c>
    </row>
    <row r="44" spans="3:16" ht="30.75" thickBot="1">
      <c r="C44" s="100" t="s">
        <v>175</v>
      </c>
      <c r="D44" s="69">
        <v>29275787233.569988</v>
      </c>
      <c r="E44" s="69">
        <v>78974564626</v>
      </c>
      <c r="F44" s="69">
        <v>106354122451</v>
      </c>
      <c r="G44" s="69">
        <v>36416080846.745384</v>
      </c>
      <c r="H44" s="69">
        <v>43919325591.240005</v>
      </c>
      <c r="I44" s="69">
        <v>32986331801.690002</v>
      </c>
      <c r="J44" s="69">
        <v>32986331801.690002</v>
      </c>
      <c r="K44" s="68">
        <f t="shared" si="0"/>
        <v>0.90581773311935321</v>
      </c>
      <c r="L44" s="68">
        <f t="shared" si="1"/>
        <v>0.41768298385566843</v>
      </c>
      <c r="M44" s="69">
        <f t="shared" si="2"/>
        <v>3710544568.1200142</v>
      </c>
      <c r="N44" s="68">
        <f t="shared" si="3"/>
        <v>0.126744484734648</v>
      </c>
      <c r="O44" s="68">
        <f t="shared" si="4"/>
        <v>6.230291048440301E-3</v>
      </c>
    </row>
    <row r="45" spans="3:16" ht="15.75" thickBot="1">
      <c r="C45" s="67" t="s">
        <v>88</v>
      </c>
      <c r="D45" s="65">
        <v>402345169564.69012</v>
      </c>
      <c r="E45" s="65">
        <v>891378800905</v>
      </c>
      <c r="F45" s="65">
        <v>976590282188.38</v>
      </c>
      <c r="G45" s="65">
        <v>445565509244.21063</v>
      </c>
      <c r="H45" s="65">
        <f>H8+H11+H34+H36+H42</f>
        <v>467486671635.49005</v>
      </c>
      <c r="I45" s="65">
        <f>I8+I11+I34+I36+I42</f>
        <v>403194376968.53003</v>
      </c>
      <c r="J45" s="65">
        <f>J8+J11+J34+J36+J42</f>
        <v>355290937684.78998</v>
      </c>
      <c r="K45" s="64">
        <f t="shared" si="0"/>
        <v>0.90490482006214412</v>
      </c>
      <c r="L45" s="64">
        <f t="shared" si="1"/>
        <v>0.4523266388646156</v>
      </c>
      <c r="M45" s="65">
        <f t="shared" si="2"/>
        <v>849207403.83990479</v>
      </c>
      <c r="N45" s="64">
        <f t="shared" si="3"/>
        <v>2.1106439646303918E-3</v>
      </c>
      <c r="O45" s="64">
        <f t="shared" si="4"/>
        <v>7.6153308973864062E-2</v>
      </c>
    </row>
    <row r="46" spans="3:16">
      <c r="C46" s="111" t="s">
        <v>87</v>
      </c>
    </row>
    <row r="47" spans="3:16">
      <c r="C47" s="111" t="s">
        <v>86</v>
      </c>
    </row>
    <row r="48" spans="3:16">
      <c r="C48" s="111" t="s">
        <v>85</v>
      </c>
    </row>
    <row r="49" spans="3:3">
      <c r="C49" s="111" t="s">
        <v>84</v>
      </c>
    </row>
    <row r="50" spans="3:3">
      <c r="C50" s="111" t="s">
        <v>83</v>
      </c>
    </row>
  </sheetData>
  <mergeCells count="14">
    <mergeCell ref="M4:N5"/>
    <mergeCell ref="O4:O6"/>
    <mergeCell ref="C2:O2"/>
    <mergeCell ref="C3:O3"/>
    <mergeCell ref="C4:C7"/>
    <mergeCell ref="D5:D6"/>
    <mergeCell ref="E5:E6"/>
    <mergeCell ref="G5:G6"/>
    <mergeCell ref="H5:H6"/>
    <mergeCell ref="I5:I6"/>
    <mergeCell ref="L5:L6"/>
    <mergeCell ref="E4:L4"/>
    <mergeCell ref="F5:F6"/>
    <mergeCell ref="J5:J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73EB-272F-47EB-8C02-0678811436F8}">
  <dimension ref="C2:Q39"/>
  <sheetViews>
    <sheetView showGridLines="0" zoomScaleNormal="100" workbookViewId="0">
      <selection activeCell="C3" sqref="C3:L3"/>
    </sheetView>
  </sheetViews>
  <sheetFormatPr baseColWidth="10" defaultColWidth="11.42578125" defaultRowHeight="15"/>
  <cols>
    <col min="1" max="2" width="11.42578125" style="59"/>
    <col min="3" max="3" width="58.5703125" style="59" bestFit="1" customWidth="1"/>
    <col min="4" max="4" width="14.85546875" style="59" customWidth="1"/>
    <col min="5" max="5" width="17.42578125" style="59" customWidth="1"/>
    <col min="6" max="6" width="17.85546875" style="59" customWidth="1"/>
    <col min="7" max="7" width="20.28515625" style="59" customWidth="1"/>
    <col min="8" max="8" width="13.7109375" style="59" bestFit="1" customWidth="1"/>
    <col min="9" max="9" width="13.140625" style="59" bestFit="1" customWidth="1"/>
    <col min="10" max="10" width="12.42578125" style="59" bestFit="1" customWidth="1"/>
    <col min="11" max="11" width="9" style="59" bestFit="1" customWidth="1"/>
    <col min="12" max="12" width="13.7109375" style="59" bestFit="1" customWidth="1"/>
    <col min="13" max="14" width="11.42578125" style="59"/>
    <col min="15" max="15" width="24.28515625" style="59" hidden="1" customWidth="1"/>
    <col min="16" max="16" width="19.42578125" style="59" hidden="1" customWidth="1"/>
    <col min="17" max="16384" width="11.42578125" style="59"/>
  </cols>
  <sheetData>
    <row r="2" spans="3:17" ht="18.75">
      <c r="C2" s="1285" t="s">
        <v>723</v>
      </c>
      <c r="D2" s="1285"/>
      <c r="E2" s="1285"/>
      <c r="F2" s="1285"/>
      <c r="G2" s="1285"/>
      <c r="H2" s="1285"/>
      <c r="I2" s="1285"/>
      <c r="J2" s="1285"/>
      <c r="K2" s="1285"/>
      <c r="L2" s="1285"/>
      <c r="M2" s="130"/>
      <c r="N2" s="130"/>
      <c r="O2" s="130"/>
    </row>
    <row r="3" spans="3:17" ht="16.5" thickBot="1">
      <c r="C3" s="1286" t="s">
        <v>125</v>
      </c>
      <c r="D3" s="1286"/>
      <c r="E3" s="1286"/>
      <c r="F3" s="1286"/>
      <c r="G3" s="1286"/>
      <c r="H3" s="1286"/>
      <c r="I3" s="1286"/>
      <c r="J3" s="1286"/>
      <c r="K3" s="1286"/>
      <c r="L3" s="1286"/>
      <c r="M3" s="129"/>
      <c r="N3" s="128"/>
      <c r="O3" s="87" t="s">
        <v>124</v>
      </c>
      <c r="P3" s="86">
        <v>5294508963581.7002</v>
      </c>
    </row>
    <row r="4" spans="3:17" ht="15.75" customHeight="1" thickBot="1">
      <c r="C4" s="1287" t="s">
        <v>2</v>
      </c>
      <c r="D4" s="113">
        <v>2020</v>
      </c>
      <c r="E4" s="1220">
        <v>2021</v>
      </c>
      <c r="F4" s="1210"/>
      <c r="G4" s="1210"/>
      <c r="H4" s="1210"/>
      <c r="I4" s="1211"/>
      <c r="J4" s="1290" t="s">
        <v>213</v>
      </c>
      <c r="K4" s="1291"/>
      <c r="L4" s="1294" t="s">
        <v>123</v>
      </c>
    </row>
    <row r="5" spans="3:17" ht="26.25" customHeight="1" thickBot="1">
      <c r="C5" s="1288"/>
      <c r="D5" s="1294" t="s">
        <v>118</v>
      </c>
      <c r="E5" s="1294" t="s">
        <v>122</v>
      </c>
      <c r="F5" s="1294" t="s">
        <v>121</v>
      </c>
      <c r="G5" s="1294" t="s">
        <v>119</v>
      </c>
      <c r="H5" s="1294" t="s">
        <v>118</v>
      </c>
      <c r="I5" s="1294" t="s">
        <v>117</v>
      </c>
      <c r="J5" s="1292"/>
      <c r="K5" s="1293"/>
      <c r="L5" s="1299"/>
    </row>
    <row r="6" spans="3:17" ht="15.75" customHeight="1" thickBot="1">
      <c r="C6" s="1288"/>
      <c r="D6" s="1295"/>
      <c r="E6" s="1295"/>
      <c r="F6" s="1295"/>
      <c r="G6" s="1295"/>
      <c r="H6" s="1295"/>
      <c r="I6" s="1295"/>
      <c r="J6" s="82" t="s">
        <v>66</v>
      </c>
      <c r="K6" s="82" t="s">
        <v>67</v>
      </c>
      <c r="L6" s="1295"/>
    </row>
    <row r="7" spans="3:17" ht="15.75" thickBot="1">
      <c r="C7" s="1289"/>
      <c r="D7" s="81">
        <v>1</v>
      </c>
      <c r="E7" s="81">
        <v>2</v>
      </c>
      <c r="F7" s="81">
        <v>3</v>
      </c>
      <c r="G7" s="81">
        <v>4</v>
      </c>
      <c r="H7" s="81">
        <v>5</v>
      </c>
      <c r="I7" s="81">
        <v>6</v>
      </c>
      <c r="J7" s="81" t="s">
        <v>212</v>
      </c>
      <c r="K7" s="81" t="s">
        <v>211</v>
      </c>
      <c r="L7" s="81" t="s">
        <v>210</v>
      </c>
    </row>
    <row r="8" spans="3:17">
      <c r="C8" s="122" t="s">
        <v>209</v>
      </c>
      <c r="D8" s="121">
        <v>78215315376.999603</v>
      </c>
      <c r="E8" s="121">
        <v>153374829243</v>
      </c>
      <c r="F8" s="121">
        <v>166205188222</v>
      </c>
      <c r="G8" s="121">
        <v>67301583747.849945</v>
      </c>
      <c r="H8" s="121">
        <v>64616738604.559952</v>
      </c>
      <c r="I8" s="121">
        <v>63329792624.729942</v>
      </c>
      <c r="J8" s="121">
        <f t="shared" ref="J8:J34" si="0">H8-D8</f>
        <v>-13598576772.439651</v>
      </c>
      <c r="K8" s="120">
        <f t="shared" ref="K8:K34" si="1">J8/D8</f>
        <v>-0.17386079320775225</v>
      </c>
      <c r="L8" s="120">
        <f t="shared" ref="L8:L34" si="2">H8/$P$3</f>
        <v>1.2204481860173706E-2</v>
      </c>
      <c r="M8" s="114"/>
      <c r="N8" s="114"/>
      <c r="O8" s="119"/>
      <c r="P8" s="124"/>
    </row>
    <row r="9" spans="3:17">
      <c r="C9" s="123" t="s">
        <v>208</v>
      </c>
      <c r="D9" s="69">
        <v>38750429967.819626</v>
      </c>
      <c r="E9" s="69">
        <v>74961398519</v>
      </c>
      <c r="F9" s="69">
        <v>81971477297</v>
      </c>
      <c r="G9" s="69">
        <v>32110460827.039955</v>
      </c>
      <c r="H9" s="69">
        <v>30700587212.819984</v>
      </c>
      <c r="I9" s="69">
        <v>30213676531.849979</v>
      </c>
      <c r="J9" s="69">
        <f t="shared" si="0"/>
        <v>-8049842754.9996414</v>
      </c>
      <c r="K9" s="68">
        <f t="shared" si="1"/>
        <v>-0.20773557252615391</v>
      </c>
      <c r="L9" s="68">
        <f t="shared" si="2"/>
        <v>5.7985712034853637E-3</v>
      </c>
      <c r="M9" s="114"/>
      <c r="N9" s="114"/>
      <c r="P9" s="124"/>
    </row>
    <row r="10" spans="3:17">
      <c r="C10" s="123" t="s">
        <v>207</v>
      </c>
      <c r="D10" s="69">
        <v>4648285531.9699993</v>
      </c>
      <c r="E10" s="69">
        <v>10180523554</v>
      </c>
      <c r="F10" s="69">
        <v>9362533633</v>
      </c>
      <c r="G10" s="69">
        <v>3497413119.1699991</v>
      </c>
      <c r="H10" s="69">
        <v>3333386447.4900002</v>
      </c>
      <c r="I10" s="69">
        <v>3134095520.1099997</v>
      </c>
      <c r="J10" s="69">
        <f t="shared" si="0"/>
        <v>-1314899084.4799991</v>
      </c>
      <c r="K10" s="68">
        <f t="shared" si="1"/>
        <v>-0.28287829468228237</v>
      </c>
      <c r="L10" s="68">
        <f t="shared" si="2"/>
        <v>6.2959312571169703E-4</v>
      </c>
      <c r="M10" s="114"/>
      <c r="N10" s="114"/>
      <c r="P10" s="124"/>
      <c r="Q10" s="126"/>
    </row>
    <row r="11" spans="3:17">
      <c r="C11" s="123" t="s">
        <v>206</v>
      </c>
      <c r="D11" s="69">
        <v>12618730127.579987</v>
      </c>
      <c r="E11" s="69">
        <v>29730961943</v>
      </c>
      <c r="F11" s="69">
        <v>31863691073</v>
      </c>
      <c r="G11" s="69">
        <v>12594785902.460001</v>
      </c>
      <c r="H11" s="69">
        <v>11690522893.040001</v>
      </c>
      <c r="I11" s="69">
        <v>11465419664.850002</v>
      </c>
      <c r="J11" s="69">
        <f t="shared" si="0"/>
        <v>-928207234.53998566</v>
      </c>
      <c r="K11" s="68">
        <f t="shared" si="1"/>
        <v>-7.3557895695959122E-2</v>
      </c>
      <c r="L11" s="68">
        <f t="shared" si="2"/>
        <v>2.2080466712689141E-3</v>
      </c>
      <c r="M11" s="114"/>
      <c r="N11" s="114"/>
      <c r="P11" s="124"/>
      <c r="Q11" s="126"/>
    </row>
    <row r="12" spans="3:17">
      <c r="C12" s="123" t="s">
        <v>205</v>
      </c>
      <c r="D12" s="69">
        <v>22197869749.629982</v>
      </c>
      <c r="E12" s="69">
        <v>38501945227</v>
      </c>
      <c r="F12" s="69">
        <v>43007486219</v>
      </c>
      <c r="G12" s="69">
        <v>19098923899.179996</v>
      </c>
      <c r="H12" s="69">
        <v>18892242051.210003</v>
      </c>
      <c r="I12" s="69">
        <v>18516600907.919998</v>
      </c>
      <c r="J12" s="69">
        <f t="shared" si="0"/>
        <v>-3305627698.4199791</v>
      </c>
      <c r="K12" s="68">
        <f t="shared" si="1"/>
        <v>-0.14891643818547412</v>
      </c>
      <c r="L12" s="68">
        <f t="shared" si="2"/>
        <v>3.5682708597077387E-3</v>
      </c>
      <c r="M12" s="114"/>
      <c r="N12" s="114"/>
      <c r="P12" s="124"/>
      <c r="Q12" s="126"/>
    </row>
    <row r="13" spans="3:17">
      <c r="C13" s="122" t="s">
        <v>204</v>
      </c>
      <c r="D13" s="121">
        <v>47666546446.099998</v>
      </c>
      <c r="E13" s="121">
        <v>129938826397</v>
      </c>
      <c r="F13" s="121">
        <v>154454438381.78</v>
      </c>
      <c r="G13" s="121">
        <v>42855041748.830017</v>
      </c>
      <c r="H13" s="121">
        <v>41479174860.390007</v>
      </c>
      <c r="I13" s="121">
        <v>38856384943.750015</v>
      </c>
      <c r="J13" s="121">
        <f t="shared" si="0"/>
        <v>-6187371585.7099915</v>
      </c>
      <c r="K13" s="120">
        <f t="shared" si="1"/>
        <v>-0.12980532568489095</v>
      </c>
      <c r="L13" s="120">
        <f t="shared" si="2"/>
        <v>7.8343761708035003E-3</v>
      </c>
      <c r="M13" s="114"/>
      <c r="N13" s="114"/>
      <c r="O13" s="119"/>
      <c r="P13" s="124"/>
      <c r="Q13" s="126"/>
    </row>
    <row r="14" spans="3:17">
      <c r="C14" s="123" t="s">
        <v>203</v>
      </c>
      <c r="D14" s="69">
        <v>3423593786.0199976</v>
      </c>
      <c r="E14" s="69">
        <v>7878627350</v>
      </c>
      <c r="F14" s="69">
        <v>14799569779.779999</v>
      </c>
      <c r="G14" s="69">
        <v>4025381475.6800003</v>
      </c>
      <c r="H14" s="69">
        <v>3807694010.0000005</v>
      </c>
      <c r="I14" s="69">
        <v>3726236689.269999</v>
      </c>
      <c r="J14" s="69">
        <f t="shared" si="0"/>
        <v>384100223.98000288</v>
      </c>
      <c r="K14" s="68">
        <f t="shared" si="1"/>
        <v>0.11219211389752164</v>
      </c>
      <c r="L14" s="68">
        <f t="shared" si="2"/>
        <v>7.191779324940685E-4</v>
      </c>
      <c r="M14" s="114"/>
      <c r="N14" s="114"/>
      <c r="Q14" s="126"/>
    </row>
    <row r="15" spans="3:17">
      <c r="C15" s="123" t="s">
        <v>202</v>
      </c>
      <c r="D15" s="69">
        <v>5652949294.2400236</v>
      </c>
      <c r="E15" s="69">
        <v>13630854023</v>
      </c>
      <c r="F15" s="69">
        <v>13485607688</v>
      </c>
      <c r="G15" s="69">
        <v>6215852981.4000063</v>
      </c>
      <c r="H15" s="69">
        <v>6105095244.0900002</v>
      </c>
      <c r="I15" s="69">
        <v>5840375777.0199995</v>
      </c>
      <c r="J15" s="69">
        <f t="shared" si="0"/>
        <v>452145949.84997654</v>
      </c>
      <c r="K15" s="68">
        <f t="shared" si="1"/>
        <v>7.9984080223518536E-2</v>
      </c>
      <c r="L15" s="68">
        <f t="shared" si="2"/>
        <v>1.1530994254772106E-3</v>
      </c>
      <c r="M15" s="114"/>
      <c r="N15" s="114"/>
      <c r="Q15" s="125"/>
    </row>
    <row r="16" spans="3:17">
      <c r="C16" s="123" t="s">
        <v>201</v>
      </c>
      <c r="D16" s="69">
        <v>3421623472.3600001</v>
      </c>
      <c r="E16" s="69">
        <v>7731561024</v>
      </c>
      <c r="F16" s="69">
        <v>9369813284</v>
      </c>
      <c r="G16" s="69">
        <v>2492860385.6100001</v>
      </c>
      <c r="H16" s="69">
        <v>2492860385.6000004</v>
      </c>
      <c r="I16" s="69">
        <v>2018199459.7199996</v>
      </c>
      <c r="J16" s="69">
        <f t="shared" si="0"/>
        <v>-928763086.75999975</v>
      </c>
      <c r="K16" s="68">
        <f t="shared" si="1"/>
        <v>-0.27143930191693566</v>
      </c>
      <c r="L16" s="68">
        <f t="shared" si="2"/>
        <v>4.7083882617767766E-4</v>
      </c>
      <c r="M16" s="114"/>
      <c r="N16" s="114"/>
    </row>
    <row r="17" spans="3:16">
      <c r="C17" s="123" t="s">
        <v>200</v>
      </c>
      <c r="D17" s="69">
        <v>18032876026.619987</v>
      </c>
      <c r="E17" s="69">
        <v>52046074129</v>
      </c>
      <c r="F17" s="69">
        <v>67176989348</v>
      </c>
      <c r="G17" s="69">
        <v>18240770984.339996</v>
      </c>
      <c r="H17" s="69">
        <v>18223249125.02</v>
      </c>
      <c r="I17" s="69">
        <v>18182690711.260002</v>
      </c>
      <c r="J17" s="69">
        <f t="shared" si="0"/>
        <v>190373098.40001297</v>
      </c>
      <c r="K17" s="68">
        <f t="shared" si="1"/>
        <v>1.0557001452180213E-2</v>
      </c>
      <c r="L17" s="68">
        <f t="shared" si="2"/>
        <v>3.4419148688516138E-3</v>
      </c>
      <c r="M17" s="114"/>
      <c r="N17" s="114"/>
    </row>
    <row r="18" spans="3:16">
      <c r="C18" s="123" t="s">
        <v>199</v>
      </c>
      <c r="D18" s="69">
        <v>67670587.60999994</v>
      </c>
      <c r="E18" s="69">
        <v>890787874</v>
      </c>
      <c r="F18" s="69">
        <v>899789452</v>
      </c>
      <c r="G18" s="69">
        <v>106302959.94000003</v>
      </c>
      <c r="H18" s="69">
        <v>95030816.399999991</v>
      </c>
      <c r="I18" s="69">
        <v>88559517.939999998</v>
      </c>
      <c r="J18" s="69">
        <f t="shared" si="0"/>
        <v>27360228.790000051</v>
      </c>
      <c r="K18" s="68">
        <f t="shared" si="1"/>
        <v>0.40431492848389167</v>
      </c>
      <c r="L18" s="68">
        <f t="shared" si="2"/>
        <v>1.7948938618041789E-5</v>
      </c>
      <c r="M18" s="114"/>
      <c r="N18" s="114"/>
    </row>
    <row r="19" spans="3:16">
      <c r="C19" s="123" t="s">
        <v>198</v>
      </c>
      <c r="D19" s="69">
        <v>13670088677.129993</v>
      </c>
      <c r="E19" s="69">
        <v>39775378020</v>
      </c>
      <c r="F19" s="69">
        <v>40197977089</v>
      </c>
      <c r="G19" s="69">
        <v>9651641002.7500114</v>
      </c>
      <c r="H19" s="69">
        <v>8782318091.1599998</v>
      </c>
      <c r="I19" s="69">
        <v>7091081885.0699987</v>
      </c>
      <c r="J19" s="69">
        <f t="shared" si="0"/>
        <v>-4887770585.9699936</v>
      </c>
      <c r="K19" s="68">
        <f t="shared" si="1"/>
        <v>-0.35755222233102374</v>
      </c>
      <c r="L19" s="68">
        <f t="shared" si="2"/>
        <v>1.658759698315596E-3</v>
      </c>
      <c r="M19" s="114"/>
      <c r="N19" s="114"/>
    </row>
    <row r="20" spans="3:16">
      <c r="C20" s="123" t="s">
        <v>197</v>
      </c>
      <c r="D20" s="69">
        <v>386965947.45000005</v>
      </c>
      <c r="E20" s="69">
        <v>1528821197</v>
      </c>
      <c r="F20" s="69">
        <v>1528821197</v>
      </c>
      <c r="G20" s="69">
        <v>624009455.0400002</v>
      </c>
      <c r="H20" s="69">
        <v>616800057.38</v>
      </c>
      <c r="I20" s="69">
        <v>614730026.25</v>
      </c>
      <c r="J20" s="69">
        <f t="shared" si="0"/>
        <v>229834109.92999995</v>
      </c>
      <c r="K20" s="68">
        <f t="shared" si="1"/>
        <v>0.59393885029042992</v>
      </c>
      <c r="L20" s="68">
        <f t="shared" si="2"/>
        <v>1.1649806651054168E-4</v>
      </c>
      <c r="M20" s="114"/>
      <c r="N20" s="114"/>
    </row>
    <row r="21" spans="3:16">
      <c r="C21" s="123" t="s">
        <v>196</v>
      </c>
      <c r="D21" s="69">
        <v>157179622.02000001</v>
      </c>
      <c r="E21" s="69">
        <v>182203020</v>
      </c>
      <c r="F21" s="69">
        <v>182203020</v>
      </c>
      <c r="G21" s="69">
        <v>90054622.019999996</v>
      </c>
      <c r="H21" s="69">
        <v>90054622.019999996</v>
      </c>
      <c r="I21" s="69">
        <v>90054622.019999996</v>
      </c>
      <c r="J21" s="69">
        <f t="shared" si="0"/>
        <v>-67125000.000000015</v>
      </c>
      <c r="K21" s="68">
        <f t="shared" si="1"/>
        <v>-0.4270591768661896</v>
      </c>
      <c r="L21" s="68">
        <f t="shared" si="2"/>
        <v>1.7009060262139709E-5</v>
      </c>
      <c r="M21" s="114"/>
      <c r="N21" s="114"/>
    </row>
    <row r="22" spans="3:16">
      <c r="C22" s="123" t="s">
        <v>195</v>
      </c>
      <c r="D22" s="69">
        <v>2853599032.6499991</v>
      </c>
      <c r="E22" s="69">
        <v>6274519760</v>
      </c>
      <c r="F22" s="69">
        <v>6813667524</v>
      </c>
      <c r="G22" s="69">
        <v>1408167882.0499995</v>
      </c>
      <c r="H22" s="69">
        <v>1266072508.7199998</v>
      </c>
      <c r="I22" s="69">
        <v>1204456255.2</v>
      </c>
      <c r="J22" s="69">
        <f t="shared" si="0"/>
        <v>-1587526523.9299994</v>
      </c>
      <c r="K22" s="68">
        <f t="shared" si="1"/>
        <v>-0.55632431388082593</v>
      </c>
      <c r="L22" s="68">
        <f t="shared" si="2"/>
        <v>2.3912935409660919E-4</v>
      </c>
      <c r="M22" s="114"/>
      <c r="N22" s="114"/>
    </row>
    <row r="23" spans="3:16">
      <c r="C23" s="122" t="s">
        <v>194</v>
      </c>
      <c r="D23" s="121">
        <v>2103485829.1799951</v>
      </c>
      <c r="E23" s="121">
        <v>6755359244</v>
      </c>
      <c r="F23" s="121">
        <v>6755359244</v>
      </c>
      <c r="G23" s="121">
        <v>2285288072.5299993</v>
      </c>
      <c r="H23" s="121">
        <v>1738054347.9400001</v>
      </c>
      <c r="I23" s="121">
        <v>1552341199.4399998</v>
      </c>
      <c r="J23" s="121">
        <f t="shared" si="0"/>
        <v>-365431481.239995</v>
      </c>
      <c r="K23" s="120">
        <f t="shared" si="1"/>
        <v>-0.17372661901052677</v>
      </c>
      <c r="L23" s="120">
        <f t="shared" si="2"/>
        <v>3.282748900597229E-4</v>
      </c>
      <c r="M23" s="114"/>
      <c r="N23" s="114"/>
      <c r="O23" s="119"/>
      <c r="P23" s="124"/>
    </row>
    <row r="24" spans="3:16">
      <c r="C24" s="123" t="s">
        <v>193</v>
      </c>
      <c r="D24" s="69">
        <v>622670896.63</v>
      </c>
      <c r="E24" s="69">
        <v>1477196960</v>
      </c>
      <c r="F24" s="69">
        <v>1477196960</v>
      </c>
      <c r="G24" s="69">
        <v>763090547.2700001</v>
      </c>
      <c r="H24" s="69">
        <v>692445206.57000005</v>
      </c>
      <c r="I24" s="69">
        <v>617071043.82999992</v>
      </c>
      <c r="J24" s="69">
        <f t="shared" si="0"/>
        <v>69774309.940000057</v>
      </c>
      <c r="K24" s="68">
        <f t="shared" si="1"/>
        <v>0.11205648171069243</v>
      </c>
      <c r="L24" s="68">
        <f t="shared" si="2"/>
        <v>1.307855386274699E-4</v>
      </c>
      <c r="M24" s="114"/>
      <c r="N24" s="114"/>
    </row>
    <row r="25" spans="3:16">
      <c r="C25" s="123" t="s">
        <v>192</v>
      </c>
      <c r="D25" s="69">
        <v>1480814932.5499952</v>
      </c>
      <c r="E25" s="69">
        <v>5278162284</v>
      </c>
      <c r="F25" s="69">
        <v>5278162284</v>
      </c>
      <c r="G25" s="69">
        <v>1522197525.259999</v>
      </c>
      <c r="H25" s="69">
        <v>1045609141.3700001</v>
      </c>
      <c r="I25" s="69">
        <v>935270155.60999978</v>
      </c>
      <c r="J25" s="69">
        <f t="shared" si="0"/>
        <v>-435205791.17999506</v>
      </c>
      <c r="K25" s="68">
        <f t="shared" si="1"/>
        <v>-0.29389613895273281</v>
      </c>
      <c r="L25" s="68">
        <f t="shared" si="2"/>
        <v>1.9748935143225303E-4</v>
      </c>
      <c r="M25" s="114"/>
      <c r="N25" s="114"/>
    </row>
    <row r="26" spans="3:16">
      <c r="C26" s="122" t="s">
        <v>191</v>
      </c>
      <c r="D26" s="121">
        <v>198863756283.53937</v>
      </c>
      <c r="E26" s="121">
        <v>416473656021</v>
      </c>
      <c r="F26" s="121">
        <v>491309842054.59998</v>
      </c>
      <c r="G26" s="121">
        <v>268738380379.71005</v>
      </c>
      <c r="H26" s="121">
        <v>206976635951.05002</v>
      </c>
      <c r="I26" s="121">
        <v>199673014032.01996</v>
      </c>
      <c r="J26" s="121">
        <f t="shared" si="0"/>
        <v>8112879667.5106506</v>
      </c>
      <c r="K26" s="120">
        <f t="shared" si="1"/>
        <v>4.0796170298338978E-2</v>
      </c>
      <c r="L26" s="120">
        <f t="shared" si="2"/>
        <v>3.9092697240620346E-2</v>
      </c>
      <c r="M26" s="114"/>
      <c r="N26" s="114"/>
      <c r="O26" s="119"/>
    </row>
    <row r="27" spans="3:16">
      <c r="C27" s="123" t="s">
        <v>190</v>
      </c>
      <c r="D27" s="69">
        <v>8121678293.0100012</v>
      </c>
      <c r="E27" s="69">
        <v>17669577548</v>
      </c>
      <c r="F27" s="69">
        <v>19479869268.09</v>
      </c>
      <c r="G27" s="69">
        <v>8026508631.8500004</v>
      </c>
      <c r="H27" s="69">
        <v>7948641954.2399998</v>
      </c>
      <c r="I27" s="69">
        <v>7693024041.9899998</v>
      </c>
      <c r="J27" s="69">
        <f t="shared" si="0"/>
        <v>-173036338.77000141</v>
      </c>
      <c r="K27" s="68">
        <f t="shared" si="1"/>
        <v>-2.1305490383548776E-2</v>
      </c>
      <c r="L27" s="68">
        <f t="shared" si="2"/>
        <v>1.501299177868007E-3</v>
      </c>
      <c r="M27" s="114"/>
      <c r="N27" s="114"/>
      <c r="O27" s="114"/>
      <c r="P27" s="114"/>
    </row>
    <row r="28" spans="3:16">
      <c r="C28" s="123" t="s">
        <v>189</v>
      </c>
      <c r="D28" s="69">
        <v>38589386795.469948</v>
      </c>
      <c r="E28" s="69">
        <v>97744003634</v>
      </c>
      <c r="F28" s="69">
        <v>136851959579.17</v>
      </c>
      <c r="G28" s="69">
        <v>61660334210.899986</v>
      </c>
      <c r="H28" s="69">
        <v>56916680615.690002</v>
      </c>
      <c r="I28" s="69">
        <v>54696431358.459991</v>
      </c>
      <c r="J28" s="69">
        <f t="shared" si="0"/>
        <v>18327293820.220055</v>
      </c>
      <c r="K28" s="68">
        <f t="shared" si="1"/>
        <v>0.47493094195452507</v>
      </c>
      <c r="L28" s="68">
        <f t="shared" si="2"/>
        <v>1.075013396090017E-2</v>
      </c>
      <c r="M28" s="114"/>
      <c r="N28" s="114"/>
      <c r="O28" s="114"/>
      <c r="P28" s="114"/>
    </row>
    <row r="29" spans="3:16">
      <c r="C29" s="123" t="s">
        <v>188</v>
      </c>
      <c r="D29" s="69">
        <v>2478328004.410007</v>
      </c>
      <c r="E29" s="69">
        <v>6205311481</v>
      </c>
      <c r="F29" s="69">
        <v>6797581659.6900005</v>
      </c>
      <c r="G29" s="69">
        <v>2979116888.6899986</v>
      </c>
      <c r="H29" s="69">
        <v>2500273057.77</v>
      </c>
      <c r="I29" s="69">
        <v>2405011444.9999995</v>
      </c>
      <c r="J29" s="69">
        <f t="shared" si="0"/>
        <v>21945053.359992981</v>
      </c>
      <c r="K29" s="68">
        <f t="shared" si="1"/>
        <v>8.854781659628318E-3</v>
      </c>
      <c r="L29" s="68">
        <f t="shared" si="2"/>
        <v>4.7223889410106536E-4</v>
      </c>
      <c r="M29" s="114"/>
      <c r="N29" s="114"/>
      <c r="O29" s="114"/>
      <c r="P29" s="114"/>
    </row>
    <row r="30" spans="3:16">
      <c r="C30" s="123" t="s">
        <v>187</v>
      </c>
      <c r="D30" s="69">
        <v>96006455265.559494</v>
      </c>
      <c r="E30" s="69">
        <v>199017511706</v>
      </c>
      <c r="F30" s="69">
        <v>200787302389.97998</v>
      </c>
      <c r="G30" s="69">
        <v>129863340966.42001</v>
      </c>
      <c r="H30" s="69">
        <v>85961581358.26001</v>
      </c>
      <c r="I30" s="69">
        <v>81483596903.339996</v>
      </c>
      <c r="J30" s="69">
        <f t="shared" si="0"/>
        <v>-10044873907.299484</v>
      </c>
      <c r="K30" s="68">
        <f t="shared" si="1"/>
        <v>-0.10462706783116586</v>
      </c>
      <c r="L30" s="68">
        <f t="shared" si="2"/>
        <v>1.6235987501305043E-2</v>
      </c>
      <c r="M30" s="114"/>
      <c r="N30" s="114"/>
      <c r="O30" s="114"/>
      <c r="P30" s="114"/>
    </row>
    <row r="31" spans="3:16">
      <c r="C31" s="123" t="s">
        <v>186</v>
      </c>
      <c r="D31" s="69">
        <v>53667907925.08989</v>
      </c>
      <c r="E31" s="69">
        <v>95837251652</v>
      </c>
      <c r="F31" s="69">
        <v>127393129157.67</v>
      </c>
      <c r="G31" s="69">
        <v>66209079681.850067</v>
      </c>
      <c r="H31" s="69">
        <v>53649458965.090012</v>
      </c>
      <c r="I31" s="69">
        <v>53394950283.230003</v>
      </c>
      <c r="J31" s="69">
        <f t="shared" si="0"/>
        <v>-18448959.99987793</v>
      </c>
      <c r="K31" s="68">
        <f t="shared" si="1"/>
        <v>-3.4376149011862249E-4</v>
      </c>
      <c r="L31" s="68">
        <f t="shared" si="2"/>
        <v>1.0133037706446059E-2</v>
      </c>
      <c r="M31" s="114"/>
      <c r="N31" s="114"/>
      <c r="O31" s="114"/>
      <c r="P31" s="114"/>
    </row>
    <row r="32" spans="3:16">
      <c r="C32" s="122" t="s">
        <v>185</v>
      </c>
      <c r="D32" s="121">
        <v>75496065628.869995</v>
      </c>
      <c r="E32" s="121">
        <v>184836130000</v>
      </c>
      <c r="F32" s="121">
        <v>157865454286</v>
      </c>
      <c r="G32" s="121">
        <v>91175106592.710007</v>
      </c>
      <c r="H32" s="121">
        <v>88383773204.589996</v>
      </c>
      <c r="I32" s="121">
        <v>51879404884.849998</v>
      </c>
      <c r="J32" s="121">
        <f t="shared" si="0"/>
        <v>12887707575.720001</v>
      </c>
      <c r="K32" s="120">
        <f t="shared" si="1"/>
        <v>0.1707070092774701</v>
      </c>
      <c r="L32" s="120">
        <f t="shared" si="2"/>
        <v>1.6693478812206782E-2</v>
      </c>
      <c r="M32" s="114"/>
      <c r="N32" s="114"/>
      <c r="O32" s="119"/>
    </row>
    <row r="33" spans="3:14">
      <c r="C33" s="118" t="s">
        <v>184</v>
      </c>
      <c r="D33" s="69">
        <v>75496065628.869995</v>
      </c>
      <c r="E33" s="69">
        <v>184836130000</v>
      </c>
      <c r="F33" s="69">
        <v>157865454286</v>
      </c>
      <c r="G33" s="69">
        <v>91175106592.710007</v>
      </c>
      <c r="H33" s="69">
        <v>88383773204.590012</v>
      </c>
      <c r="I33" s="69">
        <v>51879404884.850006</v>
      </c>
      <c r="J33" s="69">
        <f t="shared" si="0"/>
        <v>12887707575.720016</v>
      </c>
      <c r="K33" s="68">
        <f t="shared" si="1"/>
        <v>0.17070700927747029</v>
      </c>
      <c r="L33" s="68">
        <f t="shared" si="2"/>
        <v>1.6693478812206786E-2</v>
      </c>
      <c r="M33" s="114"/>
      <c r="N33" s="114"/>
    </row>
    <row r="34" spans="3:14">
      <c r="C34" s="117" t="s">
        <v>88</v>
      </c>
      <c r="D34" s="116">
        <v>402345169564.68896</v>
      </c>
      <c r="E34" s="116">
        <v>891378800905</v>
      </c>
      <c r="F34" s="116">
        <v>976590282188.38</v>
      </c>
      <c r="G34" s="116">
        <v>472355400541.63007</v>
      </c>
      <c r="H34" s="116">
        <v>403194376968.53003</v>
      </c>
      <c r="I34" s="116">
        <v>355290937684.79022</v>
      </c>
      <c r="J34" s="116">
        <f t="shared" si="0"/>
        <v>849207403.84106445</v>
      </c>
      <c r="K34" s="115">
        <f t="shared" si="1"/>
        <v>2.1106439646332801E-3</v>
      </c>
      <c r="L34" s="115">
        <f t="shared" si="2"/>
        <v>7.6153308973864062E-2</v>
      </c>
      <c r="M34" s="114"/>
      <c r="N34" s="114"/>
    </row>
    <row r="35" spans="3:14">
      <c r="C35" s="111" t="s">
        <v>87</v>
      </c>
    </row>
    <row r="36" spans="3:14">
      <c r="C36" s="111" t="s">
        <v>86</v>
      </c>
    </row>
    <row r="37" spans="3:14">
      <c r="C37" s="111" t="s">
        <v>85</v>
      </c>
    </row>
    <row r="38" spans="3:14">
      <c r="C38" s="111" t="s">
        <v>84</v>
      </c>
    </row>
    <row r="39" spans="3:14">
      <c r="C39" s="111" t="s">
        <v>83</v>
      </c>
    </row>
  </sheetData>
  <mergeCells count="12">
    <mergeCell ref="J4:K5"/>
    <mergeCell ref="F5:F6"/>
    <mergeCell ref="E4:I4"/>
    <mergeCell ref="L4:L6"/>
    <mergeCell ref="C2:L2"/>
    <mergeCell ref="C3:L3"/>
    <mergeCell ref="C4:C7"/>
    <mergeCell ref="D5:D6"/>
    <mergeCell ref="E5:E6"/>
    <mergeCell ref="G5:G6"/>
    <mergeCell ref="H5:H6"/>
    <mergeCell ref="I5:I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DD03-5E40-4835-8C99-E5FE7E210A68}">
  <dimension ref="B4:K52"/>
  <sheetViews>
    <sheetView showGridLines="0" zoomScale="115" zoomScaleNormal="115" workbookViewId="0">
      <selection activeCell="E3" sqref="E3"/>
    </sheetView>
  </sheetViews>
  <sheetFormatPr baseColWidth="10" defaultColWidth="9.140625" defaultRowHeight="15"/>
  <cols>
    <col min="1" max="1" width="35.85546875" bestFit="1" customWidth="1"/>
    <col min="2" max="2" width="29.140625" customWidth="1"/>
    <col min="3" max="3" width="20.7109375" customWidth="1"/>
    <col min="4" max="4" width="13.7109375" bestFit="1" customWidth="1"/>
    <col min="5" max="5" width="13.7109375" customWidth="1"/>
    <col min="6" max="6" width="20.5703125" bestFit="1" customWidth="1"/>
    <col min="7" max="7" width="14.7109375" customWidth="1"/>
    <col min="10" max="10" width="24.85546875" hidden="1" customWidth="1"/>
    <col min="11" max="11" width="12" hidden="1" customWidth="1"/>
    <col min="12" max="12" width="11.140625" bestFit="1" customWidth="1"/>
  </cols>
  <sheetData>
    <row r="4" spans="2:11">
      <c r="B4" s="1301" t="s">
        <v>968</v>
      </c>
      <c r="C4" s="1301"/>
      <c r="D4" s="1301"/>
      <c r="E4" s="1301"/>
      <c r="F4" s="1301"/>
      <c r="G4" s="1301"/>
      <c r="J4" s="87" t="s">
        <v>124</v>
      </c>
      <c r="K4" s="86">
        <v>5294508963581.7002</v>
      </c>
    </row>
    <row r="5" spans="2:11">
      <c r="B5" s="645"/>
      <c r="C5" s="1302" t="s">
        <v>125</v>
      </c>
      <c r="D5" s="1302"/>
      <c r="E5" s="1302"/>
      <c r="F5" s="645"/>
      <c r="G5" s="645"/>
    </row>
    <row r="6" spans="2:11">
      <c r="K6" s="132"/>
    </row>
    <row r="7" spans="2:11">
      <c r="K7" s="132"/>
    </row>
    <row r="8" spans="2:11">
      <c r="D8">
        <v>2020</v>
      </c>
      <c r="E8">
        <v>2021</v>
      </c>
      <c r="K8" s="132"/>
    </row>
    <row r="9" spans="2:11">
      <c r="C9" t="s">
        <v>216</v>
      </c>
      <c r="D9" s="131">
        <v>-116242727832.40997</v>
      </c>
      <c r="E9" s="131">
        <v>6660202109.5509644</v>
      </c>
      <c r="F9" s="133"/>
    </row>
    <row r="10" spans="2:11">
      <c r="C10" t="s">
        <v>215</v>
      </c>
      <c r="D10" s="131">
        <v>-40720157551.97998</v>
      </c>
      <c r="E10" s="131">
        <v>95043975314.14093</v>
      </c>
    </row>
    <row r="11" spans="2:11">
      <c r="C11" t="s">
        <v>214</v>
      </c>
      <c r="D11" s="131">
        <v>-65129195914.090027</v>
      </c>
      <c r="E11" s="131">
        <v>27960909895.570068</v>
      </c>
    </row>
    <row r="12" spans="2:11">
      <c r="J12" s="131"/>
    </row>
    <row r="24" spans="2:2">
      <c r="B24" s="2" t="s">
        <v>83</v>
      </c>
    </row>
    <row r="52" ht="15.75" customHeight="1"/>
  </sheetData>
  <mergeCells count="2">
    <mergeCell ref="B4:G4"/>
    <mergeCell ref="C5:E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E83B-CF72-4914-B929-25296C4A636C}">
  <dimension ref="C4:M48"/>
  <sheetViews>
    <sheetView showGridLines="0" topLeftCell="C1" zoomScaleNormal="100" workbookViewId="0">
      <selection activeCell="E3" sqref="E3"/>
    </sheetView>
  </sheetViews>
  <sheetFormatPr baseColWidth="10" defaultColWidth="11.42578125" defaultRowHeight="15"/>
  <cols>
    <col min="1" max="2" width="11.42578125" style="59"/>
    <col min="3" max="3" width="99.7109375" style="59" customWidth="1"/>
    <col min="4" max="4" width="14.42578125" style="59" customWidth="1"/>
    <col min="5" max="5" width="15.7109375" style="59" bestFit="1" customWidth="1"/>
    <col min="6" max="7" width="20.5703125" style="59" customWidth="1"/>
    <col min="8" max="8" width="16.140625" style="59" customWidth="1"/>
    <col min="9" max="9" width="18.140625" style="59" customWidth="1"/>
    <col min="10" max="10" width="13.140625" style="59" customWidth="1"/>
    <col min="11" max="11" width="12.85546875" style="59" customWidth="1"/>
    <col min="12" max="12" width="11.42578125" style="59"/>
    <col min="13" max="13" width="13.140625" style="59" bestFit="1" customWidth="1"/>
    <col min="14" max="16384" width="11.42578125" style="59"/>
  </cols>
  <sheetData>
    <row r="4" spans="3:13">
      <c r="C4" s="1200" t="s">
        <v>493</v>
      </c>
      <c r="D4" s="1200"/>
      <c r="E4" s="1200"/>
      <c r="F4" s="1200"/>
      <c r="G4" s="1200"/>
      <c r="H4" s="1200"/>
      <c r="I4" s="1200"/>
      <c r="J4" s="1200"/>
      <c r="K4" s="1200"/>
    </row>
    <row r="5" spans="3:13">
      <c r="C5" s="1200" t="s">
        <v>260</v>
      </c>
      <c r="D5" s="1200"/>
      <c r="E5" s="1200"/>
      <c r="F5" s="1200"/>
      <c r="G5" s="1200"/>
      <c r="H5" s="1200"/>
      <c r="I5" s="1200"/>
      <c r="J5" s="1200"/>
      <c r="K5" s="1200"/>
    </row>
    <row r="6" spans="3:13">
      <c r="C6" s="1307" t="s">
        <v>716</v>
      </c>
      <c r="D6" s="1307"/>
      <c r="E6" s="1307"/>
      <c r="F6" s="1307"/>
      <c r="G6" s="1307"/>
      <c r="H6" s="1307"/>
      <c r="I6" s="1307"/>
      <c r="J6" s="1307"/>
      <c r="K6" s="1307"/>
    </row>
    <row r="7" spans="3:13">
      <c r="C7" s="1303" t="s">
        <v>2</v>
      </c>
      <c r="D7" s="175">
        <v>2020</v>
      </c>
      <c r="E7" s="1304">
        <v>2021</v>
      </c>
      <c r="F7" s="1305"/>
      <c r="G7" s="1305"/>
      <c r="H7" s="1305"/>
      <c r="I7" s="1306"/>
      <c r="J7" s="1303" t="s">
        <v>259</v>
      </c>
      <c r="K7" s="1303" t="s">
        <v>258</v>
      </c>
    </row>
    <row r="8" spans="3:13" s="108" customFormat="1" ht="39" customHeight="1">
      <c r="C8" s="1303"/>
      <c r="D8" s="176" t="s">
        <v>257</v>
      </c>
      <c r="E8" s="176" t="s">
        <v>122</v>
      </c>
      <c r="F8" s="176" t="s">
        <v>121</v>
      </c>
      <c r="G8" s="176" t="s">
        <v>256</v>
      </c>
      <c r="H8" s="176" t="s">
        <v>255</v>
      </c>
      <c r="I8" s="176" t="s">
        <v>254</v>
      </c>
      <c r="J8" s="1303"/>
      <c r="K8" s="1303"/>
    </row>
    <row r="9" spans="3:13">
      <c r="C9" s="1303"/>
      <c r="D9" s="175">
        <v>1</v>
      </c>
      <c r="E9" s="175">
        <v>2</v>
      </c>
      <c r="F9" s="175">
        <v>3</v>
      </c>
      <c r="G9" s="175">
        <v>4</v>
      </c>
      <c r="H9" s="175">
        <v>5</v>
      </c>
      <c r="I9" s="175">
        <v>6</v>
      </c>
      <c r="J9" s="175" t="s">
        <v>253</v>
      </c>
      <c r="K9" s="175" t="s">
        <v>252</v>
      </c>
    </row>
    <row r="10" spans="3:13" ht="15.75" thickBot="1">
      <c r="C10" s="174" t="s">
        <v>251</v>
      </c>
      <c r="D10" s="173">
        <v>265642.01542152005</v>
      </c>
      <c r="E10" s="173">
        <v>291528.48715300002</v>
      </c>
      <c r="F10" s="173">
        <v>356688.338919</v>
      </c>
      <c r="G10" s="173">
        <v>166588.3513791</v>
      </c>
      <c r="H10" s="173">
        <v>166588.3513791</v>
      </c>
      <c r="I10" s="173">
        <v>166588.3513791</v>
      </c>
      <c r="J10" s="172">
        <f t="shared" ref="J10:J40" si="0">+(H10-D10)/D10</f>
        <v>-0.37288402546277161</v>
      </c>
      <c r="K10" s="172">
        <f>+H10/F10</f>
        <v>0.46704176504332084</v>
      </c>
    </row>
    <row r="11" spans="3:13">
      <c r="C11" s="157" t="s">
        <v>250</v>
      </c>
      <c r="D11" s="156">
        <v>253642.01542152002</v>
      </c>
      <c r="E11" s="167">
        <v>0</v>
      </c>
      <c r="F11" s="167">
        <v>0</v>
      </c>
      <c r="G11" s="163">
        <v>0</v>
      </c>
      <c r="H11" s="163">
        <v>0</v>
      </c>
      <c r="I11" s="163">
        <v>0</v>
      </c>
      <c r="J11" s="171">
        <f t="shared" si="0"/>
        <v>-1</v>
      </c>
      <c r="K11" s="163">
        <v>0</v>
      </c>
    </row>
    <row r="12" spans="3:13">
      <c r="C12" s="149" t="s">
        <v>249</v>
      </c>
      <c r="D12" s="170">
        <v>12000</v>
      </c>
      <c r="E12" s="167">
        <v>0</v>
      </c>
      <c r="F12" s="167">
        <v>0</v>
      </c>
      <c r="G12" s="163">
        <v>0</v>
      </c>
      <c r="H12" s="163">
        <v>0</v>
      </c>
      <c r="I12" s="163">
        <v>0</v>
      </c>
      <c r="J12" s="152">
        <f t="shared" si="0"/>
        <v>-1</v>
      </c>
      <c r="K12" s="163">
        <v>0</v>
      </c>
    </row>
    <row r="13" spans="3:13">
      <c r="C13" s="169" t="s">
        <v>248</v>
      </c>
      <c r="D13" s="168">
        <v>12000</v>
      </c>
      <c r="E13" s="167">
        <v>0</v>
      </c>
      <c r="F13" s="167">
        <v>0</v>
      </c>
      <c r="G13" s="163">
        <v>0</v>
      </c>
      <c r="H13" s="163">
        <v>0</v>
      </c>
      <c r="I13" s="163">
        <v>0</v>
      </c>
      <c r="J13" s="152">
        <f t="shared" si="0"/>
        <v>-1</v>
      </c>
      <c r="K13" s="163">
        <v>0</v>
      </c>
    </row>
    <row r="14" spans="3:13">
      <c r="C14" s="169" t="s">
        <v>247</v>
      </c>
      <c r="D14" s="168">
        <v>12000</v>
      </c>
      <c r="E14" s="167">
        <v>0</v>
      </c>
      <c r="F14" s="167">
        <v>0</v>
      </c>
      <c r="G14" s="163">
        <v>0</v>
      </c>
      <c r="H14" s="163">
        <v>0</v>
      </c>
      <c r="I14" s="163">
        <v>0</v>
      </c>
      <c r="J14" s="152">
        <f t="shared" si="0"/>
        <v>-1</v>
      </c>
      <c r="K14" s="163">
        <v>0</v>
      </c>
      <c r="M14" s="166"/>
    </row>
    <row r="15" spans="3:13">
      <c r="C15" s="149" t="s">
        <v>246</v>
      </c>
      <c r="D15" s="154">
        <v>241642.01542152002</v>
      </c>
      <c r="E15" s="154">
        <v>291528.48715300002</v>
      </c>
      <c r="F15" s="154">
        <v>356688.338919</v>
      </c>
      <c r="G15" s="154">
        <v>166588.3513791</v>
      </c>
      <c r="H15" s="154">
        <v>166588.3513791</v>
      </c>
      <c r="I15" s="154">
        <v>166588.3513791</v>
      </c>
      <c r="J15" s="165">
        <f t="shared" si="0"/>
        <v>-0.31059856834705052</v>
      </c>
      <c r="K15" s="165">
        <f>+H15/F15</f>
        <v>0.46704176504332084</v>
      </c>
    </row>
    <row r="16" spans="3:13">
      <c r="C16" s="143" t="s">
        <v>245</v>
      </c>
      <c r="D16" s="164">
        <v>189778.552104</v>
      </c>
      <c r="E16" s="164">
        <v>231242.58659200001</v>
      </c>
      <c r="F16" s="164">
        <v>232471.83400800001</v>
      </c>
      <c r="G16" s="164">
        <v>165796.98853246</v>
      </c>
      <c r="H16" s="164">
        <v>165796.98853246</v>
      </c>
      <c r="I16" s="164">
        <v>165796.98853246</v>
      </c>
      <c r="J16" s="141">
        <f t="shared" si="0"/>
        <v>-0.12636603718210437</v>
      </c>
      <c r="K16" s="141">
        <f>+H16/F16</f>
        <v>0.71319172595659253</v>
      </c>
    </row>
    <row r="17" spans="3:13">
      <c r="C17" s="143" t="s">
        <v>244</v>
      </c>
      <c r="D17" s="151">
        <v>58271.8</v>
      </c>
      <c r="E17" s="151">
        <v>91067.586592000007</v>
      </c>
      <c r="F17" s="151">
        <v>92296.834008000005</v>
      </c>
      <c r="G17" s="151">
        <v>20784.000288709998</v>
      </c>
      <c r="H17" s="151">
        <v>20784.000288709998</v>
      </c>
      <c r="I17" s="151">
        <v>20784.000288709998</v>
      </c>
      <c r="J17" s="141">
        <f t="shared" si="0"/>
        <v>-0.64332661272330705</v>
      </c>
      <c r="K17" s="141">
        <f>+H17/F17</f>
        <v>0.2251864921705603</v>
      </c>
    </row>
    <row r="18" spans="3:13">
      <c r="C18" s="143" t="s">
        <v>243</v>
      </c>
      <c r="D18" s="151">
        <v>131506.75210400001</v>
      </c>
      <c r="E18" s="151">
        <v>140175</v>
      </c>
      <c r="F18" s="151">
        <v>140175</v>
      </c>
      <c r="G18" s="151">
        <v>145012.98824375001</v>
      </c>
      <c r="H18" s="151">
        <v>145012.98824375001</v>
      </c>
      <c r="I18" s="151">
        <v>145012.98824375001</v>
      </c>
      <c r="J18" s="141">
        <f t="shared" si="0"/>
        <v>0.10270374656556647</v>
      </c>
      <c r="K18" s="141">
        <f>+H18/F18</f>
        <v>1.0345139164883181</v>
      </c>
    </row>
    <row r="19" spans="3:13">
      <c r="C19" s="143" t="s">
        <v>242</v>
      </c>
      <c r="D19" s="151">
        <v>51863.463317520022</v>
      </c>
      <c r="E19" s="151">
        <v>60285.900561000002</v>
      </c>
      <c r="F19" s="151">
        <v>124216.504911</v>
      </c>
      <c r="G19" s="151">
        <v>791.36284663999982</v>
      </c>
      <c r="H19" s="151">
        <v>791.36284663999982</v>
      </c>
      <c r="I19" s="151">
        <v>791.36284663999982</v>
      </c>
      <c r="J19" s="141">
        <f t="shared" si="0"/>
        <v>-0.98474141917991298</v>
      </c>
      <c r="K19" s="141">
        <f>+H19/F19</f>
        <v>6.3708349160766049E-3</v>
      </c>
    </row>
    <row r="20" spans="3:13">
      <c r="C20" s="143" t="s">
        <v>241</v>
      </c>
      <c r="D20" s="151">
        <v>1500</v>
      </c>
      <c r="E20" s="163">
        <v>0</v>
      </c>
      <c r="F20" s="163">
        <v>0</v>
      </c>
      <c r="G20" s="163">
        <v>0</v>
      </c>
      <c r="H20" s="163">
        <v>0</v>
      </c>
      <c r="I20" s="163">
        <v>0</v>
      </c>
      <c r="J20" s="141">
        <f t="shared" si="0"/>
        <v>-1</v>
      </c>
      <c r="K20" s="163">
        <v>0</v>
      </c>
    </row>
    <row r="21" spans="3:13" ht="15.75" thickBot="1">
      <c r="C21" s="162" t="s">
        <v>240</v>
      </c>
      <c r="D21" s="161">
        <v>50363.463317520022</v>
      </c>
      <c r="E21" s="161">
        <v>60285.900561000002</v>
      </c>
      <c r="F21" s="161">
        <v>124216.504911</v>
      </c>
      <c r="G21" s="161">
        <v>791.36284663999982</v>
      </c>
      <c r="H21" s="161">
        <v>791.36284663999982</v>
      </c>
      <c r="I21" s="161">
        <v>791.36284663999982</v>
      </c>
      <c r="J21" s="141">
        <f t="shared" si="0"/>
        <v>-0.98428696530159587</v>
      </c>
      <c r="K21" s="141">
        <f t="shared" ref="K21:K32" si="1">+H21/F21</f>
        <v>6.3708349160766049E-3</v>
      </c>
    </row>
    <row r="22" spans="3:13" ht="15.75" thickBot="1">
      <c r="C22" s="160" t="s">
        <v>239</v>
      </c>
      <c r="D22" s="159">
        <v>106483.85425230999</v>
      </c>
      <c r="E22" s="159">
        <v>146463.52179900001</v>
      </c>
      <c r="F22" s="159">
        <v>97726.845522999996</v>
      </c>
      <c r="G22" s="159">
        <v>46601.104507440003</v>
      </c>
      <c r="H22" s="159">
        <v>46243.394691899994</v>
      </c>
      <c r="I22" s="159">
        <v>44560.164277130003</v>
      </c>
      <c r="J22" s="158">
        <f t="shared" si="0"/>
        <v>-0.5657238835257804</v>
      </c>
      <c r="K22" s="158">
        <f t="shared" si="1"/>
        <v>0.47319029325485207</v>
      </c>
    </row>
    <row r="23" spans="3:13">
      <c r="C23" s="157" t="s">
        <v>238</v>
      </c>
      <c r="D23" s="156">
        <v>1669.94372436</v>
      </c>
      <c r="E23" s="156">
        <v>23000</v>
      </c>
      <c r="F23" s="156">
        <v>11850.4</v>
      </c>
      <c r="G23" s="156">
        <v>937.49999800000001</v>
      </c>
      <c r="H23" s="156">
        <v>937.49999800000001</v>
      </c>
      <c r="I23" s="156">
        <v>937.49999800000001</v>
      </c>
      <c r="J23" s="155">
        <f t="shared" si="0"/>
        <v>-0.43860383776747114</v>
      </c>
      <c r="K23" s="155">
        <f t="shared" si="1"/>
        <v>7.911125345979883E-2</v>
      </c>
    </row>
    <row r="24" spans="3:13">
      <c r="C24" s="149" t="s">
        <v>237</v>
      </c>
      <c r="D24" s="154">
        <v>1669.94372436</v>
      </c>
      <c r="E24" s="154">
        <v>23000</v>
      </c>
      <c r="F24" s="154">
        <v>11850.4</v>
      </c>
      <c r="G24" s="154">
        <v>937.49999800000001</v>
      </c>
      <c r="H24" s="154">
        <v>937.49999800000001</v>
      </c>
      <c r="I24" s="154">
        <v>937.49999800000001</v>
      </c>
      <c r="J24" s="152">
        <f t="shared" si="0"/>
        <v>-0.43860383776747114</v>
      </c>
      <c r="K24" s="152">
        <f t="shared" si="1"/>
        <v>7.911125345979883E-2</v>
      </c>
    </row>
    <row r="25" spans="3:13">
      <c r="C25" s="143" t="s">
        <v>236</v>
      </c>
      <c r="D25" s="153">
        <v>1669.94372436</v>
      </c>
      <c r="E25" s="153">
        <v>23000</v>
      </c>
      <c r="F25" s="153">
        <v>11850.4</v>
      </c>
      <c r="G25" s="153">
        <v>937.49999800000001</v>
      </c>
      <c r="H25" s="153">
        <v>937.49999800000001</v>
      </c>
      <c r="I25" s="153">
        <v>937.49999800000001</v>
      </c>
      <c r="J25" s="152">
        <f t="shared" si="0"/>
        <v>-0.43860383776747114</v>
      </c>
      <c r="K25" s="152">
        <f t="shared" si="1"/>
        <v>7.911125345979883E-2</v>
      </c>
      <c r="M25" s="114"/>
    </row>
    <row r="26" spans="3:13">
      <c r="C26" s="143" t="s">
        <v>235</v>
      </c>
      <c r="D26" s="151">
        <v>999.99999600000001</v>
      </c>
      <c r="E26" s="151">
        <v>22000</v>
      </c>
      <c r="F26" s="151">
        <v>10850.4</v>
      </c>
      <c r="G26" s="151">
        <v>937.49999800000001</v>
      </c>
      <c r="H26" s="151">
        <v>937.49999800000001</v>
      </c>
      <c r="I26" s="151">
        <v>937.49999800000001</v>
      </c>
      <c r="J26" s="141">
        <f t="shared" si="0"/>
        <v>-6.2499998249999994E-2</v>
      </c>
      <c r="K26" s="141">
        <f t="shared" si="1"/>
        <v>8.6402344429698449E-2</v>
      </c>
    </row>
    <row r="27" spans="3:13" s="108" customFormat="1">
      <c r="C27" s="143" t="s">
        <v>234</v>
      </c>
      <c r="D27" s="151">
        <v>669.94372836000002</v>
      </c>
      <c r="E27" s="151">
        <v>1000</v>
      </c>
      <c r="F27" s="151">
        <v>1000</v>
      </c>
      <c r="G27" s="151">
        <v>0</v>
      </c>
      <c r="H27" s="151">
        <v>0</v>
      </c>
      <c r="I27" s="151">
        <v>0</v>
      </c>
      <c r="J27" s="141">
        <f t="shared" si="0"/>
        <v>-1</v>
      </c>
      <c r="K27" s="141">
        <f t="shared" si="1"/>
        <v>0</v>
      </c>
    </row>
    <row r="28" spans="3:13">
      <c r="C28" s="150" t="s">
        <v>233</v>
      </c>
      <c r="D28" s="148">
        <v>104813.91052794998</v>
      </c>
      <c r="E28" s="148">
        <v>123463.52179899999</v>
      </c>
      <c r="F28" s="148">
        <v>85876.445523000002</v>
      </c>
      <c r="G28" s="148">
        <v>45663.604509440003</v>
      </c>
      <c r="H28" s="148">
        <v>45305.894693899994</v>
      </c>
      <c r="I28" s="148">
        <v>43622.664279130004</v>
      </c>
      <c r="J28" s="146">
        <f t="shared" si="0"/>
        <v>-0.56774921891862251</v>
      </c>
      <c r="K28" s="146">
        <f t="shared" si="1"/>
        <v>0.52757067922386081</v>
      </c>
    </row>
    <row r="29" spans="3:13">
      <c r="C29" s="149" t="s">
        <v>232</v>
      </c>
      <c r="D29" s="148">
        <v>104813.91052794998</v>
      </c>
      <c r="E29" s="148">
        <v>123463.52179899999</v>
      </c>
      <c r="F29" s="148">
        <v>85876.445523000002</v>
      </c>
      <c r="G29" s="148">
        <v>45663.604509440003</v>
      </c>
      <c r="H29" s="147">
        <v>45305.894693899994</v>
      </c>
      <c r="I29" s="147">
        <v>43622.664279130004</v>
      </c>
      <c r="J29" s="146">
        <f t="shared" si="0"/>
        <v>-0.56774921891862251</v>
      </c>
      <c r="K29" s="146">
        <f t="shared" si="1"/>
        <v>0.52757067922386081</v>
      </c>
    </row>
    <row r="30" spans="3:13">
      <c r="C30" s="145" t="s">
        <v>231</v>
      </c>
      <c r="D30" s="142">
        <v>47487.191753619998</v>
      </c>
      <c r="E30" s="142">
        <v>29033.321799000001</v>
      </c>
      <c r="F30" s="142">
        <v>29033.321799000001</v>
      </c>
      <c r="G30" s="142">
        <v>8050.4686118599984</v>
      </c>
      <c r="H30" s="142">
        <v>8027.4686118599993</v>
      </c>
      <c r="I30" s="142">
        <v>7893.2006577399998</v>
      </c>
      <c r="J30" s="141">
        <f t="shared" si="0"/>
        <v>-0.83095507829754833</v>
      </c>
      <c r="K30" s="141">
        <f t="shared" si="1"/>
        <v>0.2764915660507194</v>
      </c>
    </row>
    <row r="31" spans="3:13">
      <c r="C31" s="143" t="s">
        <v>230</v>
      </c>
      <c r="D31" s="142">
        <v>19.970666440000002</v>
      </c>
      <c r="E31" s="142">
        <v>2704.35079</v>
      </c>
      <c r="F31" s="142">
        <v>4448.4217989999997</v>
      </c>
      <c r="G31" s="142">
        <v>1521.8831987999999</v>
      </c>
      <c r="H31" s="142">
        <v>1498.8831987999999</v>
      </c>
      <c r="I31" s="142">
        <v>1498.8831987999999</v>
      </c>
      <c r="J31" s="141">
        <f t="shared" si="0"/>
        <v>74.054240343117954</v>
      </c>
      <c r="K31" s="141">
        <f t="shared" si="1"/>
        <v>0.33694718408603863</v>
      </c>
    </row>
    <row r="32" spans="3:13">
      <c r="C32" s="143" t="s">
        <v>229</v>
      </c>
      <c r="D32" s="142">
        <v>45168.862022919988</v>
      </c>
      <c r="E32" s="142">
        <v>24584.9</v>
      </c>
      <c r="F32" s="142">
        <v>24584.9</v>
      </c>
      <c r="G32" s="142">
        <v>6120.5083709299988</v>
      </c>
      <c r="H32" s="142">
        <v>6120.5083709299988</v>
      </c>
      <c r="I32" s="142">
        <v>5986.2404168099993</v>
      </c>
      <c r="J32" s="141">
        <f t="shared" si="0"/>
        <v>-0.86449717577953855</v>
      </c>
      <c r="K32" s="141">
        <f t="shared" si="1"/>
        <v>0.2489539664969147</v>
      </c>
    </row>
    <row r="33" spans="3:12">
      <c r="C33" s="143" t="s">
        <v>228</v>
      </c>
      <c r="D33" s="142">
        <v>2298.3590642600002</v>
      </c>
      <c r="E33" s="142">
        <v>1744.071009</v>
      </c>
      <c r="F33" s="142">
        <v>0</v>
      </c>
      <c r="G33" s="142">
        <v>408.07704213</v>
      </c>
      <c r="H33" s="142">
        <v>408.07704213</v>
      </c>
      <c r="I33" s="142">
        <v>408.07704213</v>
      </c>
      <c r="J33" s="141">
        <f t="shared" si="0"/>
        <v>-0.8224485249168898</v>
      </c>
      <c r="K33" s="141" t="s">
        <v>89</v>
      </c>
    </row>
    <row r="34" spans="3:12">
      <c r="C34" s="144" t="s">
        <v>227</v>
      </c>
      <c r="D34" s="142">
        <v>38044.6</v>
      </c>
      <c r="E34" s="142">
        <v>43748.188043000002</v>
      </c>
      <c r="F34" s="142">
        <v>23748.188042999998</v>
      </c>
      <c r="G34" s="142">
        <v>17425.852874620003</v>
      </c>
      <c r="H34" s="142">
        <v>17425.852874619999</v>
      </c>
      <c r="I34" s="142">
        <v>17425.852874619999</v>
      </c>
      <c r="J34" s="141">
        <f t="shared" si="0"/>
        <v>-0.54196251571523946</v>
      </c>
      <c r="K34" s="141">
        <f t="shared" ref="K34:K40" si="2">+H34/F34</f>
        <v>0.73377610296278717</v>
      </c>
    </row>
    <row r="35" spans="3:12">
      <c r="C35" s="143" t="s">
        <v>226</v>
      </c>
      <c r="D35" s="142">
        <v>11000</v>
      </c>
      <c r="E35" s="142">
        <v>18366.715871</v>
      </c>
      <c r="F35" s="142">
        <v>18366.715871</v>
      </c>
      <c r="G35" s="142">
        <v>13000</v>
      </c>
      <c r="H35" s="142">
        <v>13000</v>
      </c>
      <c r="I35" s="142">
        <v>13000</v>
      </c>
      <c r="J35" s="141">
        <f t="shared" si="0"/>
        <v>0.18181818181818182</v>
      </c>
      <c r="K35" s="141">
        <f t="shared" si="2"/>
        <v>0.7078020965373707</v>
      </c>
    </row>
    <row r="36" spans="3:12" ht="26.25">
      <c r="C36" s="143" t="s">
        <v>225</v>
      </c>
      <c r="D36" s="142">
        <v>27044.6</v>
      </c>
      <c r="E36" s="142">
        <v>25381.472172000002</v>
      </c>
      <c r="F36" s="142">
        <v>5381.4721719999998</v>
      </c>
      <c r="G36" s="142">
        <v>4425.85287462</v>
      </c>
      <c r="H36" s="142">
        <v>4425.85287462</v>
      </c>
      <c r="I36" s="142">
        <v>4425.85287462</v>
      </c>
      <c r="J36" s="141">
        <f t="shared" si="0"/>
        <v>-0.8363498489672615</v>
      </c>
      <c r="K36" s="141">
        <f t="shared" si="2"/>
        <v>0.8224241867583888</v>
      </c>
    </row>
    <row r="37" spans="3:12">
      <c r="C37" s="144" t="s">
        <v>224</v>
      </c>
      <c r="D37" s="142">
        <v>19282.118774329992</v>
      </c>
      <c r="E37" s="142">
        <v>50682.011957000002</v>
      </c>
      <c r="F37" s="142">
        <v>33094.935681000003</v>
      </c>
      <c r="G37" s="142">
        <v>20187.28302296</v>
      </c>
      <c r="H37" s="142">
        <v>19852.573207419999</v>
      </c>
      <c r="I37" s="142">
        <v>18303.610746770002</v>
      </c>
      <c r="J37" s="141">
        <f t="shared" si="0"/>
        <v>2.9584634332272861E-2</v>
      </c>
      <c r="K37" s="141">
        <f t="shared" si="2"/>
        <v>0.59986740565921326</v>
      </c>
    </row>
    <row r="38" spans="3:12">
      <c r="C38" s="143" t="s">
        <v>223</v>
      </c>
      <c r="D38" s="142">
        <v>5232.7588919699992</v>
      </c>
      <c r="E38" s="142">
        <v>10387.326808</v>
      </c>
      <c r="F38" s="142">
        <v>7482.3268079999998</v>
      </c>
      <c r="G38" s="142">
        <v>6320.3718575899993</v>
      </c>
      <c r="H38" s="142">
        <v>6047.6444053000005</v>
      </c>
      <c r="I38" s="142">
        <v>5411.9059601399995</v>
      </c>
      <c r="J38" s="141">
        <f t="shared" si="0"/>
        <v>0.15572770122859947</v>
      </c>
      <c r="K38" s="141">
        <f t="shared" si="2"/>
        <v>0.80825718529614921</v>
      </c>
    </row>
    <row r="39" spans="3:12" ht="15.75" thickBot="1">
      <c r="C39" s="143" t="s">
        <v>222</v>
      </c>
      <c r="D39" s="142">
        <v>14049.359882359997</v>
      </c>
      <c r="E39" s="142">
        <v>40294.685148999997</v>
      </c>
      <c r="F39" s="142">
        <v>25612.608873000001</v>
      </c>
      <c r="G39" s="142">
        <v>13866.911165369998</v>
      </c>
      <c r="H39" s="142">
        <v>13804.928802119999</v>
      </c>
      <c r="I39" s="142">
        <v>12891.704786630002</v>
      </c>
      <c r="J39" s="141">
        <f t="shared" si="0"/>
        <v>-1.739802256378235E-2</v>
      </c>
      <c r="K39" s="141">
        <f t="shared" si="2"/>
        <v>0.53898956059383374</v>
      </c>
    </row>
    <row r="40" spans="3:12" ht="15.75" thickBot="1">
      <c r="C40" s="140" t="s">
        <v>221</v>
      </c>
      <c r="D40" s="139">
        <f>+D10-D22</f>
        <v>159158.16116921004</v>
      </c>
      <c r="E40" s="139">
        <f>E10-E22</f>
        <v>145064.96535400001</v>
      </c>
      <c r="F40" s="139">
        <f>F10-F22</f>
        <v>258961.49339600001</v>
      </c>
      <c r="G40" s="139">
        <f>+G10-G22</f>
        <v>119987.24687166</v>
      </c>
      <c r="H40" s="139">
        <f>+H10-H22</f>
        <v>120344.9566872</v>
      </c>
      <c r="I40" s="139">
        <f>+I10-I22</f>
        <v>122028.18710196999</v>
      </c>
      <c r="J40" s="138">
        <f t="shared" si="0"/>
        <v>-0.24386562521758171</v>
      </c>
      <c r="K40" s="138">
        <f t="shared" si="2"/>
        <v>0.46472143448435521</v>
      </c>
    </row>
    <row r="41" spans="3:12">
      <c r="C41" s="1308" t="s">
        <v>220</v>
      </c>
      <c r="D41" s="1308"/>
      <c r="E41" s="1308"/>
      <c r="F41" s="1308"/>
      <c r="G41" s="1308"/>
      <c r="H41" s="1308"/>
      <c r="I41" s="1308"/>
      <c r="J41" s="1308"/>
      <c r="K41" s="1308"/>
      <c r="L41" s="1308"/>
    </row>
    <row r="42" spans="3:12">
      <c r="C42" s="1308" t="s">
        <v>219</v>
      </c>
      <c r="D42" s="1308"/>
      <c r="E42" s="1308"/>
      <c r="F42" s="1308"/>
      <c r="G42" s="1308"/>
      <c r="H42" s="1308"/>
      <c r="I42" s="1308"/>
      <c r="J42" s="1308"/>
      <c r="K42" s="1308"/>
      <c r="L42" s="1308"/>
    </row>
    <row r="43" spans="3:12">
      <c r="C43" s="1308" t="s">
        <v>218</v>
      </c>
      <c r="D43" s="1308"/>
      <c r="E43" s="1308"/>
      <c r="F43" s="1308"/>
      <c r="G43" s="1308"/>
      <c r="H43" s="1308"/>
      <c r="I43" s="1308"/>
      <c r="J43" s="1308"/>
      <c r="K43" s="1308"/>
      <c r="L43" s="1308"/>
    </row>
    <row r="44" spans="3:12">
      <c r="C44" s="1308" t="s">
        <v>217</v>
      </c>
      <c r="D44" s="1308"/>
      <c r="E44" s="1308"/>
      <c r="F44" s="1308"/>
      <c r="G44" s="1308"/>
      <c r="H44" s="1308"/>
      <c r="I44" s="1308"/>
      <c r="J44" s="1308"/>
      <c r="K44" s="1308"/>
      <c r="L44" s="137"/>
    </row>
    <row r="45" spans="3:12">
      <c r="C45" s="1309" t="s">
        <v>46</v>
      </c>
      <c r="D45" s="1309"/>
      <c r="E45" s="1309"/>
      <c r="F45" s="1309"/>
      <c r="G45" s="1309"/>
      <c r="H45" s="1309"/>
      <c r="I45" s="1309"/>
      <c r="J45" s="1309"/>
      <c r="K45" s="1309"/>
      <c r="L45" s="136"/>
    </row>
    <row r="46" spans="3:12">
      <c r="H46" s="114"/>
    </row>
    <row r="48" spans="3:12">
      <c r="F48" s="135"/>
      <c r="G48" s="134"/>
    </row>
  </sheetData>
  <mergeCells count="12">
    <mergeCell ref="C41:L41"/>
    <mergeCell ref="C42:L42"/>
    <mergeCell ref="C43:L43"/>
    <mergeCell ref="C44:K44"/>
    <mergeCell ref="C45:K45"/>
    <mergeCell ref="C4:K4"/>
    <mergeCell ref="C5:K5"/>
    <mergeCell ref="C7:C9"/>
    <mergeCell ref="J7:J8"/>
    <mergeCell ref="K7:K8"/>
    <mergeCell ref="E7:I7"/>
    <mergeCell ref="C6:K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4E0A-19C7-490E-B8DD-217D8EAB4092}">
  <dimension ref="B3:E25"/>
  <sheetViews>
    <sheetView showGridLines="0" zoomScaleNormal="100" workbookViewId="0">
      <selection activeCell="C20" sqref="C20"/>
    </sheetView>
  </sheetViews>
  <sheetFormatPr baseColWidth="10" defaultColWidth="11.42578125" defaultRowHeight="15"/>
  <cols>
    <col min="1" max="1" width="11.42578125" style="59"/>
    <col min="2" max="2" width="45" style="59" bestFit="1" customWidth="1"/>
    <col min="3" max="3" width="51.140625" style="59" customWidth="1"/>
    <col min="4" max="4" width="11.42578125" style="59"/>
    <col min="5" max="5" width="23.7109375" style="59" bestFit="1" customWidth="1"/>
    <col min="6" max="16384" width="11.42578125" style="59"/>
  </cols>
  <sheetData>
    <row r="3" spans="2:5" ht="15.75">
      <c r="B3" s="1311" t="s">
        <v>510</v>
      </c>
      <c r="C3" s="1311"/>
    </row>
    <row r="4" spans="2:5" ht="15.75">
      <c r="B4" s="1311" t="s">
        <v>494</v>
      </c>
      <c r="C4" s="1311"/>
    </row>
    <row r="5" spans="2:5" ht="15.75">
      <c r="B5" s="1312" t="s">
        <v>724</v>
      </c>
      <c r="C5" s="1312"/>
    </row>
    <row r="6" spans="2:5" ht="16.5" thickBot="1">
      <c r="B6" s="401"/>
      <c r="C6" s="401"/>
    </row>
    <row r="7" spans="2:5" ht="30" customHeight="1">
      <c r="B7" s="1313" t="s">
        <v>495</v>
      </c>
      <c r="C7" s="1314"/>
    </row>
    <row r="8" spans="2:5" ht="15.75" thickBot="1">
      <c r="B8" s="1315"/>
      <c r="C8" s="1316"/>
    </row>
    <row r="9" spans="2:5" ht="18" thickBot="1">
      <c r="B9" s="402" t="s">
        <v>496</v>
      </c>
      <c r="C9" s="403">
        <v>766365444510.65845</v>
      </c>
    </row>
    <row r="10" spans="2:5" ht="18" thickBot="1">
      <c r="B10" s="404" t="s">
        <v>497</v>
      </c>
      <c r="C10" s="405">
        <v>976590282188.38</v>
      </c>
    </row>
    <row r="11" spans="2:5" ht="15.75" thickBot="1">
      <c r="B11" s="406" t="s">
        <v>498</v>
      </c>
      <c r="C11" s="1077">
        <v>-210224837677.72198</v>
      </c>
    </row>
    <row r="12" spans="2:5" ht="15.75" thickBot="1">
      <c r="B12" s="407"/>
      <c r="C12" s="408"/>
    </row>
    <row r="13" spans="2:5" ht="18" thickBot="1">
      <c r="B13" s="404" t="s">
        <v>499</v>
      </c>
      <c r="C13" s="409">
        <v>307951683200.72198</v>
      </c>
      <c r="E13" s="666"/>
    </row>
    <row r="14" spans="2:5" ht="15.75" thickBot="1">
      <c r="B14" s="404" t="s">
        <v>500</v>
      </c>
      <c r="C14" s="409">
        <v>97726845523</v>
      </c>
      <c r="E14" s="666"/>
    </row>
    <row r="15" spans="2:5" ht="15.75" thickBot="1">
      <c r="B15" s="410" t="s">
        <v>501</v>
      </c>
      <c r="C15" s="411">
        <f>C13-C14</f>
        <v>210224837677.72198</v>
      </c>
    </row>
    <row r="16" spans="2:5" ht="15.75" thickBot="1">
      <c r="B16" s="407"/>
      <c r="C16" s="412"/>
    </row>
    <row r="17" spans="2:3" ht="45">
      <c r="B17" s="1317" t="s">
        <v>502</v>
      </c>
      <c r="C17" s="413" t="s">
        <v>503</v>
      </c>
    </row>
    <row r="18" spans="2:3" ht="120">
      <c r="B18" s="1318"/>
      <c r="C18" s="413" t="s">
        <v>504</v>
      </c>
    </row>
    <row r="19" spans="2:3" ht="60">
      <c r="B19" s="1318"/>
      <c r="C19" s="413" t="s">
        <v>505</v>
      </c>
    </row>
    <row r="20" spans="2:3" ht="45">
      <c r="B20" s="1318"/>
      <c r="C20" s="413" t="s">
        <v>506</v>
      </c>
    </row>
    <row r="21" spans="2:3" ht="45.75" thickBot="1">
      <c r="B21" s="1319"/>
      <c r="C21" s="414" t="s">
        <v>507</v>
      </c>
    </row>
    <row r="22" spans="2:3">
      <c r="B22" s="52" t="s">
        <v>87</v>
      </c>
    </row>
    <row r="23" spans="2:3">
      <c r="B23" s="52" t="s">
        <v>508</v>
      </c>
    </row>
    <row r="24" spans="2:3">
      <c r="B24" s="52" t="s">
        <v>509</v>
      </c>
    </row>
    <row r="25" spans="2:3">
      <c r="B25" s="1310"/>
      <c r="C25" s="1310"/>
    </row>
  </sheetData>
  <mergeCells count="6">
    <mergeCell ref="B25:C25"/>
    <mergeCell ref="B3:C3"/>
    <mergeCell ref="B4:C4"/>
    <mergeCell ref="B5:C5"/>
    <mergeCell ref="B7:C8"/>
    <mergeCell ref="B17:B2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9784-56B2-4115-9EE8-E0E57AE06D65}">
  <dimension ref="C2:J39"/>
  <sheetViews>
    <sheetView showGridLines="0" zoomScale="90" zoomScaleNormal="90" zoomScaleSheetLayoutView="100" workbookViewId="0">
      <selection activeCell="C3" sqref="C3:I3"/>
    </sheetView>
  </sheetViews>
  <sheetFormatPr baseColWidth="10" defaultColWidth="9.140625" defaultRowHeight="15"/>
  <cols>
    <col min="1" max="2" width="9.140625" style="59"/>
    <col min="3" max="3" width="38.28515625" style="59" customWidth="1"/>
    <col min="4" max="4" width="13.5703125" style="59" bestFit="1" customWidth="1"/>
    <col min="5" max="8" width="13.42578125" style="59" customWidth="1"/>
    <col min="9" max="9" width="13.28515625" style="59" bestFit="1" customWidth="1"/>
    <col min="10" max="16384" width="9.140625" style="59"/>
  </cols>
  <sheetData>
    <row r="2" spans="3:10">
      <c r="C2" s="1321" t="s">
        <v>969</v>
      </c>
      <c r="D2" s="1321"/>
      <c r="E2" s="1321"/>
      <c r="F2" s="1321"/>
      <c r="G2" s="1321"/>
      <c r="H2" s="1321"/>
      <c r="I2" s="1321"/>
    </row>
    <row r="3" spans="3:10">
      <c r="C3" s="1320" t="s">
        <v>970</v>
      </c>
      <c r="D3" s="1320"/>
      <c r="E3" s="1320"/>
      <c r="F3" s="1320"/>
      <c r="G3" s="1320"/>
      <c r="H3" s="1320"/>
      <c r="I3" s="1320"/>
    </row>
    <row r="4" spans="3:10" ht="15.75" thickBot="1">
      <c r="C4" s="802"/>
      <c r="D4" s="802"/>
      <c r="E4" s="802"/>
      <c r="F4" s="802"/>
      <c r="G4" s="802"/>
      <c r="H4" s="802"/>
      <c r="I4" s="802"/>
    </row>
    <row r="5" spans="3:10" ht="14.25" customHeight="1">
      <c r="C5" s="1322"/>
      <c r="D5" s="1324">
        <v>2020</v>
      </c>
      <c r="E5" s="1326">
        <v>2021</v>
      </c>
      <c r="F5" s="1326">
        <v>2022</v>
      </c>
      <c r="G5" s="1326">
        <v>2023</v>
      </c>
      <c r="H5" s="1326">
        <f>G5+1</f>
        <v>2024</v>
      </c>
      <c r="I5" s="1328">
        <f>H5+1</f>
        <v>2025</v>
      </c>
    </row>
    <row r="6" spans="3:10" ht="15" customHeight="1" thickBot="1">
      <c r="C6" s="1323"/>
      <c r="D6" s="1325"/>
      <c r="E6" s="1327"/>
      <c r="F6" s="1327"/>
      <c r="G6" s="1327"/>
      <c r="H6" s="1327"/>
      <c r="I6" s="1329"/>
    </row>
    <row r="7" spans="3:10" ht="15" customHeight="1">
      <c r="C7" s="803" t="s">
        <v>939</v>
      </c>
      <c r="D7" s="804">
        <v>168.0333</v>
      </c>
      <c r="E7" s="805">
        <f>D7*(1+E8/100)</f>
        <v>184.83663000000001</v>
      </c>
      <c r="F7" s="805">
        <f>E7*(1+F8/100)</f>
        <v>195.00264465000001</v>
      </c>
      <c r="G7" s="805">
        <f>F7*(1+G8/100)</f>
        <v>204.75277688250003</v>
      </c>
      <c r="H7" s="806">
        <f>G7*(1+H8/100)</f>
        <v>214.99041572662503</v>
      </c>
      <c r="I7" s="807">
        <f>H7*(1+I8/100)</f>
        <v>225.73993651295629</v>
      </c>
    </row>
    <row r="8" spans="3:10" ht="15" customHeight="1">
      <c r="C8" s="803" t="s">
        <v>940</v>
      </c>
      <c r="D8" s="808">
        <v>-6.7</v>
      </c>
      <c r="E8" s="809">
        <v>10</v>
      </c>
      <c r="F8" s="809">
        <v>5.5</v>
      </c>
      <c r="G8" s="809">
        <v>5</v>
      </c>
      <c r="H8" s="809">
        <v>5</v>
      </c>
      <c r="I8" s="810">
        <v>5</v>
      </c>
    </row>
    <row r="9" spans="3:10">
      <c r="C9" s="803"/>
      <c r="D9" s="811"/>
      <c r="E9" s="812"/>
      <c r="F9" s="812"/>
      <c r="G9" s="812"/>
      <c r="H9" s="812"/>
      <c r="I9" s="813"/>
    </row>
    <row r="10" spans="3:10">
      <c r="C10" s="803" t="s">
        <v>941</v>
      </c>
      <c r="D10" s="814">
        <v>4456657.3767522685</v>
      </c>
      <c r="E10" s="815">
        <f>D10*(1+E8/100)*(1+E19/100)</f>
        <v>5294508.9635816962</v>
      </c>
      <c r="F10" s="815">
        <f>E10*(1+F8/100)*(1+F19/100)</f>
        <v>5837063.7696247296</v>
      </c>
      <c r="G10" s="815">
        <f>F10*(1+G8/100)*(1+G19/100)</f>
        <v>6374073.6364302058</v>
      </c>
      <c r="H10" s="815">
        <f>G10*(1+H8/100)*(1+H19/100)</f>
        <v>6960488.4109817846</v>
      </c>
      <c r="I10" s="816">
        <f>H10*(1+I8/100)*(1+I19/100)</f>
        <v>7600853.344792109</v>
      </c>
    </row>
    <row r="11" spans="3:10">
      <c r="C11" s="803" t="s">
        <v>942</v>
      </c>
      <c r="D11" s="817">
        <v>-2.2929707496700757</v>
      </c>
      <c r="E11" s="806">
        <f>(E10/D10-1)*100</f>
        <v>18.800000000000018</v>
      </c>
      <c r="F11" s="806">
        <f>(F10/E10-1)*100</f>
        <v>10.247499999999988</v>
      </c>
      <c r="G11" s="806">
        <f>(G10/F10-1)*100</f>
        <v>9.2000000000000082</v>
      </c>
      <c r="H11" s="806">
        <f>(H10/G10-1)*100</f>
        <v>9.2000000000000082</v>
      </c>
      <c r="I11" s="807">
        <f>(I10/H10-1)*100</f>
        <v>9.2000000000000082</v>
      </c>
      <c r="J11" s="134"/>
    </row>
    <row r="12" spans="3:10">
      <c r="C12" s="803"/>
      <c r="D12" s="817"/>
      <c r="E12" s="806"/>
      <c r="F12" s="806"/>
      <c r="G12" s="806"/>
      <c r="H12" s="806"/>
      <c r="I12" s="807"/>
    </row>
    <row r="13" spans="3:10">
      <c r="C13" s="803" t="s">
        <v>943</v>
      </c>
      <c r="D13" s="818">
        <v>78828.992652503104</v>
      </c>
      <c r="E13" s="819">
        <f>E10/E21</f>
        <v>91561.278656092938</v>
      </c>
      <c r="F13" s="819">
        <f>F10/F21</f>
        <v>96597.148982178041</v>
      </c>
      <c r="G13" s="819">
        <f>G10/G21</f>
        <v>101427.00643128695</v>
      </c>
      <c r="H13" s="819">
        <f>H10/H21</f>
        <v>106498.35675285128</v>
      </c>
      <c r="I13" s="820">
        <f>I10/I21</f>
        <v>111823.27459049385</v>
      </c>
    </row>
    <row r="14" spans="3:10">
      <c r="C14" s="803" t="s">
        <v>944</v>
      </c>
      <c r="D14" s="817">
        <v>-11.384647868676156</v>
      </c>
      <c r="E14" s="806">
        <f>(E13/D13-1)*100</f>
        <v>16.151780677595063</v>
      </c>
      <c r="F14" s="806">
        <f>(F13/E13-1)*100</f>
        <v>5.4999999999999938</v>
      </c>
      <c r="G14" s="806">
        <f>(G13/F13-1)*100</f>
        <v>5.0000000000000044</v>
      </c>
      <c r="H14" s="806">
        <f>(H13/G13-1)*100</f>
        <v>4.9999999999999822</v>
      </c>
      <c r="I14" s="807">
        <f>(I13/H13-1)*100</f>
        <v>5.0000000000000044</v>
      </c>
    </row>
    <row r="15" spans="3:10">
      <c r="C15" s="803"/>
      <c r="D15" s="821"/>
      <c r="E15" s="822"/>
      <c r="F15" s="822"/>
      <c r="G15" s="822"/>
      <c r="H15" s="822"/>
      <c r="I15" s="823"/>
    </row>
    <row r="16" spans="3:10">
      <c r="C16" s="824" t="s">
        <v>971</v>
      </c>
      <c r="D16" s="825">
        <v>4</v>
      </c>
      <c r="E16" s="826">
        <v>4</v>
      </c>
      <c r="F16" s="826">
        <v>4</v>
      </c>
      <c r="G16" s="826">
        <v>4</v>
      </c>
      <c r="H16" s="827">
        <v>4</v>
      </c>
      <c r="I16" s="828">
        <v>4</v>
      </c>
    </row>
    <row r="17" spans="3:9">
      <c r="C17" s="824" t="s">
        <v>945</v>
      </c>
      <c r="D17" s="829">
        <v>3.78</v>
      </c>
      <c r="E17" s="830">
        <v>7.8</v>
      </c>
      <c r="F17" s="830">
        <v>4.5</v>
      </c>
      <c r="G17" s="830">
        <v>4</v>
      </c>
      <c r="H17" s="830">
        <v>4</v>
      </c>
      <c r="I17" s="828">
        <v>4</v>
      </c>
    </row>
    <row r="18" spans="3:9">
      <c r="C18" s="824" t="s">
        <v>946</v>
      </c>
      <c r="D18" s="825">
        <v>5.55</v>
      </c>
      <c r="E18" s="826">
        <v>6.5</v>
      </c>
      <c r="F18" s="826">
        <v>4</v>
      </c>
      <c r="G18" s="826">
        <v>4</v>
      </c>
      <c r="H18" s="827">
        <v>4</v>
      </c>
      <c r="I18" s="828">
        <v>4</v>
      </c>
    </row>
    <row r="19" spans="3:9">
      <c r="C19" s="803" t="s">
        <v>947</v>
      </c>
      <c r="D19" s="829">
        <v>4.7235040196462297</v>
      </c>
      <c r="E19" s="827">
        <v>8</v>
      </c>
      <c r="F19" s="827">
        <v>4.5</v>
      </c>
      <c r="G19" s="827">
        <v>4</v>
      </c>
      <c r="H19" s="827">
        <v>4</v>
      </c>
      <c r="I19" s="828">
        <v>4</v>
      </c>
    </row>
    <row r="20" spans="3:9">
      <c r="C20" s="803"/>
      <c r="D20" s="821"/>
      <c r="E20" s="822"/>
      <c r="F20" s="822"/>
      <c r="G20" s="822"/>
      <c r="H20" s="822"/>
      <c r="I20" s="823"/>
    </row>
    <row r="21" spans="3:9">
      <c r="C21" s="824" t="s">
        <v>948</v>
      </c>
      <c r="D21" s="831">
        <v>56.58</v>
      </c>
      <c r="E21" s="832">
        <f>+D21*(1+E22/100)</f>
        <v>57.824759999999998</v>
      </c>
      <c r="F21" s="832">
        <f>+E21*(1+F22/100)</f>
        <v>60.426874199999993</v>
      </c>
      <c r="G21" s="832">
        <f>+F21*(1+G22/100)</f>
        <v>62.843949167999995</v>
      </c>
      <c r="H21" s="827">
        <f>+G21*(1+H22/100)</f>
        <v>65.357707134720002</v>
      </c>
      <c r="I21" s="828">
        <f>+H21*(1+I22/100)</f>
        <v>67.972015420108804</v>
      </c>
    </row>
    <row r="22" spans="3:9" ht="15.75" thickBot="1">
      <c r="C22" s="833" t="s">
        <v>949</v>
      </c>
      <c r="D22" s="834">
        <v>10.236527296107223</v>
      </c>
      <c r="E22" s="835">
        <v>2.2000000000000002</v>
      </c>
      <c r="F22" s="835">
        <v>4.5</v>
      </c>
      <c r="G22" s="835">
        <f>+G16</f>
        <v>4</v>
      </c>
      <c r="H22" s="835">
        <f>+H16</f>
        <v>4</v>
      </c>
      <c r="I22" s="836">
        <f>+I16</f>
        <v>4</v>
      </c>
    </row>
    <row r="23" spans="3:9">
      <c r="C23" s="837"/>
      <c r="E23" s="114"/>
    </row>
    <row r="25" spans="3:9" ht="15.75" thickBot="1">
      <c r="C25" s="336" t="s">
        <v>950</v>
      </c>
      <c r="E25" s="114"/>
      <c r="F25" s="114"/>
    </row>
    <row r="26" spans="3:9" ht="15.75" hidden="1" thickBot="1">
      <c r="C26" s="838" t="s">
        <v>951</v>
      </c>
      <c r="D26" s="839">
        <v>58.03</v>
      </c>
      <c r="E26" s="839">
        <v>55.31</v>
      </c>
      <c r="F26" s="839">
        <v>54.600999999999999</v>
      </c>
      <c r="G26" s="839">
        <v>54.722999999999999</v>
      </c>
      <c r="H26" s="840">
        <v>55.290999999999997</v>
      </c>
    </row>
    <row r="27" spans="3:9">
      <c r="C27" s="838" t="s">
        <v>952</v>
      </c>
      <c r="D27" s="841">
        <v>39.17</v>
      </c>
      <c r="E27" s="842">
        <v>65.930000000000007</v>
      </c>
      <c r="F27" s="842">
        <v>62.73</v>
      </c>
      <c r="G27" s="842">
        <v>53.140025999999999</v>
      </c>
      <c r="H27" s="842">
        <v>56.451301999999998</v>
      </c>
      <c r="I27" s="843">
        <v>59.299430999999998</v>
      </c>
    </row>
    <row r="28" spans="3:9">
      <c r="C28" s="803" t="s">
        <v>953</v>
      </c>
      <c r="D28" s="844">
        <v>1773.6</v>
      </c>
      <c r="E28" s="845">
        <v>1787.8</v>
      </c>
      <c r="F28" s="845">
        <v>1798.2</v>
      </c>
      <c r="G28" s="845">
        <v>1550</v>
      </c>
      <c r="H28" s="845">
        <v>1525</v>
      </c>
      <c r="I28" s="846">
        <v>1500</v>
      </c>
    </row>
    <row r="29" spans="3:9">
      <c r="C29" s="803" t="s">
        <v>954</v>
      </c>
      <c r="D29" s="844">
        <v>13889.5</v>
      </c>
      <c r="E29" s="845">
        <v>17260.900000000001</v>
      </c>
      <c r="F29" s="845">
        <v>17188.400000000001</v>
      </c>
      <c r="G29" s="845">
        <v>17701.7</v>
      </c>
      <c r="H29" s="845">
        <v>18020.2</v>
      </c>
      <c r="I29" s="846">
        <v>18120.2</v>
      </c>
    </row>
    <row r="30" spans="3:9">
      <c r="C30" s="847" t="s">
        <v>955</v>
      </c>
      <c r="D30" s="848">
        <v>57.2</v>
      </c>
      <c r="E30" s="849">
        <v>78</v>
      </c>
      <c r="F30" s="849">
        <v>76.077565896712301</v>
      </c>
      <c r="G30" s="849">
        <v>74.202513240623006</v>
      </c>
      <c r="H30" s="849">
        <v>72.373674240579007</v>
      </c>
      <c r="I30" s="850">
        <v>70.589909887497896</v>
      </c>
    </row>
    <row r="31" spans="3:9">
      <c r="C31" s="803" t="s">
        <v>956</v>
      </c>
      <c r="D31" s="848">
        <v>-3.5</v>
      </c>
      <c r="E31" s="849">
        <v>6.2</v>
      </c>
      <c r="F31" s="849">
        <v>4.4000000000000004</v>
      </c>
      <c r="G31" s="849">
        <v>2.4</v>
      </c>
      <c r="H31" s="849">
        <v>2</v>
      </c>
      <c r="I31" s="850">
        <v>2</v>
      </c>
    </row>
    <row r="32" spans="3:9">
      <c r="C32" s="803" t="s">
        <v>957</v>
      </c>
      <c r="D32" s="851">
        <v>1.2447882559371521</v>
      </c>
      <c r="E32" s="852">
        <v>2.2639999999999998</v>
      </c>
      <c r="F32" s="849">
        <v>2.4</v>
      </c>
      <c r="G32" s="853">
        <v>2.504</v>
      </c>
      <c r="H32" s="849">
        <v>2.4830000000000001</v>
      </c>
      <c r="I32" s="850">
        <v>2.3730000000000002</v>
      </c>
    </row>
    <row r="33" spans="3:9" ht="15.75" thickBot="1">
      <c r="C33" s="854" t="s">
        <v>958</v>
      </c>
      <c r="D33" s="855">
        <v>2.1</v>
      </c>
      <c r="E33" s="856">
        <v>4.0999999999999996</v>
      </c>
      <c r="F33" s="856">
        <v>2.9</v>
      </c>
      <c r="G33" s="856">
        <v>2.5150000000000001</v>
      </c>
      <c r="H33" s="856">
        <v>2.4340000000000002</v>
      </c>
      <c r="I33" s="857">
        <v>2.3119999999999998</v>
      </c>
    </row>
    <row r="34" spans="3:9">
      <c r="C34" s="837"/>
    </row>
    <row r="35" spans="3:9">
      <c r="C35" s="858" t="s">
        <v>972</v>
      </c>
    </row>
    <row r="36" spans="3:9">
      <c r="C36" s="858" t="s">
        <v>973</v>
      </c>
    </row>
    <row r="37" spans="3:9">
      <c r="C37" s="858" t="s">
        <v>974</v>
      </c>
    </row>
    <row r="38" spans="3:9">
      <c r="C38" s="858" t="s">
        <v>975</v>
      </c>
    </row>
    <row r="39" spans="3:9">
      <c r="C39" s="858" t="s">
        <v>976</v>
      </c>
    </row>
  </sheetData>
  <mergeCells count="9">
    <mergeCell ref="C3:I3"/>
    <mergeCell ref="C2:I2"/>
    <mergeCell ref="C5:C6"/>
    <mergeCell ref="D5:D6"/>
    <mergeCell ref="E5:E6"/>
    <mergeCell ref="F5:F6"/>
    <mergeCell ref="G5:G6"/>
    <mergeCell ref="H5:H6"/>
    <mergeCell ref="I5:I6"/>
  </mergeCells>
  <printOptions horizontalCentered="1" verticalCentered="1"/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C0F9-90B4-4A7F-8D07-85024FFDD443}">
  <dimension ref="A3:D14"/>
  <sheetViews>
    <sheetView showGridLines="0" topLeftCell="A2" zoomScaleNormal="100" workbookViewId="0">
      <selection activeCell="G36" sqref="G36"/>
    </sheetView>
  </sheetViews>
  <sheetFormatPr baseColWidth="10" defaultColWidth="11.42578125" defaultRowHeight="15"/>
  <cols>
    <col min="1" max="1" width="9.28515625" style="419" customWidth="1"/>
    <col min="2" max="2" width="45.85546875" style="419" bestFit="1" customWidth="1"/>
    <col min="3" max="3" width="10" style="419" customWidth="1"/>
    <col min="4" max="4" width="16.140625" style="419" customWidth="1"/>
    <col min="5" max="5" width="11.42578125" style="419"/>
    <col min="6" max="6" width="38.42578125" style="419" customWidth="1"/>
    <col min="7" max="7" width="11.42578125" style="419"/>
    <col min="8" max="8" width="14" style="419" customWidth="1"/>
    <col min="9" max="16384" width="11.42578125" style="419"/>
  </cols>
  <sheetData>
    <row r="3" spans="1:4">
      <c r="A3" s="418"/>
      <c r="B3" s="1331" t="s">
        <v>961</v>
      </c>
      <c r="C3" s="1331"/>
      <c r="D3" s="1331"/>
    </row>
    <row r="4" spans="1:4" ht="15.75" thickBot="1">
      <c r="A4" s="420"/>
      <c r="B4" s="1332" t="s">
        <v>692</v>
      </c>
      <c r="C4" s="1332"/>
      <c r="D4" s="1332"/>
    </row>
    <row r="5" spans="1:4">
      <c r="A5" s="420"/>
      <c r="B5" s="1333" t="s">
        <v>536</v>
      </c>
      <c r="C5" s="1335" t="s">
        <v>537</v>
      </c>
      <c r="D5" s="1337" t="s">
        <v>538</v>
      </c>
    </row>
    <row r="6" spans="1:4" ht="14.25" customHeight="1" thickBot="1">
      <c r="A6" s="420"/>
      <c r="B6" s="1334"/>
      <c r="C6" s="1336"/>
      <c r="D6" s="1338"/>
    </row>
    <row r="7" spans="1:4">
      <c r="A7" s="420"/>
      <c r="B7" s="462" t="s">
        <v>543</v>
      </c>
      <c r="C7" s="466">
        <v>916.2</v>
      </c>
      <c r="D7" s="460">
        <v>1.7300966946542487E-4</v>
      </c>
    </row>
    <row r="8" spans="1:4">
      <c r="B8" s="465" t="s">
        <v>544</v>
      </c>
      <c r="C8" s="466">
        <v>1648.9</v>
      </c>
      <c r="D8" s="460">
        <v>3.1136830820949473E-4</v>
      </c>
    </row>
    <row r="9" spans="1:4" ht="45">
      <c r="B9" s="462" t="s">
        <v>545</v>
      </c>
      <c r="C9" s="464">
        <v>11.8</v>
      </c>
      <c r="D9" s="460">
        <v>2.2282406676402679E-6</v>
      </c>
    </row>
    <row r="10" spans="1:4" ht="15.75" thickBot="1">
      <c r="B10" s="467" t="s">
        <v>546</v>
      </c>
      <c r="C10" s="468">
        <v>1089.5999999999999</v>
      </c>
      <c r="D10" s="461">
        <v>2.057534772424437E-4</v>
      </c>
    </row>
    <row r="11" spans="1:4" ht="25.15" customHeight="1" thickBot="1">
      <c r="B11" s="469" t="s">
        <v>55</v>
      </c>
      <c r="C11" s="470">
        <v>3666.5000000000005</v>
      </c>
      <c r="D11" s="471">
        <v>6.9235969558500369E-4</v>
      </c>
    </row>
    <row r="12" spans="1:4">
      <c r="B12" s="1330" t="s">
        <v>542</v>
      </c>
      <c r="C12" s="1330"/>
      <c r="D12" s="1330"/>
    </row>
    <row r="13" spans="1:4">
      <c r="B13" s="1330"/>
      <c r="C13" s="1330"/>
      <c r="D13" s="1330"/>
    </row>
    <row r="14" spans="1:4">
      <c r="B14" s="425"/>
      <c r="C14" s="425"/>
      <c r="D14" s="425"/>
    </row>
  </sheetData>
  <mergeCells count="6">
    <mergeCell ref="B12:D13"/>
    <mergeCell ref="B3:D3"/>
    <mergeCell ref="B4:D4"/>
    <mergeCell ref="B5:B6"/>
    <mergeCell ref="C5:C6"/>
    <mergeCell ref="D5:D6"/>
  </mergeCells>
  <printOptions horizontalCentered="1"/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CE37-4635-43A0-9CB2-969BD797D566}">
  <dimension ref="A3:F22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1" max="1" width="9.28515625" style="419" customWidth="1"/>
    <col min="2" max="2" width="51.85546875" style="419" customWidth="1"/>
    <col min="3" max="3" width="11.5703125" style="419" customWidth="1"/>
    <col min="4" max="4" width="20.5703125" style="419" bestFit="1" customWidth="1"/>
    <col min="5" max="5" width="11.42578125" style="419"/>
    <col min="6" max="6" width="38.42578125" style="419" customWidth="1"/>
    <col min="7" max="7" width="11.42578125" style="419"/>
    <col min="8" max="8" width="14" style="419" customWidth="1"/>
    <col min="9" max="16384" width="11.42578125" style="419"/>
  </cols>
  <sheetData>
    <row r="3" spans="1:4">
      <c r="A3" s="418"/>
      <c r="B3" s="1331" t="s">
        <v>960</v>
      </c>
      <c r="C3" s="1331"/>
      <c r="D3" s="1331"/>
    </row>
    <row r="4" spans="1:4" ht="15.75" thickBot="1">
      <c r="A4" s="420"/>
      <c r="B4" s="1332" t="s">
        <v>692</v>
      </c>
      <c r="C4" s="1332"/>
      <c r="D4" s="1332"/>
    </row>
    <row r="5" spans="1:4">
      <c r="A5" s="420"/>
      <c r="B5" s="1333" t="s">
        <v>536</v>
      </c>
      <c r="C5" s="1335" t="s">
        <v>537</v>
      </c>
      <c r="D5" s="1337" t="s">
        <v>538</v>
      </c>
    </row>
    <row r="6" spans="1:4" ht="46.5" customHeight="1" thickBot="1">
      <c r="B6" s="1334"/>
      <c r="C6" s="1336"/>
      <c r="D6" s="1338"/>
    </row>
    <row r="7" spans="1:4" ht="45">
      <c r="B7" s="574" t="s">
        <v>539</v>
      </c>
      <c r="C7" s="463">
        <v>17855.956999999999</v>
      </c>
      <c r="D7" s="460">
        <v>3.0584013048480609E-3</v>
      </c>
    </row>
    <row r="8" spans="1:4">
      <c r="B8" s="462" t="s">
        <v>540</v>
      </c>
      <c r="C8" s="464">
        <v>20000</v>
      </c>
      <c r="D8" s="460">
        <v>3.4256369511284791E-3</v>
      </c>
    </row>
    <row r="9" spans="1:4" ht="15.75" customHeight="1" thickBot="1">
      <c r="B9" s="467" t="s">
        <v>541</v>
      </c>
      <c r="C9" s="468">
        <v>3584.2</v>
      </c>
      <c r="D9" s="461">
        <v>6.1390839801173471E-4</v>
      </c>
    </row>
    <row r="10" spans="1:4" ht="24.6" customHeight="1" thickBot="1">
      <c r="B10" s="575" t="s">
        <v>55</v>
      </c>
      <c r="C10" s="576">
        <v>41440.156999999992</v>
      </c>
      <c r="D10" s="577">
        <v>7.0979466539882732E-3</v>
      </c>
    </row>
    <row r="11" spans="1:4">
      <c r="B11" s="1339" t="s">
        <v>542</v>
      </c>
      <c r="C11" s="1330"/>
      <c r="D11" s="1340"/>
    </row>
    <row r="12" spans="1:4" ht="15.75" thickBot="1">
      <c r="B12" s="1341"/>
      <c r="C12" s="1342"/>
      <c r="D12" s="1343"/>
    </row>
    <row r="21" spans="2:6">
      <c r="E21" s="423"/>
      <c r="F21" s="423"/>
    </row>
    <row r="22" spans="2:6">
      <c r="B22" s="423"/>
      <c r="C22" s="423"/>
      <c r="D22" s="423"/>
    </row>
  </sheetData>
  <mergeCells count="6">
    <mergeCell ref="B11:D12"/>
    <mergeCell ref="B3:D3"/>
    <mergeCell ref="B4:D4"/>
    <mergeCell ref="B5:B6"/>
    <mergeCell ref="C5:C6"/>
    <mergeCell ref="D5:D6"/>
  </mergeCells>
  <printOptions horizontalCentered="1"/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16C3-8586-4638-BF3D-B19FA09C42D7}">
  <dimension ref="B3:M25"/>
  <sheetViews>
    <sheetView showGridLines="0" zoomScaleNormal="100" workbookViewId="0">
      <selection activeCell="E3" sqref="E3"/>
    </sheetView>
  </sheetViews>
  <sheetFormatPr baseColWidth="10" defaultColWidth="11.42578125" defaultRowHeight="15"/>
  <sheetData>
    <row r="3" spans="3:13">
      <c r="F3" s="177" t="s">
        <v>380</v>
      </c>
    </row>
    <row r="4" spans="3:13">
      <c r="D4" s="1201" t="s">
        <v>707</v>
      </c>
      <c r="E4" s="1201"/>
      <c r="F4" s="1201"/>
      <c r="G4" s="1201"/>
      <c r="H4" s="1201"/>
    </row>
    <row r="8" spans="3:13">
      <c r="C8" s="253"/>
      <c r="D8" s="253"/>
      <c r="E8" s="253"/>
      <c r="F8" s="253"/>
      <c r="G8" s="253"/>
      <c r="H8" s="253"/>
      <c r="I8" s="253"/>
      <c r="J8" s="253"/>
      <c r="K8" s="253"/>
      <c r="L8" s="254"/>
      <c r="M8" s="254"/>
    </row>
    <row r="9" spans="3:13"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</row>
    <row r="10" spans="3:13"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</row>
    <row r="11" spans="3:13">
      <c r="C11" s="253"/>
      <c r="D11" s="253"/>
      <c r="E11" s="253"/>
      <c r="F11" s="253"/>
      <c r="G11" s="253"/>
      <c r="H11" s="253"/>
      <c r="I11" s="253"/>
      <c r="J11" s="253"/>
      <c r="K11" s="253"/>
      <c r="L11" s="254"/>
      <c r="M11" s="254"/>
    </row>
    <row r="12" spans="3:13"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</row>
    <row r="13" spans="3:13">
      <c r="C13" s="255"/>
      <c r="D13" s="255"/>
      <c r="E13" s="255"/>
      <c r="F13" s="256"/>
      <c r="G13" s="256"/>
      <c r="H13" s="256"/>
      <c r="I13" s="256"/>
      <c r="J13" s="256"/>
      <c r="K13" s="256"/>
      <c r="L13" s="256"/>
      <c r="M13" s="254"/>
    </row>
    <row r="24" spans="2:2">
      <c r="B24" s="90" t="s">
        <v>513</v>
      </c>
    </row>
    <row r="25" spans="2:2">
      <c r="B25" s="90" t="s">
        <v>514</v>
      </c>
    </row>
  </sheetData>
  <mergeCells count="1">
    <mergeCell ref="D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972B-1D39-4DFF-B981-6AF2F7C47156}">
  <dimension ref="B4:P22"/>
  <sheetViews>
    <sheetView showGridLines="0" zoomScaleNormal="100" workbookViewId="0">
      <selection activeCell="E3" sqref="E3"/>
    </sheetView>
  </sheetViews>
  <sheetFormatPr baseColWidth="10" defaultColWidth="11.5703125" defaultRowHeight="15"/>
  <cols>
    <col min="1" max="1" width="11.5703125" style="59"/>
    <col min="2" max="2" width="7.7109375" style="59" bestFit="1" customWidth="1"/>
    <col min="3" max="3" width="8.28515625" style="59" bestFit="1" customWidth="1"/>
    <col min="4" max="4" width="11.7109375" style="59" bestFit="1" customWidth="1"/>
    <col min="5" max="5" width="8.28515625" style="59" bestFit="1" customWidth="1"/>
    <col min="6" max="7" width="10.28515625" style="59" bestFit="1" customWidth="1"/>
    <col min="8" max="8" width="11.7109375" style="59" bestFit="1" customWidth="1"/>
    <col min="9" max="9" width="10.28515625" style="59" bestFit="1" customWidth="1"/>
    <col min="10" max="10" width="11.7109375" style="59" bestFit="1" customWidth="1"/>
    <col min="11" max="11" width="10.28515625" style="59" bestFit="1" customWidth="1"/>
    <col min="12" max="12" width="13.140625" style="59" bestFit="1" customWidth="1"/>
    <col min="13" max="16384" width="11.5703125" style="59"/>
  </cols>
  <sheetData>
    <row r="4" spans="2:16">
      <c r="B4" s="1199" t="s">
        <v>977</v>
      </c>
      <c r="C4" s="1199"/>
      <c r="D4" s="1199"/>
      <c r="E4" s="1199"/>
      <c r="F4" s="1199"/>
      <c r="G4" s="1199"/>
      <c r="H4" s="1199"/>
      <c r="I4" s="1199"/>
      <c r="J4" s="1199"/>
      <c r="K4" s="1199"/>
      <c r="L4" s="1199"/>
    </row>
    <row r="5" spans="2:16" ht="15.75" thickBot="1">
      <c r="B5" s="1346" t="s">
        <v>693</v>
      </c>
      <c r="C5" s="1346"/>
      <c r="D5" s="1346"/>
      <c r="E5" s="1346"/>
      <c r="F5" s="1346"/>
      <c r="G5" s="1346"/>
      <c r="H5" s="1346"/>
      <c r="I5" s="1346"/>
      <c r="J5" s="1346"/>
      <c r="K5" s="1346"/>
      <c r="L5" s="1346"/>
    </row>
    <row r="6" spans="2:16" ht="15.75" thickBot="1">
      <c r="B6" s="1202" t="s">
        <v>547</v>
      </c>
      <c r="C6" s="1244" t="s">
        <v>548</v>
      </c>
      <c r="D6" s="1245"/>
      <c r="E6" s="1347" t="s">
        <v>549</v>
      </c>
      <c r="F6" s="1245"/>
      <c r="G6" s="1347" t="s">
        <v>550</v>
      </c>
      <c r="H6" s="1245"/>
      <c r="I6" s="1347" t="s">
        <v>551</v>
      </c>
      <c r="J6" s="1245"/>
      <c r="K6" s="1244" t="s">
        <v>55</v>
      </c>
      <c r="L6" s="1347"/>
    </row>
    <row r="7" spans="2:16" ht="15.75" thickBot="1">
      <c r="B7" s="1204"/>
      <c r="C7" s="480" t="s">
        <v>552</v>
      </c>
      <c r="D7" s="480" t="s">
        <v>553</v>
      </c>
      <c r="E7" s="480" t="s">
        <v>552</v>
      </c>
      <c r="F7" s="484" t="s">
        <v>553</v>
      </c>
      <c r="G7" s="480" t="s">
        <v>552</v>
      </c>
      <c r="H7" s="484" t="s">
        <v>553</v>
      </c>
      <c r="I7" s="480" t="s">
        <v>552</v>
      </c>
      <c r="J7" s="484" t="s">
        <v>553</v>
      </c>
      <c r="K7" s="480" t="s">
        <v>552</v>
      </c>
      <c r="L7" s="472" t="s">
        <v>553</v>
      </c>
    </row>
    <row r="8" spans="2:16">
      <c r="B8" s="475">
        <v>2013</v>
      </c>
      <c r="C8" s="481">
        <v>34</v>
      </c>
      <c r="D8" s="481">
        <v>1422.4</v>
      </c>
      <c r="E8" s="481">
        <v>81.14</v>
      </c>
      <c r="F8" s="485">
        <v>2633.6</v>
      </c>
      <c r="G8" s="481">
        <v>113.7</v>
      </c>
      <c r="H8" s="485">
        <v>3453.4</v>
      </c>
      <c r="I8" s="481">
        <v>62.1</v>
      </c>
      <c r="J8" s="485">
        <v>4835.1000000000004</v>
      </c>
      <c r="K8" s="481">
        <v>290.94</v>
      </c>
      <c r="L8" s="426">
        <v>12344.5</v>
      </c>
    </row>
    <row r="9" spans="2:16">
      <c r="B9" s="476" t="s">
        <v>688</v>
      </c>
      <c r="C9" s="481">
        <v>46.2</v>
      </c>
      <c r="D9" s="481">
        <v>2004.6</v>
      </c>
      <c r="E9" s="481">
        <v>20.100000000000001</v>
      </c>
      <c r="F9" s="485">
        <v>872.7</v>
      </c>
      <c r="G9" s="481">
        <v>146</v>
      </c>
      <c r="H9" s="485">
        <v>6322.78</v>
      </c>
      <c r="I9" s="481">
        <v>110.2</v>
      </c>
      <c r="J9" s="485">
        <v>4791.8999999999996</v>
      </c>
      <c r="K9" s="481">
        <v>322.5</v>
      </c>
      <c r="L9" s="426">
        <v>13991.98</v>
      </c>
    </row>
    <row r="10" spans="2:16">
      <c r="B10" s="477">
        <v>2015</v>
      </c>
      <c r="C10" s="481">
        <v>40.700000000000003</v>
      </c>
      <c r="D10" s="481">
        <v>1814.6</v>
      </c>
      <c r="E10" s="481">
        <v>31.7</v>
      </c>
      <c r="F10" s="485">
        <v>1432.6</v>
      </c>
      <c r="G10" s="481">
        <v>44.9</v>
      </c>
      <c r="H10" s="485">
        <v>2004.9</v>
      </c>
      <c r="I10" s="481">
        <v>121.9</v>
      </c>
      <c r="J10" s="485">
        <v>5460.4</v>
      </c>
      <c r="K10" s="481">
        <v>239.20000000000002</v>
      </c>
      <c r="L10" s="426">
        <v>10712.5</v>
      </c>
    </row>
    <row r="11" spans="2:16">
      <c r="B11" s="477">
        <v>2016</v>
      </c>
      <c r="C11" s="481">
        <v>47</v>
      </c>
      <c r="D11" s="481">
        <v>2166.8000000000002</v>
      </c>
      <c r="E11" s="481">
        <v>0</v>
      </c>
      <c r="F11" s="485">
        <v>0</v>
      </c>
      <c r="G11" s="481">
        <v>57.9</v>
      </c>
      <c r="H11" s="485">
        <v>2661.8</v>
      </c>
      <c r="I11" s="481">
        <v>183.6</v>
      </c>
      <c r="J11" s="485">
        <v>8431</v>
      </c>
      <c r="K11" s="481">
        <v>288.5</v>
      </c>
      <c r="L11" s="426">
        <v>13258.8</v>
      </c>
    </row>
    <row r="12" spans="2:16">
      <c r="B12" s="477">
        <v>2017</v>
      </c>
      <c r="C12" s="481">
        <v>43.8</v>
      </c>
      <c r="D12" s="481">
        <v>2078.8000000000002</v>
      </c>
      <c r="E12" s="481">
        <v>0</v>
      </c>
      <c r="F12" s="485">
        <v>0</v>
      </c>
      <c r="G12" s="481">
        <v>132.30000000000001</v>
      </c>
      <c r="H12" s="485">
        <v>6221.8</v>
      </c>
      <c r="I12" s="481">
        <v>151.1</v>
      </c>
      <c r="J12" s="485">
        <v>7104.3</v>
      </c>
      <c r="K12" s="481">
        <v>327.20000000000005</v>
      </c>
      <c r="L12" s="426">
        <v>15404.900000000001</v>
      </c>
    </row>
    <row r="13" spans="2:16">
      <c r="B13" s="477">
        <v>2018</v>
      </c>
      <c r="C13" s="481">
        <v>43.8</v>
      </c>
      <c r="D13" s="481">
        <v>2157.6999999999998</v>
      </c>
      <c r="E13" s="481">
        <v>5.4</v>
      </c>
      <c r="F13" s="485">
        <v>264.60000000000002</v>
      </c>
      <c r="G13" s="481">
        <v>72.599999999999994</v>
      </c>
      <c r="H13" s="485">
        <v>3571</v>
      </c>
      <c r="I13" s="481">
        <v>51.5</v>
      </c>
      <c r="J13" s="485">
        <v>2551.6</v>
      </c>
      <c r="K13" s="481">
        <v>173.29999999999998</v>
      </c>
      <c r="L13" s="426">
        <v>8544.9</v>
      </c>
    </row>
    <row r="14" spans="2:16">
      <c r="B14" s="477">
        <v>2019</v>
      </c>
      <c r="C14" s="481">
        <v>43.687089690000001</v>
      </c>
      <c r="D14" s="481">
        <v>2229.2999999999997</v>
      </c>
      <c r="E14" s="481">
        <v>0</v>
      </c>
      <c r="F14" s="485">
        <v>0</v>
      </c>
      <c r="G14" s="481">
        <v>94.4</v>
      </c>
      <c r="H14" s="488">
        <v>4822.2</v>
      </c>
      <c r="I14" s="481">
        <v>60.3</v>
      </c>
      <c r="J14" s="485">
        <v>2913.8999999999996</v>
      </c>
      <c r="K14" s="481">
        <v>198.38708968999998</v>
      </c>
      <c r="L14" s="426">
        <v>9965.4</v>
      </c>
      <c r="N14" s="119"/>
      <c r="P14" s="426"/>
    </row>
    <row r="15" spans="2:16">
      <c r="B15" s="476" t="s">
        <v>689</v>
      </c>
      <c r="C15" s="481">
        <v>46.3</v>
      </c>
      <c r="D15" s="481">
        <v>2594.8000000000002</v>
      </c>
      <c r="E15" s="481">
        <v>0</v>
      </c>
      <c r="F15" s="485">
        <v>0</v>
      </c>
      <c r="G15" s="481">
        <v>150.6</v>
      </c>
      <c r="H15" s="485">
        <v>8362.2000000000007</v>
      </c>
      <c r="I15" s="481">
        <v>93.3</v>
      </c>
      <c r="J15" s="485">
        <v>5063.7</v>
      </c>
      <c r="K15" s="481">
        <v>290.2</v>
      </c>
      <c r="L15" s="426">
        <v>16020.7</v>
      </c>
      <c r="N15" s="119"/>
      <c r="P15" s="426"/>
    </row>
    <row r="16" spans="2:16">
      <c r="B16" s="476" t="s">
        <v>690</v>
      </c>
      <c r="C16" s="481">
        <v>100.9</v>
      </c>
      <c r="D16" s="481">
        <v>5731.5</v>
      </c>
      <c r="E16" s="481">
        <v>0</v>
      </c>
      <c r="F16" s="485">
        <v>0</v>
      </c>
      <c r="G16" s="481">
        <v>190.14</v>
      </c>
      <c r="H16" s="485">
        <v>10785.821411610001</v>
      </c>
      <c r="I16" s="481">
        <v>191.6</v>
      </c>
      <c r="J16" s="485">
        <v>11240.12968396</v>
      </c>
      <c r="K16" s="481">
        <v>482.64</v>
      </c>
      <c r="L16" s="426">
        <v>27757.451095569999</v>
      </c>
      <c r="N16" s="119"/>
      <c r="P16" s="426"/>
    </row>
    <row r="17" spans="2:16" ht="15.75" thickBot="1">
      <c r="B17" s="478" t="s">
        <v>691</v>
      </c>
      <c r="C17" s="482">
        <v>0</v>
      </c>
      <c r="D17" s="482">
        <v>0</v>
      </c>
      <c r="E17" s="482">
        <v>0</v>
      </c>
      <c r="F17" s="486">
        <v>0</v>
      </c>
      <c r="G17" s="482">
        <v>112.12305882352942</v>
      </c>
      <c r="H17" s="486">
        <v>6775.5964447058832</v>
      </c>
      <c r="I17" s="482">
        <v>20.097529411764707</v>
      </c>
      <c r="J17" s="486">
        <v>1214.4937023529412</v>
      </c>
      <c r="K17" s="482">
        <v>132.22058823529412</v>
      </c>
      <c r="L17" s="473">
        <v>7990.0901470588242</v>
      </c>
      <c r="P17" s="119"/>
    </row>
    <row r="18" spans="2:16" ht="15.75" thickBot="1">
      <c r="B18" s="479" t="s">
        <v>55</v>
      </c>
      <c r="C18" s="483">
        <v>446.38708969000004</v>
      </c>
      <c r="D18" s="483">
        <v>22200.5</v>
      </c>
      <c r="E18" s="483">
        <v>138.34</v>
      </c>
      <c r="F18" s="487">
        <v>5203.5</v>
      </c>
      <c r="G18" s="483">
        <v>1114.6630588235294</v>
      </c>
      <c r="H18" s="487">
        <v>54981.49785631588</v>
      </c>
      <c r="I18" s="483">
        <v>1045.6975294117647</v>
      </c>
      <c r="J18" s="487">
        <v>53606.523386312947</v>
      </c>
      <c r="K18" s="483">
        <v>2745.087677925294</v>
      </c>
      <c r="L18" s="474">
        <v>135991.22124262879</v>
      </c>
    </row>
    <row r="19" spans="2:16">
      <c r="B19" s="1344" t="s">
        <v>554</v>
      </c>
      <c r="C19" s="1344"/>
      <c r="D19" s="1344"/>
      <c r="E19" s="1344"/>
      <c r="F19" s="1344"/>
      <c r="G19" s="1344"/>
      <c r="H19" s="1344"/>
      <c r="I19" s="1344"/>
      <c r="J19" s="1344"/>
      <c r="K19" s="1344"/>
      <c r="L19" s="1344"/>
      <c r="N19" s="119"/>
    </row>
    <row r="20" spans="2:16">
      <c r="B20" s="1344" t="s">
        <v>555</v>
      </c>
      <c r="C20" s="1344"/>
      <c r="D20" s="1344"/>
      <c r="E20" s="1344"/>
      <c r="F20" s="1344"/>
      <c r="G20" s="1344"/>
      <c r="H20" s="1344"/>
      <c r="I20" s="1344"/>
      <c r="J20" s="1344"/>
      <c r="K20" s="1344"/>
      <c r="L20" s="1344"/>
    </row>
    <row r="21" spans="2:16" ht="11.25" customHeight="1">
      <c r="B21" s="1345" t="s">
        <v>556</v>
      </c>
      <c r="C21" s="1345"/>
      <c r="D21" s="1345"/>
      <c r="E21" s="1345"/>
      <c r="F21" s="1345"/>
      <c r="G21" s="1345"/>
      <c r="H21" s="1345"/>
      <c r="I21" s="1345"/>
      <c r="J21" s="1345"/>
      <c r="K21" s="1345"/>
      <c r="L21" s="1345"/>
      <c r="N21" s="426"/>
    </row>
    <row r="22" spans="2:16">
      <c r="D22" s="427"/>
      <c r="N22" s="119"/>
    </row>
  </sheetData>
  <mergeCells count="11">
    <mergeCell ref="B19:L19"/>
    <mergeCell ref="B20:L20"/>
    <mergeCell ref="B21:L21"/>
    <mergeCell ref="B4:L4"/>
    <mergeCell ref="B5:L5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0DA3-AA1F-42D0-B82B-4EE9850F8D03}">
  <dimension ref="D1:O193"/>
  <sheetViews>
    <sheetView showGridLines="0" topLeftCell="A31" zoomScaleNormal="100" workbookViewId="0">
      <selection activeCell="D3" sqref="D3:I3"/>
    </sheetView>
  </sheetViews>
  <sheetFormatPr baseColWidth="10" defaultColWidth="11.42578125" defaultRowHeight="15"/>
  <cols>
    <col min="1" max="2" width="11.42578125" style="428"/>
    <col min="3" max="3" width="1.42578125" style="428" customWidth="1"/>
    <col min="4" max="4" width="73" style="428" customWidth="1"/>
    <col min="5" max="5" width="19.28515625" style="428" bestFit="1" customWidth="1"/>
    <col min="6" max="6" width="13.85546875" style="428" bestFit="1" customWidth="1"/>
    <col min="7" max="7" width="14.28515625" style="428" bestFit="1" customWidth="1"/>
    <col min="8" max="8" width="12.7109375" style="428" bestFit="1" customWidth="1"/>
    <col min="9" max="9" width="14" style="428" customWidth="1"/>
    <col min="10" max="10" width="6.85546875" style="428" bestFit="1" customWidth="1"/>
    <col min="11" max="11" width="11.42578125" style="429"/>
    <col min="12" max="240" width="11.42578125" style="428"/>
    <col min="241" max="241" width="1.42578125" style="428" customWidth="1"/>
    <col min="242" max="242" width="69.42578125" style="428" customWidth="1"/>
    <col min="243" max="249" width="11" style="428" customWidth="1"/>
    <col min="250" max="250" width="10" style="428" customWidth="1"/>
    <col min="251" max="251" width="10.42578125" style="428" customWidth="1"/>
    <col min="252" max="252" width="10.28515625" style="428" customWidth="1"/>
    <col min="253" max="258" width="10.140625" style="428" customWidth="1"/>
    <col min="259" max="259" width="9.42578125" style="428" customWidth="1"/>
    <col min="260" max="261" width="11.28515625" style="428" customWidth="1"/>
    <col min="262" max="262" width="9.42578125" style="428" customWidth="1"/>
    <col min="263" max="263" width="11.42578125" style="428" customWidth="1"/>
    <col min="264" max="264" width="8.7109375" style="428" customWidth="1"/>
    <col min="265" max="265" width="10.42578125" style="428" customWidth="1"/>
    <col min="266" max="266" width="11.7109375" style="428" customWidth="1"/>
    <col min="267" max="496" width="11.42578125" style="428"/>
    <col min="497" max="497" width="1.42578125" style="428" customWidth="1"/>
    <col min="498" max="498" width="69.42578125" style="428" customWidth="1"/>
    <col min="499" max="505" width="11" style="428" customWidth="1"/>
    <col min="506" max="506" width="10" style="428" customWidth="1"/>
    <col min="507" max="507" width="10.42578125" style="428" customWidth="1"/>
    <col min="508" max="508" width="10.28515625" style="428" customWidth="1"/>
    <col min="509" max="514" width="10.140625" style="428" customWidth="1"/>
    <col min="515" max="515" width="9.42578125" style="428" customWidth="1"/>
    <col min="516" max="517" width="11.28515625" style="428" customWidth="1"/>
    <col min="518" max="518" width="9.42578125" style="428" customWidth="1"/>
    <col min="519" max="519" width="11.42578125" style="428" customWidth="1"/>
    <col min="520" max="520" width="8.7109375" style="428" customWidth="1"/>
    <col min="521" max="521" width="10.42578125" style="428" customWidth="1"/>
    <col min="522" max="522" width="11.7109375" style="428" customWidth="1"/>
    <col min="523" max="752" width="11.42578125" style="428"/>
    <col min="753" max="753" width="1.42578125" style="428" customWidth="1"/>
    <col min="754" max="754" width="69.42578125" style="428" customWidth="1"/>
    <col min="755" max="761" width="11" style="428" customWidth="1"/>
    <col min="762" max="762" width="10" style="428" customWidth="1"/>
    <col min="763" max="763" width="10.42578125" style="428" customWidth="1"/>
    <col min="764" max="764" width="10.28515625" style="428" customWidth="1"/>
    <col min="765" max="770" width="10.140625" style="428" customWidth="1"/>
    <col min="771" max="771" width="9.42578125" style="428" customWidth="1"/>
    <col min="772" max="773" width="11.28515625" style="428" customWidth="1"/>
    <col min="774" max="774" width="9.42578125" style="428" customWidth="1"/>
    <col min="775" max="775" width="11.42578125" style="428" customWidth="1"/>
    <col min="776" max="776" width="8.7109375" style="428" customWidth="1"/>
    <col min="777" max="777" width="10.42578125" style="428" customWidth="1"/>
    <col min="778" max="778" width="11.7109375" style="428" customWidth="1"/>
    <col min="779" max="1008" width="11.42578125" style="428"/>
    <col min="1009" max="1009" width="1.42578125" style="428" customWidth="1"/>
    <col min="1010" max="1010" width="69.42578125" style="428" customWidth="1"/>
    <col min="1011" max="1017" width="11" style="428" customWidth="1"/>
    <col min="1018" max="1018" width="10" style="428" customWidth="1"/>
    <col min="1019" max="1019" width="10.42578125" style="428" customWidth="1"/>
    <col min="1020" max="1020" width="10.28515625" style="428" customWidth="1"/>
    <col min="1021" max="1026" width="10.140625" style="428" customWidth="1"/>
    <col min="1027" max="1027" width="9.42578125" style="428" customWidth="1"/>
    <col min="1028" max="1029" width="11.28515625" style="428" customWidth="1"/>
    <col min="1030" max="1030" width="9.42578125" style="428" customWidth="1"/>
    <col min="1031" max="1031" width="11.42578125" style="428" customWidth="1"/>
    <col min="1032" max="1032" width="8.7109375" style="428" customWidth="1"/>
    <col min="1033" max="1033" width="10.42578125" style="428" customWidth="1"/>
    <col min="1034" max="1034" width="11.7109375" style="428" customWidth="1"/>
    <col min="1035" max="1264" width="11.42578125" style="428"/>
    <col min="1265" max="1265" width="1.42578125" style="428" customWidth="1"/>
    <col min="1266" max="1266" width="69.42578125" style="428" customWidth="1"/>
    <col min="1267" max="1273" width="11" style="428" customWidth="1"/>
    <col min="1274" max="1274" width="10" style="428" customWidth="1"/>
    <col min="1275" max="1275" width="10.42578125" style="428" customWidth="1"/>
    <col min="1276" max="1276" width="10.28515625" style="428" customWidth="1"/>
    <col min="1277" max="1282" width="10.140625" style="428" customWidth="1"/>
    <col min="1283" max="1283" width="9.42578125" style="428" customWidth="1"/>
    <col min="1284" max="1285" width="11.28515625" style="428" customWidth="1"/>
    <col min="1286" max="1286" width="9.42578125" style="428" customWidth="1"/>
    <col min="1287" max="1287" width="11.42578125" style="428" customWidth="1"/>
    <col min="1288" max="1288" width="8.7109375" style="428" customWidth="1"/>
    <col min="1289" max="1289" width="10.42578125" style="428" customWidth="1"/>
    <col min="1290" max="1290" width="11.7109375" style="428" customWidth="1"/>
    <col min="1291" max="1520" width="11.42578125" style="428"/>
    <col min="1521" max="1521" width="1.42578125" style="428" customWidth="1"/>
    <col min="1522" max="1522" width="69.42578125" style="428" customWidth="1"/>
    <col min="1523" max="1529" width="11" style="428" customWidth="1"/>
    <col min="1530" max="1530" width="10" style="428" customWidth="1"/>
    <col min="1531" max="1531" width="10.42578125" style="428" customWidth="1"/>
    <col min="1532" max="1532" width="10.28515625" style="428" customWidth="1"/>
    <col min="1533" max="1538" width="10.140625" style="428" customWidth="1"/>
    <col min="1539" max="1539" width="9.42578125" style="428" customWidth="1"/>
    <col min="1540" max="1541" width="11.28515625" style="428" customWidth="1"/>
    <col min="1542" max="1542" width="9.42578125" style="428" customWidth="1"/>
    <col min="1543" max="1543" width="11.42578125" style="428" customWidth="1"/>
    <col min="1544" max="1544" width="8.7109375" style="428" customWidth="1"/>
    <col min="1545" max="1545" width="10.42578125" style="428" customWidth="1"/>
    <col min="1546" max="1546" width="11.7109375" style="428" customWidth="1"/>
    <col min="1547" max="1776" width="11.42578125" style="428"/>
    <col min="1777" max="1777" width="1.42578125" style="428" customWidth="1"/>
    <col min="1778" max="1778" width="69.42578125" style="428" customWidth="1"/>
    <col min="1779" max="1785" width="11" style="428" customWidth="1"/>
    <col min="1786" max="1786" width="10" style="428" customWidth="1"/>
    <col min="1787" max="1787" width="10.42578125" style="428" customWidth="1"/>
    <col min="1788" max="1788" width="10.28515625" style="428" customWidth="1"/>
    <col min="1789" max="1794" width="10.140625" style="428" customWidth="1"/>
    <col min="1795" max="1795" width="9.42578125" style="428" customWidth="1"/>
    <col min="1796" max="1797" width="11.28515625" style="428" customWidth="1"/>
    <col min="1798" max="1798" width="9.42578125" style="428" customWidth="1"/>
    <col min="1799" max="1799" width="11.42578125" style="428" customWidth="1"/>
    <col min="1800" max="1800" width="8.7109375" style="428" customWidth="1"/>
    <col min="1801" max="1801" width="10.42578125" style="428" customWidth="1"/>
    <col min="1802" max="1802" width="11.7109375" style="428" customWidth="1"/>
    <col min="1803" max="2032" width="11.42578125" style="428"/>
    <col min="2033" max="2033" width="1.42578125" style="428" customWidth="1"/>
    <col min="2034" max="2034" width="69.42578125" style="428" customWidth="1"/>
    <col min="2035" max="2041" width="11" style="428" customWidth="1"/>
    <col min="2042" max="2042" width="10" style="428" customWidth="1"/>
    <col min="2043" max="2043" width="10.42578125" style="428" customWidth="1"/>
    <col min="2044" max="2044" width="10.28515625" style="428" customWidth="1"/>
    <col min="2045" max="2050" width="10.140625" style="428" customWidth="1"/>
    <col min="2051" max="2051" width="9.42578125" style="428" customWidth="1"/>
    <col min="2052" max="2053" width="11.28515625" style="428" customWidth="1"/>
    <col min="2054" max="2054" width="9.42578125" style="428" customWidth="1"/>
    <col min="2055" max="2055" width="11.42578125" style="428" customWidth="1"/>
    <col min="2056" max="2056" width="8.7109375" style="428" customWidth="1"/>
    <col min="2057" max="2057" width="10.42578125" style="428" customWidth="1"/>
    <col min="2058" max="2058" width="11.7109375" style="428" customWidth="1"/>
    <col min="2059" max="2288" width="11.42578125" style="428"/>
    <col min="2289" max="2289" width="1.42578125" style="428" customWidth="1"/>
    <col min="2290" max="2290" width="69.42578125" style="428" customWidth="1"/>
    <col min="2291" max="2297" width="11" style="428" customWidth="1"/>
    <col min="2298" max="2298" width="10" style="428" customWidth="1"/>
    <col min="2299" max="2299" width="10.42578125" style="428" customWidth="1"/>
    <col min="2300" max="2300" width="10.28515625" style="428" customWidth="1"/>
    <col min="2301" max="2306" width="10.140625" style="428" customWidth="1"/>
    <col min="2307" max="2307" width="9.42578125" style="428" customWidth="1"/>
    <col min="2308" max="2309" width="11.28515625" style="428" customWidth="1"/>
    <col min="2310" max="2310" width="9.42578125" style="428" customWidth="1"/>
    <col min="2311" max="2311" width="11.42578125" style="428" customWidth="1"/>
    <col min="2312" max="2312" width="8.7109375" style="428" customWidth="1"/>
    <col min="2313" max="2313" width="10.42578125" style="428" customWidth="1"/>
    <col min="2314" max="2314" width="11.7109375" style="428" customWidth="1"/>
    <col min="2315" max="2544" width="11.42578125" style="428"/>
    <col min="2545" max="2545" width="1.42578125" style="428" customWidth="1"/>
    <col min="2546" max="2546" width="69.42578125" style="428" customWidth="1"/>
    <col min="2547" max="2553" width="11" style="428" customWidth="1"/>
    <col min="2554" max="2554" width="10" style="428" customWidth="1"/>
    <col min="2555" max="2555" width="10.42578125" style="428" customWidth="1"/>
    <col min="2556" max="2556" width="10.28515625" style="428" customWidth="1"/>
    <col min="2557" max="2562" width="10.140625" style="428" customWidth="1"/>
    <col min="2563" max="2563" width="9.42578125" style="428" customWidth="1"/>
    <col min="2564" max="2565" width="11.28515625" style="428" customWidth="1"/>
    <col min="2566" max="2566" width="9.42578125" style="428" customWidth="1"/>
    <col min="2567" max="2567" width="11.42578125" style="428" customWidth="1"/>
    <col min="2568" max="2568" width="8.7109375" style="428" customWidth="1"/>
    <col min="2569" max="2569" width="10.42578125" style="428" customWidth="1"/>
    <col min="2570" max="2570" width="11.7109375" style="428" customWidth="1"/>
    <col min="2571" max="2800" width="11.42578125" style="428"/>
    <col min="2801" max="2801" width="1.42578125" style="428" customWidth="1"/>
    <col min="2802" max="2802" width="69.42578125" style="428" customWidth="1"/>
    <col min="2803" max="2809" width="11" style="428" customWidth="1"/>
    <col min="2810" max="2810" width="10" style="428" customWidth="1"/>
    <col min="2811" max="2811" width="10.42578125" style="428" customWidth="1"/>
    <col min="2812" max="2812" width="10.28515625" style="428" customWidth="1"/>
    <col min="2813" max="2818" width="10.140625" style="428" customWidth="1"/>
    <col min="2819" max="2819" width="9.42578125" style="428" customWidth="1"/>
    <col min="2820" max="2821" width="11.28515625" style="428" customWidth="1"/>
    <col min="2822" max="2822" width="9.42578125" style="428" customWidth="1"/>
    <col min="2823" max="2823" width="11.42578125" style="428" customWidth="1"/>
    <col min="2824" max="2824" width="8.7109375" style="428" customWidth="1"/>
    <col min="2825" max="2825" width="10.42578125" style="428" customWidth="1"/>
    <col min="2826" max="2826" width="11.7109375" style="428" customWidth="1"/>
    <col min="2827" max="3056" width="11.42578125" style="428"/>
    <col min="3057" max="3057" width="1.42578125" style="428" customWidth="1"/>
    <col min="3058" max="3058" width="69.42578125" style="428" customWidth="1"/>
    <col min="3059" max="3065" width="11" style="428" customWidth="1"/>
    <col min="3066" max="3066" width="10" style="428" customWidth="1"/>
    <col min="3067" max="3067" width="10.42578125" style="428" customWidth="1"/>
    <col min="3068" max="3068" width="10.28515625" style="428" customWidth="1"/>
    <col min="3069" max="3074" width="10.140625" style="428" customWidth="1"/>
    <col min="3075" max="3075" width="9.42578125" style="428" customWidth="1"/>
    <col min="3076" max="3077" width="11.28515625" style="428" customWidth="1"/>
    <col min="3078" max="3078" width="9.42578125" style="428" customWidth="1"/>
    <col min="3079" max="3079" width="11.42578125" style="428" customWidth="1"/>
    <col min="3080" max="3080" width="8.7109375" style="428" customWidth="1"/>
    <col min="3081" max="3081" width="10.42578125" style="428" customWidth="1"/>
    <col min="3082" max="3082" width="11.7109375" style="428" customWidth="1"/>
    <col min="3083" max="3312" width="11.42578125" style="428"/>
    <col min="3313" max="3313" width="1.42578125" style="428" customWidth="1"/>
    <col min="3314" max="3314" width="69.42578125" style="428" customWidth="1"/>
    <col min="3315" max="3321" width="11" style="428" customWidth="1"/>
    <col min="3322" max="3322" width="10" style="428" customWidth="1"/>
    <col min="3323" max="3323" width="10.42578125" style="428" customWidth="1"/>
    <col min="3324" max="3324" width="10.28515625" style="428" customWidth="1"/>
    <col min="3325" max="3330" width="10.140625" style="428" customWidth="1"/>
    <col min="3331" max="3331" width="9.42578125" style="428" customWidth="1"/>
    <col min="3332" max="3333" width="11.28515625" style="428" customWidth="1"/>
    <col min="3334" max="3334" width="9.42578125" style="428" customWidth="1"/>
    <col min="3335" max="3335" width="11.42578125" style="428" customWidth="1"/>
    <col min="3336" max="3336" width="8.7109375" style="428" customWidth="1"/>
    <col min="3337" max="3337" width="10.42578125" style="428" customWidth="1"/>
    <col min="3338" max="3338" width="11.7109375" style="428" customWidth="1"/>
    <col min="3339" max="3568" width="11.42578125" style="428"/>
    <col min="3569" max="3569" width="1.42578125" style="428" customWidth="1"/>
    <col min="3570" max="3570" width="69.42578125" style="428" customWidth="1"/>
    <col min="3571" max="3577" width="11" style="428" customWidth="1"/>
    <col min="3578" max="3578" width="10" style="428" customWidth="1"/>
    <col min="3579" max="3579" width="10.42578125" style="428" customWidth="1"/>
    <col min="3580" max="3580" width="10.28515625" style="428" customWidth="1"/>
    <col min="3581" max="3586" width="10.140625" style="428" customWidth="1"/>
    <col min="3587" max="3587" width="9.42578125" style="428" customWidth="1"/>
    <col min="3588" max="3589" width="11.28515625" style="428" customWidth="1"/>
    <col min="3590" max="3590" width="9.42578125" style="428" customWidth="1"/>
    <col min="3591" max="3591" width="11.42578125" style="428" customWidth="1"/>
    <col min="3592" max="3592" width="8.7109375" style="428" customWidth="1"/>
    <col min="3593" max="3593" width="10.42578125" style="428" customWidth="1"/>
    <col min="3594" max="3594" width="11.7109375" style="428" customWidth="1"/>
    <col min="3595" max="3824" width="11.42578125" style="428"/>
    <col min="3825" max="3825" width="1.42578125" style="428" customWidth="1"/>
    <col min="3826" max="3826" width="69.42578125" style="428" customWidth="1"/>
    <col min="3827" max="3833" width="11" style="428" customWidth="1"/>
    <col min="3834" max="3834" width="10" style="428" customWidth="1"/>
    <col min="3835" max="3835" width="10.42578125" style="428" customWidth="1"/>
    <col min="3836" max="3836" width="10.28515625" style="428" customWidth="1"/>
    <col min="3837" max="3842" width="10.140625" style="428" customWidth="1"/>
    <col min="3843" max="3843" width="9.42578125" style="428" customWidth="1"/>
    <col min="3844" max="3845" width="11.28515625" style="428" customWidth="1"/>
    <col min="3846" max="3846" width="9.42578125" style="428" customWidth="1"/>
    <col min="3847" max="3847" width="11.42578125" style="428" customWidth="1"/>
    <col min="3848" max="3848" width="8.7109375" style="428" customWidth="1"/>
    <col min="3849" max="3849" width="10.42578125" style="428" customWidth="1"/>
    <col min="3850" max="3850" width="11.7109375" style="428" customWidth="1"/>
    <col min="3851" max="4080" width="11.42578125" style="428"/>
    <col min="4081" max="4081" width="1.42578125" style="428" customWidth="1"/>
    <col min="4082" max="4082" width="69.42578125" style="428" customWidth="1"/>
    <col min="4083" max="4089" width="11" style="428" customWidth="1"/>
    <col min="4090" max="4090" width="10" style="428" customWidth="1"/>
    <col min="4091" max="4091" width="10.42578125" style="428" customWidth="1"/>
    <col min="4092" max="4092" width="10.28515625" style="428" customWidth="1"/>
    <col min="4093" max="4098" width="10.140625" style="428" customWidth="1"/>
    <col min="4099" max="4099" width="9.42578125" style="428" customWidth="1"/>
    <col min="4100" max="4101" width="11.28515625" style="428" customWidth="1"/>
    <col min="4102" max="4102" width="9.42578125" style="428" customWidth="1"/>
    <col min="4103" max="4103" width="11.42578125" style="428" customWidth="1"/>
    <col min="4104" max="4104" width="8.7109375" style="428" customWidth="1"/>
    <col min="4105" max="4105" width="10.42578125" style="428" customWidth="1"/>
    <col min="4106" max="4106" width="11.7109375" style="428" customWidth="1"/>
    <col min="4107" max="4336" width="11.42578125" style="428"/>
    <col min="4337" max="4337" width="1.42578125" style="428" customWidth="1"/>
    <col min="4338" max="4338" width="69.42578125" style="428" customWidth="1"/>
    <col min="4339" max="4345" width="11" style="428" customWidth="1"/>
    <col min="4346" max="4346" width="10" style="428" customWidth="1"/>
    <col min="4347" max="4347" width="10.42578125" style="428" customWidth="1"/>
    <col min="4348" max="4348" width="10.28515625" style="428" customWidth="1"/>
    <col min="4349" max="4354" width="10.140625" style="428" customWidth="1"/>
    <col min="4355" max="4355" width="9.42578125" style="428" customWidth="1"/>
    <col min="4356" max="4357" width="11.28515625" style="428" customWidth="1"/>
    <col min="4358" max="4358" width="9.42578125" style="428" customWidth="1"/>
    <col min="4359" max="4359" width="11.42578125" style="428" customWidth="1"/>
    <col min="4360" max="4360" width="8.7109375" style="428" customWidth="1"/>
    <col min="4361" max="4361" width="10.42578125" style="428" customWidth="1"/>
    <col min="4362" max="4362" width="11.7109375" style="428" customWidth="1"/>
    <col min="4363" max="4592" width="11.42578125" style="428"/>
    <col min="4593" max="4593" width="1.42578125" style="428" customWidth="1"/>
    <col min="4594" max="4594" width="69.42578125" style="428" customWidth="1"/>
    <col min="4595" max="4601" width="11" style="428" customWidth="1"/>
    <col min="4602" max="4602" width="10" style="428" customWidth="1"/>
    <col min="4603" max="4603" width="10.42578125" style="428" customWidth="1"/>
    <col min="4604" max="4604" width="10.28515625" style="428" customWidth="1"/>
    <col min="4605" max="4610" width="10.140625" style="428" customWidth="1"/>
    <col min="4611" max="4611" width="9.42578125" style="428" customWidth="1"/>
    <col min="4612" max="4613" width="11.28515625" style="428" customWidth="1"/>
    <col min="4614" max="4614" width="9.42578125" style="428" customWidth="1"/>
    <col min="4615" max="4615" width="11.42578125" style="428" customWidth="1"/>
    <col min="4616" max="4616" width="8.7109375" style="428" customWidth="1"/>
    <col min="4617" max="4617" width="10.42578125" style="428" customWidth="1"/>
    <col min="4618" max="4618" width="11.7109375" style="428" customWidth="1"/>
    <col min="4619" max="4848" width="11.42578125" style="428"/>
    <col min="4849" max="4849" width="1.42578125" style="428" customWidth="1"/>
    <col min="4850" max="4850" width="69.42578125" style="428" customWidth="1"/>
    <col min="4851" max="4857" width="11" style="428" customWidth="1"/>
    <col min="4858" max="4858" width="10" style="428" customWidth="1"/>
    <col min="4859" max="4859" width="10.42578125" style="428" customWidth="1"/>
    <col min="4860" max="4860" width="10.28515625" style="428" customWidth="1"/>
    <col min="4861" max="4866" width="10.140625" style="428" customWidth="1"/>
    <col min="4867" max="4867" width="9.42578125" style="428" customWidth="1"/>
    <col min="4868" max="4869" width="11.28515625" style="428" customWidth="1"/>
    <col min="4870" max="4870" width="9.42578125" style="428" customWidth="1"/>
    <col min="4871" max="4871" width="11.42578125" style="428" customWidth="1"/>
    <col min="4872" max="4872" width="8.7109375" style="428" customWidth="1"/>
    <col min="4873" max="4873" width="10.42578125" style="428" customWidth="1"/>
    <col min="4874" max="4874" width="11.7109375" style="428" customWidth="1"/>
    <col min="4875" max="5104" width="11.42578125" style="428"/>
    <col min="5105" max="5105" width="1.42578125" style="428" customWidth="1"/>
    <col min="5106" max="5106" width="69.42578125" style="428" customWidth="1"/>
    <col min="5107" max="5113" width="11" style="428" customWidth="1"/>
    <col min="5114" max="5114" width="10" style="428" customWidth="1"/>
    <col min="5115" max="5115" width="10.42578125" style="428" customWidth="1"/>
    <col min="5116" max="5116" width="10.28515625" style="428" customWidth="1"/>
    <col min="5117" max="5122" width="10.140625" style="428" customWidth="1"/>
    <col min="5123" max="5123" width="9.42578125" style="428" customWidth="1"/>
    <col min="5124" max="5125" width="11.28515625" style="428" customWidth="1"/>
    <col min="5126" max="5126" width="9.42578125" style="428" customWidth="1"/>
    <col min="5127" max="5127" width="11.42578125" style="428" customWidth="1"/>
    <col min="5128" max="5128" width="8.7109375" style="428" customWidth="1"/>
    <col min="5129" max="5129" width="10.42578125" style="428" customWidth="1"/>
    <col min="5130" max="5130" width="11.7109375" style="428" customWidth="1"/>
    <col min="5131" max="5360" width="11.42578125" style="428"/>
    <col min="5361" max="5361" width="1.42578125" style="428" customWidth="1"/>
    <col min="5362" max="5362" width="69.42578125" style="428" customWidth="1"/>
    <col min="5363" max="5369" width="11" style="428" customWidth="1"/>
    <col min="5370" max="5370" width="10" style="428" customWidth="1"/>
    <col min="5371" max="5371" width="10.42578125" style="428" customWidth="1"/>
    <col min="5372" max="5372" width="10.28515625" style="428" customWidth="1"/>
    <col min="5373" max="5378" width="10.140625" style="428" customWidth="1"/>
    <col min="5379" max="5379" width="9.42578125" style="428" customWidth="1"/>
    <col min="5380" max="5381" width="11.28515625" style="428" customWidth="1"/>
    <col min="5382" max="5382" width="9.42578125" style="428" customWidth="1"/>
    <col min="5383" max="5383" width="11.42578125" style="428" customWidth="1"/>
    <col min="5384" max="5384" width="8.7109375" style="428" customWidth="1"/>
    <col min="5385" max="5385" width="10.42578125" style="428" customWidth="1"/>
    <col min="5386" max="5386" width="11.7109375" style="428" customWidth="1"/>
    <col min="5387" max="5616" width="11.42578125" style="428"/>
    <col min="5617" max="5617" width="1.42578125" style="428" customWidth="1"/>
    <col min="5618" max="5618" width="69.42578125" style="428" customWidth="1"/>
    <col min="5619" max="5625" width="11" style="428" customWidth="1"/>
    <col min="5626" max="5626" width="10" style="428" customWidth="1"/>
    <col min="5627" max="5627" width="10.42578125" style="428" customWidth="1"/>
    <col min="5628" max="5628" width="10.28515625" style="428" customWidth="1"/>
    <col min="5629" max="5634" width="10.140625" style="428" customWidth="1"/>
    <col min="5635" max="5635" width="9.42578125" style="428" customWidth="1"/>
    <col min="5636" max="5637" width="11.28515625" style="428" customWidth="1"/>
    <col min="5638" max="5638" width="9.42578125" style="428" customWidth="1"/>
    <col min="5639" max="5639" width="11.42578125" style="428" customWidth="1"/>
    <col min="5640" max="5640" width="8.7109375" style="428" customWidth="1"/>
    <col min="5641" max="5641" width="10.42578125" style="428" customWidth="1"/>
    <col min="5642" max="5642" width="11.7109375" style="428" customWidth="1"/>
    <col min="5643" max="5872" width="11.42578125" style="428"/>
    <col min="5873" max="5873" width="1.42578125" style="428" customWidth="1"/>
    <col min="5874" max="5874" width="69.42578125" style="428" customWidth="1"/>
    <col min="5875" max="5881" width="11" style="428" customWidth="1"/>
    <col min="5882" max="5882" width="10" style="428" customWidth="1"/>
    <col min="5883" max="5883" width="10.42578125" style="428" customWidth="1"/>
    <col min="5884" max="5884" width="10.28515625" style="428" customWidth="1"/>
    <col min="5885" max="5890" width="10.140625" style="428" customWidth="1"/>
    <col min="5891" max="5891" width="9.42578125" style="428" customWidth="1"/>
    <col min="5892" max="5893" width="11.28515625" style="428" customWidth="1"/>
    <col min="5894" max="5894" width="9.42578125" style="428" customWidth="1"/>
    <col min="5895" max="5895" width="11.42578125" style="428" customWidth="1"/>
    <col min="5896" max="5896" width="8.7109375" style="428" customWidth="1"/>
    <col min="5897" max="5897" width="10.42578125" style="428" customWidth="1"/>
    <col min="5898" max="5898" width="11.7109375" style="428" customWidth="1"/>
    <col min="5899" max="6128" width="11.42578125" style="428"/>
    <col min="6129" max="6129" width="1.42578125" style="428" customWidth="1"/>
    <col min="6130" max="6130" width="69.42578125" style="428" customWidth="1"/>
    <col min="6131" max="6137" width="11" style="428" customWidth="1"/>
    <col min="6138" max="6138" width="10" style="428" customWidth="1"/>
    <col min="6139" max="6139" width="10.42578125" style="428" customWidth="1"/>
    <col min="6140" max="6140" width="10.28515625" style="428" customWidth="1"/>
    <col min="6141" max="6146" width="10.140625" style="428" customWidth="1"/>
    <col min="6147" max="6147" width="9.42578125" style="428" customWidth="1"/>
    <col min="6148" max="6149" width="11.28515625" style="428" customWidth="1"/>
    <col min="6150" max="6150" width="9.42578125" style="428" customWidth="1"/>
    <col min="6151" max="6151" width="11.42578125" style="428" customWidth="1"/>
    <col min="6152" max="6152" width="8.7109375" style="428" customWidth="1"/>
    <col min="6153" max="6153" width="10.42578125" style="428" customWidth="1"/>
    <col min="6154" max="6154" width="11.7109375" style="428" customWidth="1"/>
    <col min="6155" max="6384" width="11.42578125" style="428"/>
    <col min="6385" max="6385" width="1.42578125" style="428" customWidth="1"/>
    <col min="6386" max="6386" width="69.42578125" style="428" customWidth="1"/>
    <col min="6387" max="6393" width="11" style="428" customWidth="1"/>
    <col min="6394" max="6394" width="10" style="428" customWidth="1"/>
    <col min="6395" max="6395" width="10.42578125" style="428" customWidth="1"/>
    <col min="6396" max="6396" width="10.28515625" style="428" customWidth="1"/>
    <col min="6397" max="6402" width="10.140625" style="428" customWidth="1"/>
    <col min="6403" max="6403" width="9.42578125" style="428" customWidth="1"/>
    <col min="6404" max="6405" width="11.28515625" style="428" customWidth="1"/>
    <col min="6406" max="6406" width="9.42578125" style="428" customWidth="1"/>
    <col min="6407" max="6407" width="11.42578125" style="428" customWidth="1"/>
    <col min="6408" max="6408" width="8.7109375" style="428" customWidth="1"/>
    <col min="6409" max="6409" width="10.42578125" style="428" customWidth="1"/>
    <col min="6410" max="6410" width="11.7109375" style="428" customWidth="1"/>
    <col min="6411" max="6640" width="11.42578125" style="428"/>
    <col min="6641" max="6641" width="1.42578125" style="428" customWidth="1"/>
    <col min="6642" max="6642" width="69.42578125" style="428" customWidth="1"/>
    <col min="6643" max="6649" width="11" style="428" customWidth="1"/>
    <col min="6650" max="6650" width="10" style="428" customWidth="1"/>
    <col min="6651" max="6651" width="10.42578125" style="428" customWidth="1"/>
    <col min="6652" max="6652" width="10.28515625" style="428" customWidth="1"/>
    <col min="6653" max="6658" width="10.140625" style="428" customWidth="1"/>
    <col min="6659" max="6659" width="9.42578125" style="428" customWidth="1"/>
    <col min="6660" max="6661" width="11.28515625" style="428" customWidth="1"/>
    <col min="6662" max="6662" width="9.42578125" style="428" customWidth="1"/>
    <col min="6663" max="6663" width="11.42578125" style="428" customWidth="1"/>
    <col min="6664" max="6664" width="8.7109375" style="428" customWidth="1"/>
    <col min="6665" max="6665" width="10.42578125" style="428" customWidth="1"/>
    <col min="6666" max="6666" width="11.7109375" style="428" customWidth="1"/>
    <col min="6667" max="6896" width="11.42578125" style="428"/>
    <col min="6897" max="6897" width="1.42578125" style="428" customWidth="1"/>
    <col min="6898" max="6898" width="69.42578125" style="428" customWidth="1"/>
    <col min="6899" max="6905" width="11" style="428" customWidth="1"/>
    <col min="6906" max="6906" width="10" style="428" customWidth="1"/>
    <col min="6907" max="6907" width="10.42578125" style="428" customWidth="1"/>
    <col min="6908" max="6908" width="10.28515625" style="428" customWidth="1"/>
    <col min="6909" max="6914" width="10.140625" style="428" customWidth="1"/>
    <col min="6915" max="6915" width="9.42578125" style="428" customWidth="1"/>
    <col min="6916" max="6917" width="11.28515625" style="428" customWidth="1"/>
    <col min="6918" max="6918" width="9.42578125" style="428" customWidth="1"/>
    <col min="6919" max="6919" width="11.42578125" style="428" customWidth="1"/>
    <col min="6920" max="6920" width="8.7109375" style="428" customWidth="1"/>
    <col min="6921" max="6921" width="10.42578125" style="428" customWidth="1"/>
    <col min="6922" max="6922" width="11.7109375" style="428" customWidth="1"/>
    <col min="6923" max="7152" width="11.42578125" style="428"/>
    <col min="7153" max="7153" width="1.42578125" style="428" customWidth="1"/>
    <col min="7154" max="7154" width="69.42578125" style="428" customWidth="1"/>
    <col min="7155" max="7161" width="11" style="428" customWidth="1"/>
    <col min="7162" max="7162" width="10" style="428" customWidth="1"/>
    <col min="7163" max="7163" width="10.42578125" style="428" customWidth="1"/>
    <col min="7164" max="7164" width="10.28515625" style="428" customWidth="1"/>
    <col min="7165" max="7170" width="10.140625" style="428" customWidth="1"/>
    <col min="7171" max="7171" width="9.42578125" style="428" customWidth="1"/>
    <col min="7172" max="7173" width="11.28515625" style="428" customWidth="1"/>
    <col min="7174" max="7174" width="9.42578125" style="428" customWidth="1"/>
    <col min="7175" max="7175" width="11.42578125" style="428" customWidth="1"/>
    <col min="7176" max="7176" width="8.7109375" style="428" customWidth="1"/>
    <col min="7177" max="7177" width="10.42578125" style="428" customWidth="1"/>
    <col min="7178" max="7178" width="11.7109375" style="428" customWidth="1"/>
    <col min="7179" max="7408" width="11.42578125" style="428"/>
    <col min="7409" max="7409" width="1.42578125" style="428" customWidth="1"/>
    <col min="7410" max="7410" width="69.42578125" style="428" customWidth="1"/>
    <col min="7411" max="7417" width="11" style="428" customWidth="1"/>
    <col min="7418" max="7418" width="10" style="428" customWidth="1"/>
    <col min="7419" max="7419" width="10.42578125" style="428" customWidth="1"/>
    <col min="7420" max="7420" width="10.28515625" style="428" customWidth="1"/>
    <col min="7421" max="7426" width="10.140625" style="428" customWidth="1"/>
    <col min="7427" max="7427" width="9.42578125" style="428" customWidth="1"/>
    <col min="7428" max="7429" width="11.28515625" style="428" customWidth="1"/>
    <col min="7430" max="7430" width="9.42578125" style="428" customWidth="1"/>
    <col min="7431" max="7431" width="11.42578125" style="428" customWidth="1"/>
    <col min="7432" max="7432" width="8.7109375" style="428" customWidth="1"/>
    <col min="7433" max="7433" width="10.42578125" style="428" customWidth="1"/>
    <col min="7434" max="7434" width="11.7109375" style="428" customWidth="1"/>
    <col min="7435" max="7664" width="11.42578125" style="428"/>
    <col min="7665" max="7665" width="1.42578125" style="428" customWidth="1"/>
    <col min="7666" max="7666" width="69.42578125" style="428" customWidth="1"/>
    <col min="7667" max="7673" width="11" style="428" customWidth="1"/>
    <col min="7674" max="7674" width="10" style="428" customWidth="1"/>
    <col min="7675" max="7675" width="10.42578125" style="428" customWidth="1"/>
    <col min="7676" max="7676" width="10.28515625" style="428" customWidth="1"/>
    <col min="7677" max="7682" width="10.140625" style="428" customWidth="1"/>
    <col min="7683" max="7683" width="9.42578125" style="428" customWidth="1"/>
    <col min="7684" max="7685" width="11.28515625" style="428" customWidth="1"/>
    <col min="7686" max="7686" width="9.42578125" style="428" customWidth="1"/>
    <col min="7687" max="7687" width="11.42578125" style="428" customWidth="1"/>
    <col min="7688" max="7688" width="8.7109375" style="428" customWidth="1"/>
    <col min="7689" max="7689" width="10.42578125" style="428" customWidth="1"/>
    <col min="7690" max="7690" width="11.7109375" style="428" customWidth="1"/>
    <col min="7691" max="7920" width="11.42578125" style="428"/>
    <col min="7921" max="7921" width="1.42578125" style="428" customWidth="1"/>
    <col min="7922" max="7922" width="69.42578125" style="428" customWidth="1"/>
    <col min="7923" max="7929" width="11" style="428" customWidth="1"/>
    <col min="7930" max="7930" width="10" style="428" customWidth="1"/>
    <col min="7931" max="7931" width="10.42578125" style="428" customWidth="1"/>
    <col min="7932" max="7932" width="10.28515625" style="428" customWidth="1"/>
    <col min="7933" max="7938" width="10.140625" style="428" customWidth="1"/>
    <col min="7939" max="7939" width="9.42578125" style="428" customWidth="1"/>
    <col min="7940" max="7941" width="11.28515625" style="428" customWidth="1"/>
    <col min="7942" max="7942" width="9.42578125" style="428" customWidth="1"/>
    <col min="7943" max="7943" width="11.42578125" style="428" customWidth="1"/>
    <col min="7944" max="7944" width="8.7109375" style="428" customWidth="1"/>
    <col min="7945" max="7945" width="10.42578125" style="428" customWidth="1"/>
    <col min="7946" max="7946" width="11.7109375" style="428" customWidth="1"/>
    <col min="7947" max="8176" width="11.42578125" style="428"/>
    <col min="8177" max="8177" width="1.42578125" style="428" customWidth="1"/>
    <col min="8178" max="8178" width="69.42578125" style="428" customWidth="1"/>
    <col min="8179" max="8185" width="11" style="428" customWidth="1"/>
    <col min="8186" max="8186" width="10" style="428" customWidth="1"/>
    <col min="8187" max="8187" width="10.42578125" style="428" customWidth="1"/>
    <col min="8188" max="8188" width="10.28515625" style="428" customWidth="1"/>
    <col min="8189" max="8194" width="10.140625" style="428" customWidth="1"/>
    <col min="8195" max="8195" width="9.42578125" style="428" customWidth="1"/>
    <col min="8196" max="8197" width="11.28515625" style="428" customWidth="1"/>
    <col min="8198" max="8198" width="9.42578125" style="428" customWidth="1"/>
    <col min="8199" max="8199" width="11.42578125" style="428" customWidth="1"/>
    <col min="8200" max="8200" width="8.7109375" style="428" customWidth="1"/>
    <col min="8201" max="8201" width="10.42578125" style="428" customWidth="1"/>
    <col min="8202" max="8202" width="11.7109375" style="428" customWidth="1"/>
    <col min="8203" max="8432" width="11.42578125" style="428"/>
    <col min="8433" max="8433" width="1.42578125" style="428" customWidth="1"/>
    <col min="8434" max="8434" width="69.42578125" style="428" customWidth="1"/>
    <col min="8435" max="8441" width="11" style="428" customWidth="1"/>
    <col min="8442" max="8442" width="10" style="428" customWidth="1"/>
    <col min="8443" max="8443" width="10.42578125" style="428" customWidth="1"/>
    <col min="8444" max="8444" width="10.28515625" style="428" customWidth="1"/>
    <col min="8445" max="8450" width="10.140625" style="428" customWidth="1"/>
    <col min="8451" max="8451" width="9.42578125" style="428" customWidth="1"/>
    <col min="8452" max="8453" width="11.28515625" style="428" customWidth="1"/>
    <col min="8454" max="8454" width="9.42578125" style="428" customWidth="1"/>
    <col min="8455" max="8455" width="11.42578125" style="428" customWidth="1"/>
    <col min="8456" max="8456" width="8.7109375" style="428" customWidth="1"/>
    <col min="8457" max="8457" width="10.42578125" style="428" customWidth="1"/>
    <col min="8458" max="8458" width="11.7109375" style="428" customWidth="1"/>
    <col min="8459" max="8688" width="11.42578125" style="428"/>
    <col min="8689" max="8689" width="1.42578125" style="428" customWidth="1"/>
    <col min="8690" max="8690" width="69.42578125" style="428" customWidth="1"/>
    <col min="8691" max="8697" width="11" style="428" customWidth="1"/>
    <col min="8698" max="8698" width="10" style="428" customWidth="1"/>
    <col min="8699" max="8699" width="10.42578125" style="428" customWidth="1"/>
    <col min="8700" max="8700" width="10.28515625" style="428" customWidth="1"/>
    <col min="8701" max="8706" width="10.140625" style="428" customWidth="1"/>
    <col min="8707" max="8707" width="9.42578125" style="428" customWidth="1"/>
    <col min="8708" max="8709" width="11.28515625" style="428" customWidth="1"/>
    <col min="8710" max="8710" width="9.42578125" style="428" customWidth="1"/>
    <col min="8711" max="8711" width="11.42578125" style="428" customWidth="1"/>
    <col min="8712" max="8712" width="8.7109375" style="428" customWidth="1"/>
    <col min="8713" max="8713" width="10.42578125" style="428" customWidth="1"/>
    <col min="8714" max="8714" width="11.7109375" style="428" customWidth="1"/>
    <col min="8715" max="8944" width="11.42578125" style="428"/>
    <col min="8945" max="8945" width="1.42578125" style="428" customWidth="1"/>
    <col min="8946" max="8946" width="69.42578125" style="428" customWidth="1"/>
    <col min="8947" max="8953" width="11" style="428" customWidth="1"/>
    <col min="8954" max="8954" width="10" style="428" customWidth="1"/>
    <col min="8955" max="8955" width="10.42578125" style="428" customWidth="1"/>
    <col min="8956" max="8956" width="10.28515625" style="428" customWidth="1"/>
    <col min="8957" max="8962" width="10.140625" style="428" customWidth="1"/>
    <col min="8963" max="8963" width="9.42578125" style="428" customWidth="1"/>
    <col min="8964" max="8965" width="11.28515625" style="428" customWidth="1"/>
    <col min="8966" max="8966" width="9.42578125" style="428" customWidth="1"/>
    <col min="8967" max="8967" width="11.42578125" style="428" customWidth="1"/>
    <col min="8968" max="8968" width="8.7109375" style="428" customWidth="1"/>
    <col min="8969" max="8969" width="10.42578125" style="428" customWidth="1"/>
    <col min="8970" max="8970" width="11.7109375" style="428" customWidth="1"/>
    <col min="8971" max="9200" width="11.42578125" style="428"/>
    <col min="9201" max="9201" width="1.42578125" style="428" customWidth="1"/>
    <col min="9202" max="9202" width="69.42578125" style="428" customWidth="1"/>
    <col min="9203" max="9209" width="11" style="428" customWidth="1"/>
    <col min="9210" max="9210" width="10" style="428" customWidth="1"/>
    <col min="9211" max="9211" width="10.42578125" style="428" customWidth="1"/>
    <col min="9212" max="9212" width="10.28515625" style="428" customWidth="1"/>
    <col min="9213" max="9218" width="10.140625" style="428" customWidth="1"/>
    <col min="9219" max="9219" width="9.42578125" style="428" customWidth="1"/>
    <col min="9220" max="9221" width="11.28515625" style="428" customWidth="1"/>
    <col min="9222" max="9222" width="9.42578125" style="428" customWidth="1"/>
    <col min="9223" max="9223" width="11.42578125" style="428" customWidth="1"/>
    <col min="9224" max="9224" width="8.7109375" style="428" customWidth="1"/>
    <col min="9225" max="9225" width="10.42578125" style="428" customWidth="1"/>
    <col min="9226" max="9226" width="11.7109375" style="428" customWidth="1"/>
    <col min="9227" max="9456" width="11.42578125" style="428"/>
    <col min="9457" max="9457" width="1.42578125" style="428" customWidth="1"/>
    <col min="9458" max="9458" width="69.42578125" style="428" customWidth="1"/>
    <col min="9459" max="9465" width="11" style="428" customWidth="1"/>
    <col min="9466" max="9466" width="10" style="428" customWidth="1"/>
    <col min="9467" max="9467" width="10.42578125" style="428" customWidth="1"/>
    <col min="9468" max="9468" width="10.28515625" style="428" customWidth="1"/>
    <col min="9469" max="9474" width="10.140625" style="428" customWidth="1"/>
    <col min="9475" max="9475" width="9.42578125" style="428" customWidth="1"/>
    <col min="9476" max="9477" width="11.28515625" style="428" customWidth="1"/>
    <col min="9478" max="9478" width="9.42578125" style="428" customWidth="1"/>
    <col min="9479" max="9479" width="11.42578125" style="428" customWidth="1"/>
    <col min="9480" max="9480" width="8.7109375" style="428" customWidth="1"/>
    <col min="9481" max="9481" width="10.42578125" style="428" customWidth="1"/>
    <col min="9482" max="9482" width="11.7109375" style="428" customWidth="1"/>
    <col min="9483" max="9712" width="11.42578125" style="428"/>
    <col min="9713" max="9713" width="1.42578125" style="428" customWidth="1"/>
    <col min="9714" max="9714" width="69.42578125" style="428" customWidth="1"/>
    <col min="9715" max="9721" width="11" style="428" customWidth="1"/>
    <col min="9722" max="9722" width="10" style="428" customWidth="1"/>
    <col min="9723" max="9723" width="10.42578125" style="428" customWidth="1"/>
    <col min="9724" max="9724" width="10.28515625" style="428" customWidth="1"/>
    <col min="9725" max="9730" width="10.140625" style="428" customWidth="1"/>
    <col min="9731" max="9731" width="9.42578125" style="428" customWidth="1"/>
    <col min="9732" max="9733" width="11.28515625" style="428" customWidth="1"/>
    <col min="9734" max="9734" width="9.42578125" style="428" customWidth="1"/>
    <col min="9735" max="9735" width="11.42578125" style="428" customWidth="1"/>
    <col min="9736" max="9736" width="8.7109375" style="428" customWidth="1"/>
    <col min="9737" max="9737" width="10.42578125" style="428" customWidth="1"/>
    <col min="9738" max="9738" width="11.7109375" style="428" customWidth="1"/>
    <col min="9739" max="9968" width="11.42578125" style="428"/>
    <col min="9969" max="9969" width="1.42578125" style="428" customWidth="1"/>
    <col min="9970" max="9970" width="69.42578125" style="428" customWidth="1"/>
    <col min="9971" max="9977" width="11" style="428" customWidth="1"/>
    <col min="9978" max="9978" width="10" style="428" customWidth="1"/>
    <col min="9979" max="9979" width="10.42578125" style="428" customWidth="1"/>
    <col min="9980" max="9980" width="10.28515625" style="428" customWidth="1"/>
    <col min="9981" max="9986" width="10.140625" style="428" customWidth="1"/>
    <col min="9987" max="9987" width="9.42578125" style="428" customWidth="1"/>
    <col min="9988" max="9989" width="11.28515625" style="428" customWidth="1"/>
    <col min="9990" max="9990" width="9.42578125" style="428" customWidth="1"/>
    <col min="9991" max="9991" width="11.42578125" style="428" customWidth="1"/>
    <col min="9992" max="9992" width="8.7109375" style="428" customWidth="1"/>
    <col min="9993" max="9993" width="10.42578125" style="428" customWidth="1"/>
    <col min="9994" max="9994" width="11.7109375" style="428" customWidth="1"/>
    <col min="9995" max="10224" width="11.42578125" style="428"/>
    <col min="10225" max="10225" width="1.42578125" style="428" customWidth="1"/>
    <col min="10226" max="10226" width="69.42578125" style="428" customWidth="1"/>
    <col min="10227" max="10233" width="11" style="428" customWidth="1"/>
    <col min="10234" max="10234" width="10" style="428" customWidth="1"/>
    <col min="10235" max="10235" width="10.42578125" style="428" customWidth="1"/>
    <col min="10236" max="10236" width="10.28515625" style="428" customWidth="1"/>
    <col min="10237" max="10242" width="10.140625" style="428" customWidth="1"/>
    <col min="10243" max="10243" width="9.42578125" style="428" customWidth="1"/>
    <col min="10244" max="10245" width="11.28515625" style="428" customWidth="1"/>
    <col min="10246" max="10246" width="9.42578125" style="428" customWidth="1"/>
    <col min="10247" max="10247" width="11.42578125" style="428" customWidth="1"/>
    <col min="10248" max="10248" width="8.7109375" style="428" customWidth="1"/>
    <col min="10249" max="10249" width="10.42578125" style="428" customWidth="1"/>
    <col min="10250" max="10250" width="11.7109375" style="428" customWidth="1"/>
    <col min="10251" max="10480" width="11.42578125" style="428"/>
    <col min="10481" max="10481" width="1.42578125" style="428" customWidth="1"/>
    <col min="10482" max="10482" width="69.42578125" style="428" customWidth="1"/>
    <col min="10483" max="10489" width="11" style="428" customWidth="1"/>
    <col min="10490" max="10490" width="10" style="428" customWidth="1"/>
    <col min="10491" max="10491" width="10.42578125" style="428" customWidth="1"/>
    <col min="10492" max="10492" width="10.28515625" style="428" customWidth="1"/>
    <col min="10493" max="10498" width="10.140625" style="428" customWidth="1"/>
    <col min="10499" max="10499" width="9.42578125" style="428" customWidth="1"/>
    <col min="10500" max="10501" width="11.28515625" style="428" customWidth="1"/>
    <col min="10502" max="10502" width="9.42578125" style="428" customWidth="1"/>
    <col min="10503" max="10503" width="11.42578125" style="428" customWidth="1"/>
    <col min="10504" max="10504" width="8.7109375" style="428" customWidth="1"/>
    <col min="10505" max="10505" width="10.42578125" style="428" customWidth="1"/>
    <col min="10506" max="10506" width="11.7109375" style="428" customWidth="1"/>
    <col min="10507" max="10736" width="11.42578125" style="428"/>
    <col min="10737" max="10737" width="1.42578125" style="428" customWidth="1"/>
    <col min="10738" max="10738" width="69.42578125" style="428" customWidth="1"/>
    <col min="10739" max="10745" width="11" style="428" customWidth="1"/>
    <col min="10746" max="10746" width="10" style="428" customWidth="1"/>
    <col min="10747" max="10747" width="10.42578125" style="428" customWidth="1"/>
    <col min="10748" max="10748" width="10.28515625" style="428" customWidth="1"/>
    <col min="10749" max="10754" width="10.140625" style="428" customWidth="1"/>
    <col min="10755" max="10755" width="9.42578125" style="428" customWidth="1"/>
    <col min="10756" max="10757" width="11.28515625" style="428" customWidth="1"/>
    <col min="10758" max="10758" width="9.42578125" style="428" customWidth="1"/>
    <col min="10759" max="10759" width="11.42578125" style="428" customWidth="1"/>
    <col min="10760" max="10760" width="8.7109375" style="428" customWidth="1"/>
    <col min="10761" max="10761" width="10.42578125" style="428" customWidth="1"/>
    <col min="10762" max="10762" width="11.7109375" style="428" customWidth="1"/>
    <col min="10763" max="10992" width="11.42578125" style="428"/>
    <col min="10993" max="10993" width="1.42578125" style="428" customWidth="1"/>
    <col min="10994" max="10994" width="69.42578125" style="428" customWidth="1"/>
    <col min="10995" max="11001" width="11" style="428" customWidth="1"/>
    <col min="11002" max="11002" width="10" style="428" customWidth="1"/>
    <col min="11003" max="11003" width="10.42578125" style="428" customWidth="1"/>
    <col min="11004" max="11004" width="10.28515625" style="428" customWidth="1"/>
    <col min="11005" max="11010" width="10.140625" style="428" customWidth="1"/>
    <col min="11011" max="11011" width="9.42578125" style="428" customWidth="1"/>
    <col min="11012" max="11013" width="11.28515625" style="428" customWidth="1"/>
    <col min="11014" max="11014" width="9.42578125" style="428" customWidth="1"/>
    <col min="11015" max="11015" width="11.42578125" style="428" customWidth="1"/>
    <col min="11016" max="11016" width="8.7109375" style="428" customWidth="1"/>
    <col min="11017" max="11017" width="10.42578125" style="428" customWidth="1"/>
    <col min="11018" max="11018" width="11.7109375" style="428" customWidth="1"/>
    <col min="11019" max="11248" width="11.42578125" style="428"/>
    <col min="11249" max="11249" width="1.42578125" style="428" customWidth="1"/>
    <col min="11250" max="11250" width="69.42578125" style="428" customWidth="1"/>
    <col min="11251" max="11257" width="11" style="428" customWidth="1"/>
    <col min="11258" max="11258" width="10" style="428" customWidth="1"/>
    <col min="11259" max="11259" width="10.42578125" style="428" customWidth="1"/>
    <col min="11260" max="11260" width="10.28515625" style="428" customWidth="1"/>
    <col min="11261" max="11266" width="10.140625" style="428" customWidth="1"/>
    <col min="11267" max="11267" width="9.42578125" style="428" customWidth="1"/>
    <col min="11268" max="11269" width="11.28515625" style="428" customWidth="1"/>
    <col min="11270" max="11270" width="9.42578125" style="428" customWidth="1"/>
    <col min="11271" max="11271" width="11.42578125" style="428" customWidth="1"/>
    <col min="11272" max="11272" width="8.7109375" style="428" customWidth="1"/>
    <col min="11273" max="11273" width="10.42578125" style="428" customWidth="1"/>
    <col min="11274" max="11274" width="11.7109375" style="428" customWidth="1"/>
    <col min="11275" max="11504" width="11.42578125" style="428"/>
    <col min="11505" max="11505" width="1.42578125" style="428" customWidth="1"/>
    <col min="11506" max="11506" width="69.42578125" style="428" customWidth="1"/>
    <col min="11507" max="11513" width="11" style="428" customWidth="1"/>
    <col min="11514" max="11514" width="10" style="428" customWidth="1"/>
    <col min="11515" max="11515" width="10.42578125" style="428" customWidth="1"/>
    <col min="11516" max="11516" width="10.28515625" style="428" customWidth="1"/>
    <col min="11517" max="11522" width="10.140625" style="428" customWidth="1"/>
    <col min="11523" max="11523" width="9.42578125" style="428" customWidth="1"/>
    <col min="11524" max="11525" width="11.28515625" style="428" customWidth="1"/>
    <col min="11526" max="11526" width="9.42578125" style="428" customWidth="1"/>
    <col min="11527" max="11527" width="11.42578125" style="428" customWidth="1"/>
    <col min="11528" max="11528" width="8.7109375" style="428" customWidth="1"/>
    <col min="11529" max="11529" width="10.42578125" style="428" customWidth="1"/>
    <col min="11530" max="11530" width="11.7109375" style="428" customWidth="1"/>
    <col min="11531" max="11760" width="11.42578125" style="428"/>
    <col min="11761" max="11761" width="1.42578125" style="428" customWidth="1"/>
    <col min="11762" max="11762" width="69.42578125" style="428" customWidth="1"/>
    <col min="11763" max="11769" width="11" style="428" customWidth="1"/>
    <col min="11770" max="11770" width="10" style="428" customWidth="1"/>
    <col min="11771" max="11771" width="10.42578125" style="428" customWidth="1"/>
    <col min="11772" max="11772" width="10.28515625" style="428" customWidth="1"/>
    <col min="11773" max="11778" width="10.140625" style="428" customWidth="1"/>
    <col min="11779" max="11779" width="9.42578125" style="428" customWidth="1"/>
    <col min="11780" max="11781" width="11.28515625" style="428" customWidth="1"/>
    <col min="11782" max="11782" width="9.42578125" style="428" customWidth="1"/>
    <col min="11783" max="11783" width="11.42578125" style="428" customWidth="1"/>
    <col min="11784" max="11784" width="8.7109375" style="428" customWidth="1"/>
    <col min="11785" max="11785" width="10.42578125" style="428" customWidth="1"/>
    <col min="11786" max="11786" width="11.7109375" style="428" customWidth="1"/>
    <col min="11787" max="12016" width="11.42578125" style="428"/>
    <col min="12017" max="12017" width="1.42578125" style="428" customWidth="1"/>
    <col min="12018" max="12018" width="69.42578125" style="428" customWidth="1"/>
    <col min="12019" max="12025" width="11" style="428" customWidth="1"/>
    <col min="12026" max="12026" width="10" style="428" customWidth="1"/>
    <col min="12027" max="12027" width="10.42578125" style="428" customWidth="1"/>
    <col min="12028" max="12028" width="10.28515625" style="428" customWidth="1"/>
    <col min="12029" max="12034" width="10.140625" style="428" customWidth="1"/>
    <col min="12035" max="12035" width="9.42578125" style="428" customWidth="1"/>
    <col min="12036" max="12037" width="11.28515625" style="428" customWidth="1"/>
    <col min="12038" max="12038" width="9.42578125" style="428" customWidth="1"/>
    <col min="12039" max="12039" width="11.42578125" style="428" customWidth="1"/>
    <col min="12040" max="12040" width="8.7109375" style="428" customWidth="1"/>
    <col min="12041" max="12041" width="10.42578125" style="428" customWidth="1"/>
    <col min="12042" max="12042" width="11.7109375" style="428" customWidth="1"/>
    <col min="12043" max="12272" width="11.42578125" style="428"/>
    <col min="12273" max="12273" width="1.42578125" style="428" customWidth="1"/>
    <col min="12274" max="12274" width="69.42578125" style="428" customWidth="1"/>
    <col min="12275" max="12281" width="11" style="428" customWidth="1"/>
    <col min="12282" max="12282" width="10" style="428" customWidth="1"/>
    <col min="12283" max="12283" width="10.42578125" style="428" customWidth="1"/>
    <col min="12284" max="12284" width="10.28515625" style="428" customWidth="1"/>
    <col min="12285" max="12290" width="10.140625" style="428" customWidth="1"/>
    <col min="12291" max="12291" width="9.42578125" style="428" customWidth="1"/>
    <col min="12292" max="12293" width="11.28515625" style="428" customWidth="1"/>
    <col min="12294" max="12294" width="9.42578125" style="428" customWidth="1"/>
    <col min="12295" max="12295" width="11.42578125" style="428" customWidth="1"/>
    <col min="12296" max="12296" width="8.7109375" style="428" customWidth="1"/>
    <col min="12297" max="12297" width="10.42578125" style="428" customWidth="1"/>
    <col min="12298" max="12298" width="11.7109375" style="428" customWidth="1"/>
    <col min="12299" max="12528" width="11.42578125" style="428"/>
    <col min="12529" max="12529" width="1.42578125" style="428" customWidth="1"/>
    <col min="12530" max="12530" width="69.42578125" style="428" customWidth="1"/>
    <col min="12531" max="12537" width="11" style="428" customWidth="1"/>
    <col min="12538" max="12538" width="10" style="428" customWidth="1"/>
    <col min="12539" max="12539" width="10.42578125" style="428" customWidth="1"/>
    <col min="12540" max="12540" width="10.28515625" style="428" customWidth="1"/>
    <col min="12541" max="12546" width="10.140625" style="428" customWidth="1"/>
    <col min="12547" max="12547" width="9.42578125" style="428" customWidth="1"/>
    <col min="12548" max="12549" width="11.28515625" style="428" customWidth="1"/>
    <col min="12550" max="12550" width="9.42578125" style="428" customWidth="1"/>
    <col min="12551" max="12551" width="11.42578125" style="428" customWidth="1"/>
    <col min="12552" max="12552" width="8.7109375" style="428" customWidth="1"/>
    <col min="12553" max="12553" width="10.42578125" style="428" customWidth="1"/>
    <col min="12554" max="12554" width="11.7109375" style="428" customWidth="1"/>
    <col min="12555" max="12784" width="11.42578125" style="428"/>
    <col min="12785" max="12785" width="1.42578125" style="428" customWidth="1"/>
    <col min="12786" max="12786" width="69.42578125" style="428" customWidth="1"/>
    <col min="12787" max="12793" width="11" style="428" customWidth="1"/>
    <col min="12794" max="12794" width="10" style="428" customWidth="1"/>
    <col min="12795" max="12795" width="10.42578125" style="428" customWidth="1"/>
    <col min="12796" max="12796" width="10.28515625" style="428" customWidth="1"/>
    <col min="12797" max="12802" width="10.140625" style="428" customWidth="1"/>
    <col min="12803" max="12803" width="9.42578125" style="428" customWidth="1"/>
    <col min="12804" max="12805" width="11.28515625" style="428" customWidth="1"/>
    <col min="12806" max="12806" width="9.42578125" style="428" customWidth="1"/>
    <col min="12807" max="12807" width="11.42578125" style="428" customWidth="1"/>
    <col min="12808" max="12808" width="8.7109375" style="428" customWidth="1"/>
    <col min="12809" max="12809" width="10.42578125" style="428" customWidth="1"/>
    <col min="12810" max="12810" width="11.7109375" style="428" customWidth="1"/>
    <col min="12811" max="13040" width="11.42578125" style="428"/>
    <col min="13041" max="13041" width="1.42578125" style="428" customWidth="1"/>
    <col min="13042" max="13042" width="69.42578125" style="428" customWidth="1"/>
    <col min="13043" max="13049" width="11" style="428" customWidth="1"/>
    <col min="13050" max="13050" width="10" style="428" customWidth="1"/>
    <col min="13051" max="13051" width="10.42578125" style="428" customWidth="1"/>
    <col min="13052" max="13052" width="10.28515625" style="428" customWidth="1"/>
    <col min="13053" max="13058" width="10.140625" style="428" customWidth="1"/>
    <col min="13059" max="13059" width="9.42578125" style="428" customWidth="1"/>
    <col min="13060" max="13061" width="11.28515625" style="428" customWidth="1"/>
    <col min="13062" max="13062" width="9.42578125" style="428" customWidth="1"/>
    <col min="13063" max="13063" width="11.42578125" style="428" customWidth="1"/>
    <col min="13064" max="13064" width="8.7109375" style="428" customWidth="1"/>
    <col min="13065" max="13065" width="10.42578125" style="428" customWidth="1"/>
    <col min="13066" max="13066" width="11.7109375" style="428" customWidth="1"/>
    <col min="13067" max="13296" width="11.42578125" style="428"/>
    <col min="13297" max="13297" width="1.42578125" style="428" customWidth="1"/>
    <col min="13298" max="13298" width="69.42578125" style="428" customWidth="1"/>
    <col min="13299" max="13305" width="11" style="428" customWidth="1"/>
    <col min="13306" max="13306" width="10" style="428" customWidth="1"/>
    <col min="13307" max="13307" width="10.42578125" style="428" customWidth="1"/>
    <col min="13308" max="13308" width="10.28515625" style="428" customWidth="1"/>
    <col min="13309" max="13314" width="10.140625" style="428" customWidth="1"/>
    <col min="13315" max="13315" width="9.42578125" style="428" customWidth="1"/>
    <col min="13316" max="13317" width="11.28515625" style="428" customWidth="1"/>
    <col min="13318" max="13318" width="9.42578125" style="428" customWidth="1"/>
    <col min="13319" max="13319" width="11.42578125" style="428" customWidth="1"/>
    <col min="13320" max="13320" width="8.7109375" style="428" customWidth="1"/>
    <col min="13321" max="13321" width="10.42578125" style="428" customWidth="1"/>
    <col min="13322" max="13322" width="11.7109375" style="428" customWidth="1"/>
    <col min="13323" max="13552" width="11.42578125" style="428"/>
    <col min="13553" max="13553" width="1.42578125" style="428" customWidth="1"/>
    <col min="13554" max="13554" width="69.42578125" style="428" customWidth="1"/>
    <col min="13555" max="13561" width="11" style="428" customWidth="1"/>
    <col min="13562" max="13562" width="10" style="428" customWidth="1"/>
    <col min="13563" max="13563" width="10.42578125" style="428" customWidth="1"/>
    <col min="13564" max="13564" width="10.28515625" style="428" customWidth="1"/>
    <col min="13565" max="13570" width="10.140625" style="428" customWidth="1"/>
    <col min="13571" max="13571" width="9.42578125" style="428" customWidth="1"/>
    <col min="13572" max="13573" width="11.28515625" style="428" customWidth="1"/>
    <col min="13574" max="13574" width="9.42578125" style="428" customWidth="1"/>
    <col min="13575" max="13575" width="11.42578125" style="428" customWidth="1"/>
    <col min="13576" max="13576" width="8.7109375" style="428" customWidth="1"/>
    <col min="13577" max="13577" width="10.42578125" style="428" customWidth="1"/>
    <col min="13578" max="13578" width="11.7109375" style="428" customWidth="1"/>
    <col min="13579" max="13808" width="11.42578125" style="428"/>
    <col min="13809" max="13809" width="1.42578125" style="428" customWidth="1"/>
    <col min="13810" max="13810" width="69.42578125" style="428" customWidth="1"/>
    <col min="13811" max="13817" width="11" style="428" customWidth="1"/>
    <col min="13818" max="13818" width="10" style="428" customWidth="1"/>
    <col min="13819" max="13819" width="10.42578125" style="428" customWidth="1"/>
    <col min="13820" max="13820" width="10.28515625" style="428" customWidth="1"/>
    <col min="13821" max="13826" width="10.140625" style="428" customWidth="1"/>
    <col min="13827" max="13827" width="9.42578125" style="428" customWidth="1"/>
    <col min="13828" max="13829" width="11.28515625" style="428" customWidth="1"/>
    <col min="13830" max="13830" width="9.42578125" style="428" customWidth="1"/>
    <col min="13831" max="13831" width="11.42578125" style="428" customWidth="1"/>
    <col min="13832" max="13832" width="8.7109375" style="428" customWidth="1"/>
    <col min="13833" max="13833" width="10.42578125" style="428" customWidth="1"/>
    <col min="13834" max="13834" width="11.7109375" style="428" customWidth="1"/>
    <col min="13835" max="14064" width="11.42578125" style="428"/>
    <col min="14065" max="14065" width="1.42578125" style="428" customWidth="1"/>
    <col min="14066" max="14066" width="69.42578125" style="428" customWidth="1"/>
    <col min="14067" max="14073" width="11" style="428" customWidth="1"/>
    <col min="14074" max="14074" width="10" style="428" customWidth="1"/>
    <col min="14075" max="14075" width="10.42578125" style="428" customWidth="1"/>
    <col min="14076" max="14076" width="10.28515625" style="428" customWidth="1"/>
    <col min="14077" max="14082" width="10.140625" style="428" customWidth="1"/>
    <col min="14083" max="14083" width="9.42578125" style="428" customWidth="1"/>
    <col min="14084" max="14085" width="11.28515625" style="428" customWidth="1"/>
    <col min="14086" max="14086" width="9.42578125" style="428" customWidth="1"/>
    <col min="14087" max="14087" width="11.42578125" style="428" customWidth="1"/>
    <col min="14088" max="14088" width="8.7109375" style="428" customWidth="1"/>
    <col min="14089" max="14089" width="10.42578125" style="428" customWidth="1"/>
    <col min="14090" max="14090" width="11.7109375" style="428" customWidth="1"/>
    <col min="14091" max="14320" width="11.42578125" style="428"/>
    <col min="14321" max="14321" width="1.42578125" style="428" customWidth="1"/>
    <col min="14322" max="14322" width="69.42578125" style="428" customWidth="1"/>
    <col min="14323" max="14329" width="11" style="428" customWidth="1"/>
    <col min="14330" max="14330" width="10" style="428" customWidth="1"/>
    <col min="14331" max="14331" width="10.42578125" style="428" customWidth="1"/>
    <col min="14332" max="14332" width="10.28515625" style="428" customWidth="1"/>
    <col min="14333" max="14338" width="10.140625" style="428" customWidth="1"/>
    <col min="14339" max="14339" width="9.42578125" style="428" customWidth="1"/>
    <col min="14340" max="14341" width="11.28515625" style="428" customWidth="1"/>
    <col min="14342" max="14342" width="9.42578125" style="428" customWidth="1"/>
    <col min="14343" max="14343" width="11.42578125" style="428" customWidth="1"/>
    <col min="14344" max="14344" width="8.7109375" style="428" customWidth="1"/>
    <col min="14345" max="14345" width="10.42578125" style="428" customWidth="1"/>
    <col min="14346" max="14346" width="11.7109375" style="428" customWidth="1"/>
    <col min="14347" max="14576" width="11.42578125" style="428"/>
    <col min="14577" max="14577" width="1.42578125" style="428" customWidth="1"/>
    <col min="14578" max="14578" width="69.42578125" style="428" customWidth="1"/>
    <col min="14579" max="14585" width="11" style="428" customWidth="1"/>
    <col min="14586" max="14586" width="10" style="428" customWidth="1"/>
    <col min="14587" max="14587" width="10.42578125" style="428" customWidth="1"/>
    <col min="14588" max="14588" width="10.28515625" style="428" customWidth="1"/>
    <col min="14589" max="14594" width="10.140625" style="428" customWidth="1"/>
    <col min="14595" max="14595" width="9.42578125" style="428" customWidth="1"/>
    <col min="14596" max="14597" width="11.28515625" style="428" customWidth="1"/>
    <col min="14598" max="14598" width="9.42578125" style="428" customWidth="1"/>
    <col min="14599" max="14599" width="11.42578125" style="428" customWidth="1"/>
    <col min="14600" max="14600" width="8.7109375" style="428" customWidth="1"/>
    <col min="14601" max="14601" width="10.42578125" style="428" customWidth="1"/>
    <col min="14602" max="14602" width="11.7109375" style="428" customWidth="1"/>
    <col min="14603" max="14832" width="11.42578125" style="428"/>
    <col min="14833" max="14833" width="1.42578125" style="428" customWidth="1"/>
    <col min="14834" max="14834" width="69.42578125" style="428" customWidth="1"/>
    <col min="14835" max="14841" width="11" style="428" customWidth="1"/>
    <col min="14842" max="14842" width="10" style="428" customWidth="1"/>
    <col min="14843" max="14843" width="10.42578125" style="428" customWidth="1"/>
    <col min="14844" max="14844" width="10.28515625" style="428" customWidth="1"/>
    <col min="14845" max="14850" width="10.140625" style="428" customWidth="1"/>
    <col min="14851" max="14851" width="9.42578125" style="428" customWidth="1"/>
    <col min="14852" max="14853" width="11.28515625" style="428" customWidth="1"/>
    <col min="14854" max="14854" width="9.42578125" style="428" customWidth="1"/>
    <col min="14855" max="14855" width="11.42578125" style="428" customWidth="1"/>
    <col min="14856" max="14856" width="8.7109375" style="428" customWidth="1"/>
    <col min="14857" max="14857" width="10.42578125" style="428" customWidth="1"/>
    <col min="14858" max="14858" width="11.7109375" style="428" customWidth="1"/>
    <col min="14859" max="15088" width="11.42578125" style="428"/>
    <col min="15089" max="15089" width="1.42578125" style="428" customWidth="1"/>
    <col min="15090" max="15090" width="69.42578125" style="428" customWidth="1"/>
    <col min="15091" max="15097" width="11" style="428" customWidth="1"/>
    <col min="15098" max="15098" width="10" style="428" customWidth="1"/>
    <col min="15099" max="15099" width="10.42578125" style="428" customWidth="1"/>
    <col min="15100" max="15100" width="10.28515625" style="428" customWidth="1"/>
    <col min="15101" max="15106" width="10.140625" style="428" customWidth="1"/>
    <col min="15107" max="15107" width="9.42578125" style="428" customWidth="1"/>
    <col min="15108" max="15109" width="11.28515625" style="428" customWidth="1"/>
    <col min="15110" max="15110" width="9.42578125" style="428" customWidth="1"/>
    <col min="15111" max="15111" width="11.42578125" style="428" customWidth="1"/>
    <col min="15112" max="15112" width="8.7109375" style="428" customWidth="1"/>
    <col min="15113" max="15113" width="10.42578125" style="428" customWidth="1"/>
    <col min="15114" max="15114" width="11.7109375" style="428" customWidth="1"/>
    <col min="15115" max="15344" width="11.42578125" style="428"/>
    <col min="15345" max="15345" width="1.42578125" style="428" customWidth="1"/>
    <col min="15346" max="15346" width="69.42578125" style="428" customWidth="1"/>
    <col min="15347" max="15353" width="11" style="428" customWidth="1"/>
    <col min="15354" max="15354" width="10" style="428" customWidth="1"/>
    <col min="15355" max="15355" width="10.42578125" style="428" customWidth="1"/>
    <col min="15356" max="15356" width="10.28515625" style="428" customWidth="1"/>
    <col min="15357" max="15362" width="10.140625" style="428" customWidth="1"/>
    <col min="15363" max="15363" width="9.42578125" style="428" customWidth="1"/>
    <col min="15364" max="15365" width="11.28515625" style="428" customWidth="1"/>
    <col min="15366" max="15366" width="9.42578125" style="428" customWidth="1"/>
    <col min="15367" max="15367" width="11.42578125" style="428" customWidth="1"/>
    <col min="15368" max="15368" width="8.7109375" style="428" customWidth="1"/>
    <col min="15369" max="15369" width="10.42578125" style="428" customWidth="1"/>
    <col min="15370" max="15370" width="11.7109375" style="428" customWidth="1"/>
    <col min="15371" max="15600" width="11.42578125" style="428"/>
    <col min="15601" max="15601" width="1.42578125" style="428" customWidth="1"/>
    <col min="15602" max="15602" width="69.42578125" style="428" customWidth="1"/>
    <col min="15603" max="15609" width="11" style="428" customWidth="1"/>
    <col min="15610" max="15610" width="10" style="428" customWidth="1"/>
    <col min="15611" max="15611" width="10.42578125" style="428" customWidth="1"/>
    <col min="15612" max="15612" width="10.28515625" style="428" customWidth="1"/>
    <col min="15613" max="15618" width="10.140625" style="428" customWidth="1"/>
    <col min="15619" max="15619" width="9.42578125" style="428" customWidth="1"/>
    <col min="15620" max="15621" width="11.28515625" style="428" customWidth="1"/>
    <col min="15622" max="15622" width="9.42578125" style="428" customWidth="1"/>
    <col min="15623" max="15623" width="11.42578125" style="428" customWidth="1"/>
    <col min="15624" max="15624" width="8.7109375" style="428" customWidth="1"/>
    <col min="15625" max="15625" width="10.42578125" style="428" customWidth="1"/>
    <col min="15626" max="15626" width="11.7109375" style="428" customWidth="1"/>
    <col min="15627" max="15856" width="11.42578125" style="428"/>
    <col min="15857" max="15857" width="1.42578125" style="428" customWidth="1"/>
    <col min="15858" max="15858" width="69.42578125" style="428" customWidth="1"/>
    <col min="15859" max="15865" width="11" style="428" customWidth="1"/>
    <col min="15866" max="15866" width="10" style="428" customWidth="1"/>
    <col min="15867" max="15867" width="10.42578125" style="428" customWidth="1"/>
    <col min="15868" max="15868" width="10.28515625" style="428" customWidth="1"/>
    <col min="15869" max="15874" width="10.140625" style="428" customWidth="1"/>
    <col min="15875" max="15875" width="9.42578125" style="428" customWidth="1"/>
    <col min="15876" max="15877" width="11.28515625" style="428" customWidth="1"/>
    <col min="15878" max="15878" width="9.42578125" style="428" customWidth="1"/>
    <col min="15879" max="15879" width="11.42578125" style="428" customWidth="1"/>
    <col min="15880" max="15880" width="8.7109375" style="428" customWidth="1"/>
    <col min="15881" max="15881" width="10.42578125" style="428" customWidth="1"/>
    <col min="15882" max="15882" width="11.7109375" style="428" customWidth="1"/>
    <col min="15883" max="16112" width="11.42578125" style="428"/>
    <col min="16113" max="16113" width="1.42578125" style="428" customWidth="1"/>
    <col min="16114" max="16114" width="69.42578125" style="428" customWidth="1"/>
    <col min="16115" max="16121" width="11" style="428" customWidth="1"/>
    <col min="16122" max="16122" width="10" style="428" customWidth="1"/>
    <col min="16123" max="16123" width="10.42578125" style="428" customWidth="1"/>
    <col min="16124" max="16124" width="10.28515625" style="428" customWidth="1"/>
    <col min="16125" max="16130" width="10.140625" style="428" customWidth="1"/>
    <col min="16131" max="16131" width="9.42578125" style="428" customWidth="1"/>
    <col min="16132" max="16133" width="11.28515625" style="428" customWidth="1"/>
    <col min="16134" max="16134" width="9.42578125" style="428" customWidth="1"/>
    <col min="16135" max="16135" width="11.42578125" style="428" customWidth="1"/>
    <col min="16136" max="16136" width="8.7109375" style="428" customWidth="1"/>
    <col min="16137" max="16137" width="10.42578125" style="428" customWidth="1"/>
    <col min="16138" max="16138" width="11.7109375" style="428" customWidth="1"/>
    <col min="16139" max="16384" width="11.42578125" style="428"/>
  </cols>
  <sheetData>
    <row r="1" spans="4:15">
      <c r="D1" s="1358"/>
      <c r="E1" s="1358"/>
      <c r="F1" s="1358"/>
      <c r="G1" s="1358"/>
    </row>
    <row r="2" spans="4:15">
      <c r="D2" s="578"/>
      <c r="E2" s="578"/>
      <c r="F2" s="578"/>
      <c r="G2" s="578"/>
    </row>
    <row r="3" spans="4:15">
      <c r="D3" s="1348" t="s">
        <v>821</v>
      </c>
      <c r="E3" s="1348"/>
      <c r="F3" s="1348"/>
      <c r="G3" s="1348"/>
      <c r="H3" s="1348"/>
      <c r="I3" s="1348"/>
    </row>
    <row r="4" spans="4:15">
      <c r="D4" s="1348" t="s">
        <v>557</v>
      </c>
      <c r="E4" s="1348"/>
      <c r="F4" s="1348"/>
      <c r="G4" s="1348"/>
      <c r="H4" s="1348"/>
      <c r="I4" s="1348"/>
    </row>
    <row r="5" spans="4:15" ht="15.75" thickBot="1">
      <c r="D5" s="1359" t="s">
        <v>125</v>
      </c>
      <c r="E5" s="1359"/>
      <c r="F5" s="1359"/>
      <c r="G5" s="1359"/>
      <c r="H5" s="1359"/>
      <c r="I5" s="1359"/>
    </row>
    <row r="6" spans="4:15" ht="15.75" thickBot="1">
      <c r="D6" s="1360" t="s">
        <v>536</v>
      </c>
      <c r="E6" s="1362" t="s">
        <v>558</v>
      </c>
      <c r="F6" s="1362" t="s">
        <v>559</v>
      </c>
      <c r="G6" s="1362" t="s">
        <v>560</v>
      </c>
      <c r="H6" s="1363" t="s">
        <v>561</v>
      </c>
      <c r="I6" s="1364"/>
    </row>
    <row r="7" spans="4:15" ht="45.75" thickBot="1">
      <c r="D7" s="1361"/>
      <c r="E7" s="1353"/>
      <c r="F7" s="1353"/>
      <c r="G7" s="1353"/>
      <c r="H7" s="519" t="s">
        <v>562</v>
      </c>
      <c r="I7" s="489" t="s">
        <v>563</v>
      </c>
    </row>
    <row r="8" spans="4:15">
      <c r="D8" s="579" t="s">
        <v>564</v>
      </c>
      <c r="E8" s="439">
        <v>618831.83230844</v>
      </c>
      <c r="F8" s="439">
        <v>791561.27373027278</v>
      </c>
      <c r="G8" s="439">
        <v>823322.61765800021</v>
      </c>
      <c r="H8" s="580">
        <v>0.27912177816951811</v>
      </c>
      <c r="I8" s="580">
        <v>4.0124934078761276E-2</v>
      </c>
    </row>
    <row r="9" spans="4:15">
      <c r="D9" s="581" t="s">
        <v>565</v>
      </c>
      <c r="E9" s="439">
        <v>553769.76481631002</v>
      </c>
      <c r="F9" s="439">
        <v>742494.72446318704</v>
      </c>
      <c r="G9" s="439">
        <v>774311.82252800011</v>
      </c>
      <c r="H9" s="580">
        <v>0.34080040413452095</v>
      </c>
      <c r="I9" s="580">
        <v>4.2851614990013998E-2</v>
      </c>
      <c r="J9" s="430"/>
      <c r="K9" s="431"/>
      <c r="M9" s="421"/>
    </row>
    <row r="10" spans="4:15">
      <c r="D10" s="582" t="s">
        <v>566</v>
      </c>
      <c r="E10" s="439">
        <v>188486.09072233</v>
      </c>
      <c r="F10" s="439">
        <v>253525.94516582205</v>
      </c>
      <c r="G10" s="439">
        <v>239266.51487500002</v>
      </c>
      <c r="H10" s="580">
        <v>0.34506447767175619</v>
      </c>
      <c r="I10" s="580">
        <v>-5.6244461613171204E-2</v>
      </c>
    </row>
    <row r="11" spans="4:15">
      <c r="D11" s="583" t="s">
        <v>567</v>
      </c>
      <c r="E11" s="584">
        <v>58746.855894439999</v>
      </c>
      <c r="F11" s="584">
        <v>66208.943610061906</v>
      </c>
      <c r="G11" s="584">
        <v>73738.099358000007</v>
      </c>
      <c r="H11" s="585">
        <v>0.12702105673587449</v>
      </c>
      <c r="I11" s="585">
        <v>0.11371810721344722</v>
      </c>
    </row>
    <row r="12" spans="4:15">
      <c r="D12" s="583" t="s">
        <v>568</v>
      </c>
      <c r="E12" s="584">
        <v>90442.479336519988</v>
      </c>
      <c r="F12" s="584">
        <v>146577.29429356483</v>
      </c>
      <c r="G12" s="584">
        <v>118602.52647899999</v>
      </c>
      <c r="H12" s="585">
        <v>0.62066868764375016</v>
      </c>
      <c r="I12" s="585">
        <v>-0.19085335112365365</v>
      </c>
    </row>
    <row r="13" spans="4:15">
      <c r="D13" s="583" t="s">
        <v>569</v>
      </c>
      <c r="E13" s="584">
        <v>38020.538621140004</v>
      </c>
      <c r="F13" s="584">
        <v>39470.394166556849</v>
      </c>
      <c r="G13" s="584">
        <v>45374.503530000002</v>
      </c>
      <c r="H13" s="585">
        <v>3.8133482533324825E-2</v>
      </c>
      <c r="I13" s="585">
        <v>0.14958323797145368</v>
      </c>
      <c r="J13" s="432"/>
      <c r="L13" s="432"/>
      <c r="M13" s="432"/>
      <c r="N13" s="432"/>
      <c r="O13" s="432"/>
    </row>
    <row r="14" spans="4:15">
      <c r="D14" s="583" t="s">
        <v>570</v>
      </c>
      <c r="E14" s="584">
        <v>1276.21687023</v>
      </c>
      <c r="F14" s="584">
        <v>1269.3130956384462</v>
      </c>
      <c r="G14" s="584">
        <v>1551.3855080000001</v>
      </c>
      <c r="H14" s="585">
        <v>-5.409562240240362E-3</v>
      </c>
      <c r="I14" s="585">
        <v>0.22222445614939113</v>
      </c>
    </row>
    <row r="15" spans="4:15">
      <c r="D15" s="581" t="s">
        <v>571</v>
      </c>
      <c r="E15" s="586">
        <v>25251.592596570001</v>
      </c>
      <c r="F15" s="586">
        <v>40899.323025595673</v>
      </c>
      <c r="G15" s="586">
        <v>38908.676468999998</v>
      </c>
      <c r="H15" s="587">
        <v>0.6196730114817055</v>
      </c>
      <c r="I15" s="587">
        <v>-4.8671870567390196E-2</v>
      </c>
    </row>
    <row r="16" spans="4:15">
      <c r="D16" s="588" t="s">
        <v>572</v>
      </c>
      <c r="E16" s="586">
        <v>24366.987328700001</v>
      </c>
      <c r="F16" s="586">
        <v>39410.820714298796</v>
      </c>
      <c r="G16" s="586">
        <v>37073.446349999998</v>
      </c>
      <c r="H16" s="587">
        <v>0.61738585827882875</v>
      </c>
      <c r="I16" s="587">
        <v>-5.930793426615355E-2</v>
      </c>
    </row>
    <row r="17" spans="4:10">
      <c r="D17" s="589" t="s">
        <v>573</v>
      </c>
      <c r="E17" s="584">
        <v>2856.7969920599999</v>
      </c>
      <c r="F17" s="584">
        <v>4761.6850649023563</v>
      </c>
      <c r="G17" s="584">
        <v>4792.0926559999998</v>
      </c>
      <c r="H17" s="585">
        <v>0.66679154246405381</v>
      </c>
      <c r="I17" s="585">
        <v>6.3858887522345587E-3</v>
      </c>
    </row>
    <row r="18" spans="4:10">
      <c r="D18" s="589" t="s">
        <v>574</v>
      </c>
      <c r="E18" s="584">
        <v>4522.3141883199996</v>
      </c>
      <c r="F18" s="584">
        <v>6823.4151911715835</v>
      </c>
      <c r="G18" s="584">
        <v>6667.9048679999996</v>
      </c>
      <c r="H18" s="585">
        <v>0.50883262573722754</v>
      </c>
      <c r="I18" s="585">
        <v>-2.2790687480484739E-2</v>
      </c>
    </row>
    <row r="19" spans="4:10">
      <c r="D19" s="589" t="s">
        <v>575</v>
      </c>
      <c r="E19" s="584">
        <v>5909.9883706599994</v>
      </c>
      <c r="F19" s="584">
        <v>14049.760217031548</v>
      </c>
      <c r="G19" s="584">
        <v>11214.412998</v>
      </c>
      <c r="H19" s="585">
        <v>1.3772906706181112</v>
      </c>
      <c r="I19" s="585">
        <v>-0.20180751665743402</v>
      </c>
    </row>
    <row r="20" spans="4:10">
      <c r="D20" s="590" t="s">
        <v>576</v>
      </c>
      <c r="E20" s="584">
        <v>1080.2189445699998</v>
      </c>
      <c r="F20" s="584">
        <v>1715.4148692136575</v>
      </c>
      <c r="G20" s="584">
        <v>1782.938803</v>
      </c>
      <c r="H20" s="585">
        <v>0.58802516641337799</v>
      </c>
      <c r="I20" s="585">
        <v>3.9363033979818107E-2</v>
      </c>
    </row>
    <row r="21" spans="4:10">
      <c r="D21" s="589" t="s">
        <v>577</v>
      </c>
      <c r="E21" s="584">
        <v>8644.2561410400012</v>
      </c>
      <c r="F21" s="584">
        <v>10038.3428501256</v>
      </c>
      <c r="G21" s="584">
        <v>10955.106532</v>
      </c>
      <c r="H21" s="585">
        <v>0.16127318375805033</v>
      </c>
      <c r="I21" s="585">
        <v>9.1326197517046293E-2</v>
      </c>
    </row>
    <row r="22" spans="4:10">
      <c r="D22" s="590" t="s">
        <v>578</v>
      </c>
      <c r="E22" s="584">
        <v>1353.4126920500003</v>
      </c>
      <c r="F22" s="584">
        <v>2022.2025218540484</v>
      </c>
      <c r="G22" s="584">
        <v>1660.990493</v>
      </c>
      <c r="H22" s="585">
        <v>0.4941507004718857</v>
      </c>
      <c r="I22" s="585">
        <v>-0.17862307308511938</v>
      </c>
    </row>
    <row r="23" spans="4:10">
      <c r="D23" s="588" t="s">
        <v>579</v>
      </c>
      <c r="E23" s="439">
        <v>884.60526786999992</v>
      </c>
      <c r="F23" s="439">
        <v>1488.5023112968811</v>
      </c>
      <c r="G23" s="439">
        <v>1835.2301190000001</v>
      </c>
      <c r="H23" s="580">
        <v>0.68267403028356011</v>
      </c>
      <c r="I23" s="580">
        <v>0.23293736601660164</v>
      </c>
    </row>
    <row r="24" spans="4:10">
      <c r="D24" s="582" t="s">
        <v>580</v>
      </c>
      <c r="E24" s="439">
        <v>306667.30475258006</v>
      </c>
      <c r="F24" s="439">
        <v>400854.32471315336</v>
      </c>
      <c r="G24" s="439">
        <v>441856.698156</v>
      </c>
      <c r="H24" s="580">
        <v>0.30713094777600625</v>
      </c>
      <c r="I24" s="580">
        <v>0.10228746683021939</v>
      </c>
    </row>
    <row r="25" spans="4:10">
      <c r="D25" s="591" t="s">
        <v>581</v>
      </c>
      <c r="E25" s="439">
        <v>194407.46232635999</v>
      </c>
      <c r="F25" s="439">
        <v>253370.84143357305</v>
      </c>
      <c r="G25" s="439">
        <v>275687.32562100003</v>
      </c>
      <c r="H25" s="580">
        <v>0.30329792077748929</v>
      </c>
      <c r="I25" s="580">
        <v>8.8078344221301119E-2</v>
      </c>
    </row>
    <row r="26" spans="4:10">
      <c r="D26" s="592" t="s">
        <v>582</v>
      </c>
      <c r="E26" s="584">
        <v>112315.81141403</v>
      </c>
      <c r="F26" s="584">
        <v>134742.12371978007</v>
      </c>
      <c r="G26" s="584">
        <v>146512.07675400001</v>
      </c>
      <c r="H26" s="585">
        <v>0.19967190748486785</v>
      </c>
      <c r="I26" s="585">
        <v>8.7351696034549953E-2</v>
      </c>
    </row>
    <row r="27" spans="4:10">
      <c r="D27" s="592" t="s">
        <v>583</v>
      </c>
      <c r="E27" s="584">
        <v>82091.650912330006</v>
      </c>
      <c r="F27" s="584">
        <v>118628.71771379298</v>
      </c>
      <c r="G27" s="584">
        <v>129175.248867</v>
      </c>
      <c r="H27" s="585">
        <v>0.44507652599754421</v>
      </c>
      <c r="I27" s="585">
        <v>8.8903693443369125E-2</v>
      </c>
    </row>
    <row r="28" spans="4:10">
      <c r="D28" s="593" t="s">
        <v>584</v>
      </c>
      <c r="E28" s="439">
        <v>100155.89975645002</v>
      </c>
      <c r="F28" s="439">
        <v>126723.15950006257</v>
      </c>
      <c r="G28" s="439">
        <v>143937.853913</v>
      </c>
      <c r="H28" s="580">
        <v>0.26525905920885728</v>
      </c>
      <c r="I28" s="580">
        <v>0.13584489591998317</v>
      </c>
    </row>
    <row r="29" spans="4:10">
      <c r="D29" s="592" t="s">
        <v>585</v>
      </c>
      <c r="E29" s="584">
        <v>33407.19880939</v>
      </c>
      <c r="F29" s="584">
        <v>42213.500766182879</v>
      </c>
      <c r="G29" s="584">
        <v>48508.359285999999</v>
      </c>
      <c r="H29" s="585">
        <v>0.26360491961743371</v>
      </c>
      <c r="I29" s="585">
        <v>0.14911955667178201</v>
      </c>
      <c r="J29" s="421"/>
    </row>
    <row r="30" spans="4:10">
      <c r="D30" s="592" t="s">
        <v>586</v>
      </c>
      <c r="E30" s="584">
        <v>14446.572491499999</v>
      </c>
      <c r="F30" s="584">
        <v>22099.062701672963</v>
      </c>
      <c r="G30" s="584">
        <v>23128.326476999999</v>
      </c>
      <c r="H30" s="585">
        <v>0.52970974358627254</v>
      </c>
      <c r="I30" s="585">
        <v>4.6574996832291715E-2</v>
      </c>
    </row>
    <row r="31" spans="4:10">
      <c r="D31" s="592" t="s">
        <v>587</v>
      </c>
      <c r="E31" s="584">
        <v>29336.46534449</v>
      </c>
      <c r="F31" s="584">
        <v>37422.82338033479</v>
      </c>
      <c r="G31" s="584">
        <v>44012.916053000001</v>
      </c>
      <c r="H31" s="585">
        <v>0.27564186553795511</v>
      </c>
      <c r="I31" s="585">
        <v>0.17609822235187678</v>
      </c>
    </row>
    <row r="32" spans="4:10">
      <c r="D32" s="592" t="s">
        <v>588</v>
      </c>
      <c r="E32" s="584">
        <v>3507.5808113599996</v>
      </c>
      <c r="F32" s="584">
        <v>3190.863738861437</v>
      </c>
      <c r="G32" s="584">
        <v>4508.0415919999996</v>
      </c>
      <c r="H32" s="585">
        <v>-9.0295018000101757E-2</v>
      </c>
      <c r="I32" s="585">
        <v>0.41279664722021558</v>
      </c>
    </row>
    <row r="33" spans="4:10">
      <c r="D33" s="592" t="s">
        <v>589</v>
      </c>
      <c r="E33" s="584">
        <v>7493.9642731899994</v>
      </c>
      <c r="F33" s="584">
        <v>7969.6821247629578</v>
      </c>
      <c r="G33" s="584">
        <v>8664.8847349999996</v>
      </c>
      <c r="H33" s="585">
        <v>6.3480133375449999E-2</v>
      </c>
      <c r="I33" s="585">
        <v>8.7230908253786765E-2</v>
      </c>
    </row>
    <row r="34" spans="4:10">
      <c r="D34" s="592" t="s">
        <v>590</v>
      </c>
      <c r="E34" s="584">
        <v>7127.9443091799994</v>
      </c>
      <c r="F34" s="584">
        <v>8300.7383999381091</v>
      </c>
      <c r="G34" s="584">
        <v>9603.2952110000006</v>
      </c>
      <c r="H34" s="585">
        <v>0.1645346876865581</v>
      </c>
      <c r="I34" s="585">
        <v>0.15692059528964353</v>
      </c>
      <c r="J34" s="433"/>
    </row>
    <row r="35" spans="4:10">
      <c r="D35" s="592" t="s">
        <v>578</v>
      </c>
      <c r="E35" s="584">
        <v>4836.1737173399997</v>
      </c>
      <c r="F35" s="584">
        <v>5526.4883883094499</v>
      </c>
      <c r="G35" s="584">
        <v>5512.0305589999998</v>
      </c>
      <c r="H35" s="585">
        <v>0.14273984172535847</v>
      </c>
      <c r="I35" s="585">
        <v>-2.6160969305633053E-3</v>
      </c>
      <c r="J35" s="433"/>
    </row>
    <row r="36" spans="4:10">
      <c r="D36" s="591" t="s">
        <v>591</v>
      </c>
      <c r="E36" s="439">
        <v>11117.517713760002</v>
      </c>
      <c r="F36" s="439">
        <v>19177.728349418452</v>
      </c>
      <c r="G36" s="439">
        <v>20929.999809000001</v>
      </c>
      <c r="H36" s="580">
        <v>0.72500092585257914</v>
      </c>
      <c r="I36" s="580">
        <v>9.1370126203434543E-2</v>
      </c>
      <c r="J36" s="433"/>
    </row>
    <row r="37" spans="4:10">
      <c r="D37" s="592" t="s">
        <v>592</v>
      </c>
      <c r="E37" s="584">
        <v>8882.2348869800007</v>
      </c>
      <c r="F37" s="584">
        <v>14095.719287447157</v>
      </c>
      <c r="G37" s="584">
        <v>14709.433505000001</v>
      </c>
      <c r="H37" s="585">
        <v>0.58695637604780382</v>
      </c>
      <c r="I37" s="585">
        <v>4.3539049340985514E-2</v>
      </c>
      <c r="J37" s="433"/>
    </row>
    <row r="38" spans="4:10">
      <c r="D38" s="592" t="s">
        <v>593</v>
      </c>
      <c r="E38" s="584">
        <v>1189.2264568600001</v>
      </c>
      <c r="F38" s="584">
        <v>3582.0890343116266</v>
      </c>
      <c r="G38" s="584">
        <v>3919.5304729999998</v>
      </c>
      <c r="H38" s="585">
        <v>2.0121168375026515</v>
      </c>
      <c r="I38" s="585">
        <v>9.4202415254376781E-2</v>
      </c>
      <c r="J38" s="433"/>
    </row>
    <row r="39" spans="4:10">
      <c r="D39" s="592" t="s">
        <v>594</v>
      </c>
      <c r="E39" s="584">
        <v>161.59032296999999</v>
      </c>
      <c r="F39" s="584">
        <v>114.203416736778</v>
      </c>
      <c r="G39" s="584">
        <v>167.060934</v>
      </c>
      <c r="H39" s="585">
        <v>-0.29325336667604529</v>
      </c>
      <c r="I39" s="585">
        <v>0.46283656630913916</v>
      </c>
    </row>
    <row r="40" spans="4:10">
      <c r="D40" s="592" t="s">
        <v>595</v>
      </c>
      <c r="E40" s="584">
        <v>685.10495027000002</v>
      </c>
      <c r="F40" s="584">
        <v>1041.7012225582737</v>
      </c>
      <c r="G40" s="584">
        <v>1653.1412150000001</v>
      </c>
      <c r="H40" s="585">
        <v>0.52049875299797344</v>
      </c>
      <c r="I40" s="585">
        <v>0.5869629210380638</v>
      </c>
    </row>
    <row r="41" spans="4:10">
      <c r="D41" s="592" t="s">
        <v>596</v>
      </c>
      <c r="E41" s="584">
        <v>199.36109668</v>
      </c>
      <c r="F41" s="584">
        <v>344.01538836461623</v>
      </c>
      <c r="G41" s="584">
        <v>480.83368200000001</v>
      </c>
      <c r="H41" s="585">
        <v>0.72558936569658239</v>
      </c>
      <c r="I41" s="585">
        <v>0.39770980677867906</v>
      </c>
    </row>
    <row r="42" spans="4:10">
      <c r="D42" s="591" t="s">
        <v>597</v>
      </c>
      <c r="E42" s="439">
        <v>986.42495601000007</v>
      </c>
      <c r="F42" s="439">
        <v>1582.5954300992762</v>
      </c>
      <c r="G42" s="439">
        <v>1301.5188129999999</v>
      </c>
      <c r="H42" s="580">
        <v>0.60437488980482801</v>
      </c>
      <c r="I42" s="580">
        <v>-0.17760484565638124</v>
      </c>
    </row>
    <row r="43" spans="4:10" ht="30">
      <c r="D43" s="594" t="s">
        <v>598</v>
      </c>
      <c r="E43" s="595">
        <v>32734.712971120003</v>
      </c>
      <c r="F43" s="595">
        <v>46134.357509247922</v>
      </c>
      <c r="G43" s="595">
        <v>53090.272735999999</v>
      </c>
      <c r="H43" s="596">
        <v>0.40934052331388004</v>
      </c>
      <c r="I43" s="596">
        <v>0.15077516198979724</v>
      </c>
    </row>
    <row r="44" spans="4:10">
      <c r="D44" s="597" t="s">
        <v>599</v>
      </c>
      <c r="E44" s="598">
        <v>29630.127444360005</v>
      </c>
      <c r="F44" s="598">
        <v>40332.985499277056</v>
      </c>
      <c r="G44" s="598">
        <v>43887.166830000002</v>
      </c>
      <c r="H44" s="599">
        <v>0.36121539048440043</v>
      </c>
      <c r="I44" s="599">
        <v>8.8120958236197255E-2</v>
      </c>
    </row>
    <row r="45" spans="4:10">
      <c r="D45" s="592" t="s">
        <v>600</v>
      </c>
      <c r="E45" s="584">
        <v>29630.127444360005</v>
      </c>
      <c r="F45" s="584">
        <v>40332.985499277056</v>
      </c>
      <c r="G45" s="584">
        <v>43887.166830000002</v>
      </c>
      <c r="H45" s="585">
        <v>0.36121539048440043</v>
      </c>
      <c r="I45" s="585">
        <v>8.8120958236197255E-2</v>
      </c>
    </row>
    <row r="46" spans="4:10">
      <c r="D46" s="592" t="s">
        <v>578</v>
      </c>
      <c r="E46" s="584">
        <v>0</v>
      </c>
      <c r="F46" s="584">
        <v>0</v>
      </c>
      <c r="G46" s="584">
        <v>0</v>
      </c>
      <c r="H46" s="437">
        <v>0</v>
      </c>
      <c r="I46" s="437">
        <v>0</v>
      </c>
    </row>
    <row r="47" spans="4:10">
      <c r="D47" s="597" t="s">
        <v>601</v>
      </c>
      <c r="E47" s="598">
        <v>0</v>
      </c>
      <c r="F47" s="598">
        <v>0</v>
      </c>
      <c r="G47" s="598">
        <v>0</v>
      </c>
      <c r="H47" s="437">
        <v>0</v>
      </c>
      <c r="I47" s="437">
        <v>0</v>
      </c>
    </row>
    <row r="48" spans="4:10">
      <c r="D48" s="597" t="s">
        <v>602</v>
      </c>
      <c r="E48" s="598">
        <v>3104.5855267599995</v>
      </c>
      <c r="F48" s="598">
        <v>5801.3720099708689</v>
      </c>
      <c r="G48" s="598">
        <v>9203.1059059999989</v>
      </c>
      <c r="H48" s="599">
        <v>0.86864622023323146</v>
      </c>
      <c r="I48" s="599">
        <v>0.58636713697769083</v>
      </c>
    </row>
    <row r="49" spans="4:11">
      <c r="D49" s="592" t="s">
        <v>603</v>
      </c>
      <c r="E49" s="584">
        <v>2893.9463968999994</v>
      </c>
      <c r="F49" s="584">
        <v>5425.15460011696</v>
      </c>
      <c r="G49" s="584">
        <v>8894.051512</v>
      </c>
      <c r="H49" s="585">
        <v>0.87465621544628314</v>
      </c>
      <c r="I49" s="585">
        <v>0.63940978047118779</v>
      </c>
    </row>
    <row r="50" spans="4:11">
      <c r="D50" s="592" t="s">
        <v>604</v>
      </c>
      <c r="E50" s="584">
        <v>72.017035550000017</v>
      </c>
      <c r="F50" s="584">
        <v>88.075628294835766</v>
      </c>
      <c r="G50" s="584">
        <v>104.554192</v>
      </c>
      <c r="H50" s="585">
        <v>0.22298325142370778</v>
      </c>
      <c r="I50" s="585">
        <v>0.18709561344259451</v>
      </c>
    </row>
    <row r="51" spans="4:11">
      <c r="D51" s="592" t="s">
        <v>578</v>
      </c>
      <c r="E51" s="584">
        <v>138.62209430999999</v>
      </c>
      <c r="F51" s="584">
        <v>288.14178155907302</v>
      </c>
      <c r="G51" s="584">
        <v>204.500202</v>
      </c>
      <c r="H51" s="585">
        <v>1.0786136798272778</v>
      </c>
      <c r="I51" s="585">
        <v>-0.29027924762075974</v>
      </c>
    </row>
    <row r="52" spans="4:11">
      <c r="D52" s="582" t="s">
        <v>605</v>
      </c>
      <c r="E52" s="439">
        <v>629.13237425</v>
      </c>
      <c r="F52" s="439">
        <v>1079.5586879381067</v>
      </c>
      <c r="G52" s="439">
        <v>1188.22657</v>
      </c>
      <c r="H52" s="580">
        <v>0.7159483951609833</v>
      </c>
      <c r="I52" s="580">
        <v>0.10065954104768737</v>
      </c>
    </row>
    <row r="53" spans="4:11">
      <c r="D53" s="582" t="s">
        <v>606</v>
      </c>
      <c r="E53" s="439">
        <v>0.93139945999999996</v>
      </c>
      <c r="F53" s="439">
        <v>1.2153614298291682</v>
      </c>
      <c r="G53" s="439">
        <v>1.4337219999999999</v>
      </c>
      <c r="H53" s="580">
        <v>0.30487667432099252</v>
      </c>
      <c r="I53" s="580">
        <v>0.17966718772828316</v>
      </c>
    </row>
    <row r="54" spans="4:11">
      <c r="D54" s="582" t="s">
        <v>607</v>
      </c>
      <c r="E54" s="439">
        <v>2660.6804857500001</v>
      </c>
      <c r="F54" s="439">
        <v>3012.7612568399782</v>
      </c>
      <c r="G54" s="439">
        <v>2855.6669889999998</v>
      </c>
      <c r="H54" s="580">
        <v>0.13232733993263857</v>
      </c>
      <c r="I54" s="580">
        <v>-5.2142952742545323E-2</v>
      </c>
      <c r="J54" s="430"/>
      <c r="K54" s="431"/>
    </row>
    <row r="55" spans="4:11">
      <c r="D55" s="582" t="s">
        <v>608</v>
      </c>
      <c r="E55" s="439">
        <v>16981.195063849998</v>
      </c>
      <c r="F55" s="439">
        <v>2662.2288211730911</v>
      </c>
      <c r="G55" s="439">
        <v>1001.805845</v>
      </c>
      <c r="H55" s="585">
        <v>-0.84322488428152431</v>
      </c>
      <c r="I55" s="585">
        <v>-0.62369656693951581</v>
      </c>
      <c r="J55" s="430"/>
      <c r="K55" s="431"/>
    </row>
    <row r="56" spans="4:11">
      <c r="D56" s="600" t="s">
        <v>609</v>
      </c>
      <c r="E56" s="584">
        <v>0</v>
      </c>
      <c r="F56" s="584">
        <v>1648.90646571</v>
      </c>
      <c r="G56" s="584">
        <v>0</v>
      </c>
      <c r="H56" s="437">
        <v>0</v>
      </c>
      <c r="I56" s="585">
        <v>-1</v>
      </c>
      <c r="K56" s="431"/>
    </row>
    <row r="57" spans="4:11">
      <c r="D57" s="600" t="s">
        <v>610</v>
      </c>
      <c r="E57" s="584">
        <v>12000</v>
      </c>
      <c r="F57" s="584">
        <v>0</v>
      </c>
      <c r="G57" s="584">
        <v>0</v>
      </c>
      <c r="H57" s="585">
        <v>-1</v>
      </c>
      <c r="I57" s="437">
        <v>0</v>
      </c>
      <c r="K57" s="431"/>
    </row>
    <row r="58" spans="4:11">
      <c r="D58" s="600" t="s">
        <v>611</v>
      </c>
      <c r="E58" s="584">
        <v>4000</v>
      </c>
      <c r="F58" s="584">
        <v>1000</v>
      </c>
      <c r="G58" s="584">
        <v>1000</v>
      </c>
      <c r="H58" s="585">
        <v>-0.75</v>
      </c>
      <c r="I58" s="585">
        <v>0</v>
      </c>
      <c r="K58" s="431"/>
    </row>
    <row r="59" spans="4:11">
      <c r="D59" s="600" t="s">
        <v>578</v>
      </c>
      <c r="E59" s="584">
        <v>2.3570000000000002</v>
      </c>
      <c r="F59" s="584">
        <v>1.5223554630909655</v>
      </c>
      <c r="G59" s="584">
        <v>1.8058449999999999</v>
      </c>
      <c r="H59" s="585">
        <v>-0.35411308311796119</v>
      </c>
      <c r="I59" s="585">
        <v>0.18621770262080717</v>
      </c>
      <c r="K59" s="431"/>
    </row>
    <row r="60" spans="4:11">
      <c r="D60" s="601" t="s">
        <v>612</v>
      </c>
      <c r="E60" s="439">
        <v>17653.07229394</v>
      </c>
      <c r="F60" s="439">
        <v>21813.987664929449</v>
      </c>
      <c r="G60" s="439">
        <v>24530.106722</v>
      </c>
      <c r="H60" s="580">
        <v>0.2357048847762222</v>
      </c>
      <c r="I60" s="580">
        <v>0.12451272544896863</v>
      </c>
      <c r="J60" s="430"/>
      <c r="K60" s="431"/>
    </row>
    <row r="61" spans="4:11">
      <c r="D61" s="602" t="s">
        <v>613</v>
      </c>
      <c r="E61" s="439">
        <v>13978.813819720001</v>
      </c>
      <c r="F61" s="439">
        <v>17303.098481475368</v>
      </c>
      <c r="G61" s="439">
        <v>18916.568735000001</v>
      </c>
      <c r="H61" s="580">
        <v>0.23780878010305706</v>
      </c>
      <c r="I61" s="580">
        <v>9.3247475603979613E-2</v>
      </c>
    </row>
    <row r="62" spans="4:11">
      <c r="D62" s="591" t="s">
        <v>614</v>
      </c>
      <c r="E62" s="439">
        <v>1027.36379861</v>
      </c>
      <c r="F62" s="439">
        <v>1445.3163367571049</v>
      </c>
      <c r="G62" s="439">
        <v>1832.4911669999999</v>
      </c>
      <c r="H62" s="580">
        <v>0.4068203870066136</v>
      </c>
      <c r="I62" s="580">
        <v>0.26788241466335982</v>
      </c>
    </row>
    <row r="63" spans="4:11">
      <c r="D63" s="592" t="s">
        <v>615</v>
      </c>
      <c r="E63" s="584">
        <v>970.43979816000001</v>
      </c>
      <c r="F63" s="584">
        <v>1027.5264779234317</v>
      </c>
      <c r="G63" s="584">
        <v>1180.3328759999999</v>
      </c>
      <c r="H63" s="585">
        <v>5.8825575653091322E-2</v>
      </c>
      <c r="I63" s="585">
        <v>0.14871285690406788</v>
      </c>
    </row>
    <row r="64" spans="4:11">
      <c r="D64" s="592" t="s">
        <v>616</v>
      </c>
      <c r="E64" s="584">
        <v>4.0600180000000003</v>
      </c>
      <c r="F64" s="584">
        <v>0</v>
      </c>
      <c r="G64" s="584">
        <v>0</v>
      </c>
      <c r="H64" s="585">
        <v>-1</v>
      </c>
      <c r="I64" s="437">
        <v>0</v>
      </c>
      <c r="K64" s="74"/>
    </row>
    <row r="65" spans="4:14">
      <c r="D65" s="603" t="s">
        <v>617</v>
      </c>
      <c r="E65" s="584">
        <v>51.988090999999997</v>
      </c>
      <c r="F65" s="584">
        <v>414.15371926293182</v>
      </c>
      <c r="G65" s="584">
        <v>650</v>
      </c>
      <c r="H65" s="585">
        <v>6.9663190414691671</v>
      </c>
      <c r="I65" s="585">
        <v>0.56946556258580294</v>
      </c>
    </row>
    <row r="66" spans="4:14">
      <c r="D66" s="592" t="s">
        <v>618</v>
      </c>
      <c r="E66" s="584">
        <v>0.87589145000000002</v>
      </c>
      <c r="F66" s="584">
        <v>3.6361395707413307</v>
      </c>
      <c r="G66" s="584">
        <v>2.1582910000000002</v>
      </c>
      <c r="H66" s="585">
        <v>3.1513586766274866</v>
      </c>
      <c r="I66" s="585">
        <v>-0.40643340058589361</v>
      </c>
    </row>
    <row r="67" spans="4:14">
      <c r="D67" s="591" t="s">
        <v>619</v>
      </c>
      <c r="E67" s="439">
        <v>12951.45002111</v>
      </c>
      <c r="F67" s="439">
        <v>15857.782144718265</v>
      </c>
      <c r="G67" s="439">
        <v>17084.077568000001</v>
      </c>
      <c r="H67" s="580">
        <v>0.22440206454652856</v>
      </c>
      <c r="I67" s="580">
        <v>7.7330827986571649E-2</v>
      </c>
    </row>
    <row r="68" spans="4:14">
      <c r="D68" s="603" t="s">
        <v>620</v>
      </c>
      <c r="E68" s="584">
        <v>226.35595539999969</v>
      </c>
      <c r="F68" s="584">
        <v>339.39153738694239</v>
      </c>
      <c r="G68" s="584">
        <v>374.70314500000001</v>
      </c>
      <c r="H68" s="585">
        <v>0.49937092128720217</v>
      </c>
      <c r="I68" s="585">
        <v>0.10404386592821435</v>
      </c>
      <c r="K68" s="422"/>
    </row>
    <row r="69" spans="4:14">
      <c r="D69" s="603" t="s">
        <v>621</v>
      </c>
      <c r="E69" s="584">
        <v>11686.877577929999</v>
      </c>
      <c r="F69" s="584">
        <v>13032.66712578546</v>
      </c>
      <c r="G69" s="584">
        <v>15102.648797</v>
      </c>
      <c r="H69" s="604">
        <v>0.1151539013634324</v>
      </c>
      <c r="I69" s="604">
        <v>0.15883024182510042</v>
      </c>
      <c r="N69" s="421"/>
    </row>
    <row r="70" spans="4:14">
      <c r="D70" s="603" t="s">
        <v>578</v>
      </c>
      <c r="E70" s="584">
        <v>1038.2164877799999</v>
      </c>
      <c r="F70" s="584">
        <v>2485.7234815458642</v>
      </c>
      <c r="G70" s="584">
        <v>1606.7256259999999</v>
      </c>
      <c r="H70" s="585">
        <v>1.3942246254064439</v>
      </c>
      <c r="I70" s="585">
        <v>-0.35361851874176209</v>
      </c>
    </row>
    <row r="71" spans="4:14">
      <c r="D71" s="602" t="s">
        <v>622</v>
      </c>
      <c r="E71" s="439">
        <v>2484.9531524599997</v>
      </c>
      <c r="F71" s="439">
        <v>4411.1558971708992</v>
      </c>
      <c r="G71" s="439">
        <v>5529.7901109999993</v>
      </c>
      <c r="H71" s="580">
        <v>0.7751465023813584</v>
      </c>
      <c r="I71" s="580">
        <v>0.25359208332367889</v>
      </c>
    </row>
    <row r="72" spans="4:14">
      <c r="D72" s="592" t="s">
        <v>623</v>
      </c>
      <c r="E72" s="584">
        <v>2009.0337588899999</v>
      </c>
      <c r="F72" s="584">
        <v>3476.5875688343558</v>
      </c>
      <c r="G72" s="584">
        <v>4472.8024489999998</v>
      </c>
      <c r="H72" s="585">
        <v>0.7304774264993863</v>
      </c>
      <c r="I72" s="585">
        <v>0.28654962961271213</v>
      </c>
    </row>
    <row r="73" spans="4:14">
      <c r="D73" s="592" t="s">
        <v>624</v>
      </c>
      <c r="E73" s="584">
        <v>454.20831554999995</v>
      </c>
      <c r="F73" s="584">
        <v>903.83045463143083</v>
      </c>
      <c r="G73" s="584">
        <v>1022.226589</v>
      </c>
      <c r="H73" s="585">
        <v>0.98990292270845881</v>
      </c>
      <c r="I73" s="585">
        <v>0.13099374308741285</v>
      </c>
    </row>
    <row r="74" spans="4:14">
      <c r="D74" s="592" t="s">
        <v>578</v>
      </c>
      <c r="E74" s="584">
        <v>21.711078020000002</v>
      </c>
      <c r="F74" s="584">
        <v>30.737873705112499</v>
      </c>
      <c r="G74" s="584">
        <v>34.761073000000003</v>
      </c>
      <c r="H74" s="585">
        <v>0.4157691145873601</v>
      </c>
      <c r="I74" s="585">
        <v>0.13088736499747999</v>
      </c>
    </row>
    <row r="75" spans="4:14">
      <c r="D75" s="602" t="s">
        <v>625</v>
      </c>
      <c r="E75" s="439">
        <v>1189.3053217600002</v>
      </c>
      <c r="F75" s="439">
        <v>99.733286283184256</v>
      </c>
      <c r="G75" s="439">
        <v>83.747876000000005</v>
      </c>
      <c r="H75" s="580">
        <v>-0.91614156225619725</v>
      </c>
      <c r="I75" s="580">
        <v>-0.16028159583346158</v>
      </c>
    </row>
    <row r="76" spans="4:14">
      <c r="D76" s="600" t="s">
        <v>621</v>
      </c>
      <c r="E76" s="584">
        <v>1151.2553052900003</v>
      </c>
      <c r="F76" s="584">
        <v>49.464252655871363</v>
      </c>
      <c r="G76" s="584">
        <v>28.951097000000001</v>
      </c>
      <c r="H76" s="580">
        <v>-0.95703450622239572</v>
      </c>
      <c r="I76" s="580">
        <v>-0.41470667309145059</v>
      </c>
    </row>
    <row r="77" spans="4:14">
      <c r="D77" s="600" t="s">
        <v>578</v>
      </c>
      <c r="E77" s="584">
        <v>38.050016469999996</v>
      </c>
      <c r="F77" s="584">
        <v>50.269033627312901</v>
      </c>
      <c r="G77" s="584">
        <v>54.796779000000001</v>
      </c>
      <c r="H77" s="580">
        <v>0.3211304038973759</v>
      </c>
      <c r="I77" s="580">
        <v>9.0070268831008882E-2</v>
      </c>
    </row>
    <row r="78" spans="4:14">
      <c r="D78" s="582" t="s">
        <v>626</v>
      </c>
      <c r="E78" s="439">
        <v>27767.11964859</v>
      </c>
      <c r="F78" s="439">
        <v>21577.57152414319</v>
      </c>
      <c r="G78" s="439">
        <v>20623.215574000002</v>
      </c>
      <c r="H78" s="580">
        <v>-0.22290926112536535</v>
      </c>
      <c r="I78" s="580">
        <v>-4.4229071333414804E-2</v>
      </c>
      <c r="J78" s="430"/>
      <c r="K78" s="422"/>
    </row>
    <row r="79" spans="4:14">
      <c r="D79" s="602" t="s">
        <v>627</v>
      </c>
      <c r="E79" s="439">
        <v>17274.513147019999</v>
      </c>
      <c r="F79" s="439">
        <v>10785.859678875591</v>
      </c>
      <c r="G79" s="439">
        <v>8787.404149</v>
      </c>
      <c r="H79" s="580">
        <v>-0.37562004861849063</v>
      </c>
      <c r="I79" s="580">
        <v>-0.18528477000211885</v>
      </c>
    </row>
    <row r="80" spans="4:14">
      <c r="D80" s="592" t="s">
        <v>628</v>
      </c>
      <c r="E80" s="584">
        <v>10678.30752393</v>
      </c>
      <c r="F80" s="584">
        <v>3500</v>
      </c>
      <c r="G80" s="584">
        <v>8700</v>
      </c>
      <c r="H80" s="585">
        <v>-0.67223270240564537</v>
      </c>
      <c r="I80" s="585">
        <v>1.4857142857142858</v>
      </c>
    </row>
    <row r="81" spans="4:10">
      <c r="D81" s="592" t="s">
        <v>629</v>
      </c>
      <c r="E81" s="584">
        <v>861.74554689000001</v>
      </c>
      <c r="F81" s="584">
        <v>1443.6242476255909</v>
      </c>
      <c r="G81" s="584">
        <v>0</v>
      </c>
      <c r="H81" s="585">
        <v>0.67523261690827918</v>
      </c>
      <c r="I81" s="585">
        <v>-1</v>
      </c>
    </row>
    <row r="82" spans="4:10">
      <c r="D82" s="592" t="s">
        <v>630</v>
      </c>
      <c r="E82" s="584">
        <v>5706.7786327700005</v>
      </c>
      <c r="F82" s="584">
        <v>5842.2298016800005</v>
      </c>
      <c r="G82" s="584">
        <v>87.40052</v>
      </c>
      <c r="H82" s="585">
        <v>2.3735136339825713E-2</v>
      </c>
      <c r="I82" s="585">
        <v>-0.9850398695417858</v>
      </c>
    </row>
    <row r="83" spans="4:10">
      <c r="D83" s="592" t="s">
        <v>578</v>
      </c>
      <c r="E83" s="584">
        <v>27.681443429999998</v>
      </c>
      <c r="F83" s="584">
        <v>5.6295699999999995E-3</v>
      </c>
      <c r="G83" s="584">
        <v>3.6289999999999998E-3</v>
      </c>
      <c r="H83" s="585">
        <v>-0.99979663018605813</v>
      </c>
      <c r="I83" s="585">
        <v>-0.35536817199182169</v>
      </c>
    </row>
    <row r="84" spans="4:10">
      <c r="D84" s="602" t="s">
        <v>631</v>
      </c>
      <c r="E84" s="584">
        <v>121.95396409</v>
      </c>
      <c r="F84" s="584">
        <v>1304.6484420968623</v>
      </c>
      <c r="G84" s="584">
        <v>1502.6561730000001</v>
      </c>
      <c r="H84" s="580">
        <v>9.6978764637289974</v>
      </c>
      <c r="I84" s="580">
        <v>0.15177094803017965</v>
      </c>
    </row>
    <row r="85" spans="4:10" ht="30">
      <c r="D85" s="605" t="s">
        <v>632</v>
      </c>
      <c r="E85" s="584">
        <v>0</v>
      </c>
      <c r="F85" s="584">
        <v>937.91459524070649</v>
      </c>
      <c r="G85" s="584">
        <v>1034.027394</v>
      </c>
      <c r="H85" s="437">
        <v>0</v>
      </c>
      <c r="I85" s="585">
        <v>0.10247500065251369</v>
      </c>
    </row>
    <row r="86" spans="4:10">
      <c r="D86" s="602" t="s">
        <v>633</v>
      </c>
      <c r="E86" s="439">
        <v>10370.65253748</v>
      </c>
      <c r="F86" s="439">
        <v>9487.0634031707341</v>
      </c>
      <c r="G86" s="439">
        <v>10333.155252</v>
      </c>
      <c r="H86" s="580">
        <v>-8.5200919721872492E-2</v>
      </c>
      <c r="I86" s="580">
        <v>8.9183745577845253E-2</v>
      </c>
    </row>
    <row r="87" spans="4:10">
      <c r="D87" s="600" t="s">
        <v>76</v>
      </c>
      <c r="E87" s="584">
        <v>8831.0113663699995</v>
      </c>
      <c r="F87" s="584">
        <v>9397.2341718812204</v>
      </c>
      <c r="G87" s="584">
        <v>10224.783921</v>
      </c>
      <c r="H87" s="585">
        <v>6.411754917081125E-2</v>
      </c>
      <c r="I87" s="585">
        <v>8.8063118783929806E-2</v>
      </c>
    </row>
    <row r="88" spans="4:10">
      <c r="D88" s="601" t="s">
        <v>634</v>
      </c>
      <c r="E88" s="439">
        <v>10663.30377758</v>
      </c>
      <c r="F88" s="439">
        <v>10366.3226</v>
      </c>
      <c r="G88" s="439">
        <v>46173.73795499999</v>
      </c>
      <c r="H88" s="585">
        <v>-2.7850765932826094E-2</v>
      </c>
      <c r="I88" s="580">
        <v>3.4542061574468068</v>
      </c>
    </row>
    <row r="89" spans="4:10">
      <c r="D89" s="583" t="s">
        <v>635</v>
      </c>
      <c r="E89" s="584">
        <v>11.408777580000001</v>
      </c>
      <c r="F89" s="584">
        <v>59.741100000000003</v>
      </c>
      <c r="G89" s="584">
        <v>0</v>
      </c>
      <c r="H89" s="585">
        <v>4.2364155213901542</v>
      </c>
      <c r="I89" s="585">
        <v>-1</v>
      </c>
    </row>
    <row r="90" spans="4:10">
      <c r="D90" s="606" t="s">
        <v>636</v>
      </c>
      <c r="E90" s="584">
        <v>10651.895</v>
      </c>
      <c r="F90" s="584">
        <v>10306.5815</v>
      </c>
      <c r="G90" s="584">
        <v>46173.73795499999</v>
      </c>
      <c r="H90" s="585">
        <v>-3.2418034537516571E-2</v>
      </c>
      <c r="I90" s="585">
        <v>3.4800245314122815</v>
      </c>
    </row>
    <row r="91" spans="4:10" ht="30">
      <c r="D91" s="607" t="s">
        <v>637</v>
      </c>
      <c r="E91" s="608">
        <v>10151.895</v>
      </c>
      <c r="F91" s="608">
        <v>10306.5815</v>
      </c>
      <c r="G91" s="608">
        <v>10876.837355999998</v>
      </c>
      <c r="H91" s="609">
        <v>1.5237204482512867E-2</v>
      </c>
      <c r="I91" s="609">
        <v>5.5329291870441999E-2</v>
      </c>
    </row>
    <row r="92" spans="4:10" ht="30.75" thickBot="1">
      <c r="D92" s="491" t="s">
        <v>638</v>
      </c>
      <c r="E92" s="492">
        <v>500</v>
      </c>
      <c r="F92" s="493">
        <v>0</v>
      </c>
      <c r="G92" s="492">
        <v>35296.900598999993</v>
      </c>
      <c r="H92" s="494">
        <v>-1</v>
      </c>
      <c r="I92" s="495">
        <v>0</v>
      </c>
    </row>
    <row r="93" spans="4:10" ht="15.75" thickBot="1">
      <c r="D93" s="497" t="s">
        <v>639</v>
      </c>
      <c r="E93" s="470">
        <v>629495.13608602004</v>
      </c>
      <c r="F93" s="470">
        <v>801927.59633027273</v>
      </c>
      <c r="G93" s="470">
        <v>869496.35561300023</v>
      </c>
      <c r="H93" s="502">
        <v>0.27392183093959588</v>
      </c>
      <c r="I93" s="490">
        <v>8.4257930007560766E-2</v>
      </c>
      <c r="J93" s="421"/>
    </row>
    <row r="94" spans="4:10" ht="15.75" thickBot="1">
      <c r="D94" s="498" t="s">
        <v>42</v>
      </c>
      <c r="E94" s="500">
        <v>1493.9087076400001</v>
      </c>
      <c r="F94" s="500">
        <v>1623.676703028</v>
      </c>
      <c r="G94" s="500">
        <v>1989.5617179999999</v>
      </c>
      <c r="H94" s="503">
        <v>8.6864742620719193E-2</v>
      </c>
      <c r="I94" s="609">
        <v>0.22534351468470271</v>
      </c>
    </row>
    <row r="95" spans="4:10" ht="15.75" thickBot="1">
      <c r="D95" s="499" t="s">
        <v>640</v>
      </c>
      <c r="E95" s="501">
        <v>630989.04479366005</v>
      </c>
      <c r="F95" s="501">
        <v>803551.27303330076</v>
      </c>
      <c r="G95" s="501">
        <v>871485.91733100021</v>
      </c>
      <c r="H95" s="504">
        <v>0.27347896078935952</v>
      </c>
      <c r="I95" s="496">
        <v>8.4543011227217635E-2</v>
      </c>
    </row>
    <row r="96" spans="4:10">
      <c r="D96" s="860" t="s">
        <v>641</v>
      </c>
    </row>
    <row r="97" spans="4:13">
      <c r="D97" s="859" t="s">
        <v>642</v>
      </c>
      <c r="E97" s="610"/>
      <c r="F97" s="610"/>
      <c r="G97" s="610"/>
      <c r="H97" s="421"/>
    </row>
    <row r="98" spans="4:13">
      <c r="D98" s="860" t="s">
        <v>643</v>
      </c>
      <c r="F98" s="610"/>
      <c r="G98" s="610"/>
    </row>
    <row r="99" spans="4:13">
      <c r="D99" s="434"/>
      <c r="E99" s="421"/>
      <c r="F99" s="610"/>
      <c r="G99" s="610"/>
    </row>
    <row r="100" spans="4:13">
      <c r="D100" s="611"/>
      <c r="E100" s="421"/>
      <c r="F100" s="421"/>
      <c r="G100" s="421"/>
      <c r="H100" s="421"/>
      <c r="L100" s="74"/>
    </row>
    <row r="101" spans="4:13">
      <c r="D101" s="434"/>
      <c r="E101" s="421"/>
      <c r="F101" s="421"/>
      <c r="G101" s="421"/>
      <c r="L101" s="421"/>
      <c r="M101" s="435"/>
    </row>
    <row r="102" spans="4:13">
      <c r="D102" s="1348" t="s">
        <v>822</v>
      </c>
      <c r="E102" s="1348"/>
      <c r="F102" s="1348"/>
      <c r="G102" s="1348"/>
      <c r="H102" s="1348"/>
      <c r="I102" s="612"/>
    </row>
    <row r="103" spans="4:13">
      <c r="D103" s="1348" t="s">
        <v>557</v>
      </c>
      <c r="E103" s="1348"/>
      <c r="F103" s="1348"/>
      <c r="G103" s="1348"/>
      <c r="H103" s="1348"/>
      <c r="I103" s="612"/>
    </row>
    <row r="104" spans="4:13" ht="15.75" thickBot="1">
      <c r="D104" s="1349" t="s">
        <v>644</v>
      </c>
      <c r="E104" s="1349"/>
      <c r="F104" s="1349"/>
      <c r="G104" s="1349"/>
      <c r="H104" s="1349"/>
      <c r="I104" s="613"/>
    </row>
    <row r="105" spans="4:13">
      <c r="D105" s="1350" t="s">
        <v>536</v>
      </c>
      <c r="E105" s="1352" t="s">
        <v>558</v>
      </c>
      <c r="F105" s="1352" t="s">
        <v>645</v>
      </c>
      <c r="G105" s="1354" t="s">
        <v>560</v>
      </c>
      <c r="H105" s="1356" t="s">
        <v>646</v>
      </c>
      <c r="I105" s="614"/>
    </row>
    <row r="106" spans="4:13" ht="24.75" customHeight="1" thickBot="1">
      <c r="D106" s="1351"/>
      <c r="E106" s="1353"/>
      <c r="F106" s="1353"/>
      <c r="G106" s="1355"/>
      <c r="H106" s="1357"/>
      <c r="I106" s="615"/>
    </row>
    <row r="107" spans="4:13">
      <c r="D107" s="579" t="s">
        <v>564</v>
      </c>
      <c r="E107" s="580">
        <v>0.13882547721642804</v>
      </c>
      <c r="F107" s="580">
        <v>0.1494736458521122</v>
      </c>
      <c r="G107" s="580">
        <v>0.14102021908745344</v>
      </c>
      <c r="H107" s="580">
        <v>-8.4534267646587669E-3</v>
      </c>
      <c r="I107" s="580"/>
    </row>
    <row r="108" spans="4:13">
      <c r="D108" s="581" t="s">
        <v>565</v>
      </c>
      <c r="E108" s="580">
        <v>0.1242297953256159</v>
      </c>
      <c r="F108" s="580">
        <v>0.14020821530146005</v>
      </c>
      <c r="G108" s="580">
        <v>0.13262555954737767</v>
      </c>
      <c r="H108" s="580">
        <v>-7.5826557540823736E-3</v>
      </c>
      <c r="I108" s="580"/>
    </row>
    <row r="109" spans="4:13">
      <c r="D109" s="582" t="s">
        <v>566</v>
      </c>
      <c r="E109" s="580">
        <v>4.2283977854817814E-2</v>
      </c>
      <c r="F109" s="580">
        <v>4.7874306891561122E-2</v>
      </c>
      <c r="G109" s="580">
        <v>4.098201072617659E-2</v>
      </c>
      <c r="H109" s="580">
        <v>-6.8922961653845316E-3</v>
      </c>
      <c r="I109" s="580"/>
    </row>
    <row r="110" spans="4:13">
      <c r="D110" s="583" t="s">
        <v>567</v>
      </c>
      <c r="E110" s="585">
        <v>1.3178960549084103E-2</v>
      </c>
      <c r="F110" s="585">
        <v>1.250249667063061E-2</v>
      </c>
      <c r="G110" s="585">
        <v>1.2629997893337399E-2</v>
      </c>
      <c r="H110" s="585">
        <v>1.2750122270678912E-4</v>
      </c>
      <c r="I110" s="585"/>
    </row>
    <row r="111" spans="4:13">
      <c r="D111" s="583" t="s">
        <v>568</v>
      </c>
      <c r="E111" s="585">
        <v>2.0289389942486438E-2</v>
      </c>
      <c r="F111" s="585">
        <v>2.7678770177762452E-2</v>
      </c>
      <c r="G111" s="585">
        <v>2.031445986018281E-2</v>
      </c>
      <c r="H111" s="585">
        <v>-7.3643103175796421E-3</v>
      </c>
      <c r="I111" s="585"/>
    </row>
    <row r="112" spans="4:13">
      <c r="D112" s="583" t="s">
        <v>569</v>
      </c>
      <c r="E112" s="585">
        <v>8.5293275855185917E-3</v>
      </c>
      <c r="F112" s="585">
        <v>7.4533506313316242E-3</v>
      </c>
      <c r="G112" s="585">
        <v>7.7718287965738804E-3</v>
      </c>
      <c r="H112" s="585">
        <v>3.1847816524225615E-4</v>
      </c>
      <c r="I112" s="585"/>
    </row>
    <row r="113" spans="4:9">
      <c r="D113" s="583" t="s">
        <v>570</v>
      </c>
      <c r="E113" s="585">
        <v>2.8629977772867644E-4</v>
      </c>
      <c r="F113" s="585">
        <v>2.3968941183643614E-4</v>
      </c>
      <c r="G113" s="585">
        <v>2.6572417608250134E-4</v>
      </c>
      <c r="H113" s="585">
        <v>2.6034764246065197E-5</v>
      </c>
      <c r="I113" s="585"/>
    </row>
    <row r="114" spans="4:9">
      <c r="D114" s="581" t="s">
        <v>571</v>
      </c>
      <c r="E114" s="587">
        <v>5.6648094194133129E-3</v>
      </c>
      <c r="F114" s="587">
        <v>7.7231809190329058E-3</v>
      </c>
      <c r="G114" s="587">
        <v>6.6643499915854769E-3</v>
      </c>
      <c r="H114" s="587">
        <v>-1.0588309274474289E-3</v>
      </c>
      <c r="I114" s="587"/>
    </row>
    <row r="115" spans="4:9" ht="30">
      <c r="D115" s="616" t="s">
        <v>572</v>
      </c>
      <c r="E115" s="587">
        <v>5.4663617280556881E-3</v>
      </c>
      <c r="F115" s="587">
        <v>7.4421011407355972E-3</v>
      </c>
      <c r="G115" s="587">
        <v>6.3500083861119617E-3</v>
      </c>
      <c r="H115" s="587">
        <v>-1.0920927546236355E-3</v>
      </c>
      <c r="I115" s="587"/>
    </row>
    <row r="116" spans="4:9">
      <c r="D116" s="589" t="s">
        <v>573</v>
      </c>
      <c r="E116" s="585">
        <v>6.4087880588455722E-4</v>
      </c>
      <c r="F116" s="585">
        <v>8.9916782272124734E-4</v>
      </c>
      <c r="G116" s="585">
        <v>8.2079848378125071E-4</v>
      </c>
      <c r="H116" s="585">
        <v>-7.8369338939996628E-5</v>
      </c>
      <c r="I116" s="585"/>
    </row>
    <row r="117" spans="4:9">
      <c r="D117" s="589" t="s">
        <v>574</v>
      </c>
      <c r="E117" s="585">
        <v>1.0145121704134171E-3</v>
      </c>
      <c r="F117" s="585">
        <v>1.2884924763697386E-3</v>
      </c>
      <c r="G117" s="585">
        <v>1.142091065121513E-3</v>
      </c>
      <c r="H117" s="585">
        <v>-1.4640141124822557E-4</v>
      </c>
      <c r="I117" s="585"/>
    </row>
    <row r="118" spans="4:9">
      <c r="D118" s="589" t="s">
        <v>575</v>
      </c>
      <c r="E118" s="585">
        <v>1.3258156950974036E-3</v>
      </c>
      <c r="F118" s="585">
        <v>2.6530717869647502E-3</v>
      </c>
      <c r="G118" s="585">
        <v>1.9208253775582153E-3</v>
      </c>
      <c r="H118" s="585">
        <v>-7.3224640940653491E-4</v>
      </c>
      <c r="I118" s="585"/>
    </row>
    <row r="119" spans="4:9">
      <c r="D119" s="590" t="s">
        <v>576</v>
      </c>
      <c r="E119" s="585">
        <v>2.4233063434818907E-4</v>
      </c>
      <c r="F119" s="585">
        <v>3.2392857402175278E-4</v>
      </c>
      <c r="G119" s="585">
        <v>3.0538505225787899E-4</v>
      </c>
      <c r="H119" s="585">
        <v>-1.8543521763873794E-5</v>
      </c>
      <c r="I119" s="585"/>
    </row>
    <row r="120" spans="4:9">
      <c r="D120" s="589" t="s">
        <v>577</v>
      </c>
      <c r="E120" s="585">
        <v>1.9392069400896424E-3</v>
      </c>
      <c r="F120" s="585">
        <v>1.8955799808784558E-3</v>
      </c>
      <c r="G120" s="585">
        <v>1.8764108869784083E-3</v>
      </c>
      <c r="H120" s="585">
        <v>-1.9169093900047547E-5</v>
      </c>
      <c r="I120" s="585"/>
    </row>
    <row r="121" spans="4:9">
      <c r="D121" s="590" t="s">
        <v>578</v>
      </c>
      <c r="E121" s="585">
        <v>3.0361748222247886E-4</v>
      </c>
      <c r="F121" s="585">
        <v>3.8186049977965238E-4</v>
      </c>
      <c r="G121" s="585">
        <v>2.8449752041469548E-4</v>
      </c>
      <c r="H121" s="585">
        <v>-9.7362979364956897E-5</v>
      </c>
      <c r="I121" s="585"/>
    </row>
    <row r="122" spans="4:9">
      <c r="D122" s="588" t="s">
        <v>579</v>
      </c>
      <c r="E122" s="580">
        <v>1.9844769135762502E-4</v>
      </c>
      <c r="F122" s="580">
        <v>2.8107977829730881E-4</v>
      </c>
      <c r="G122" s="580">
        <v>3.1434160547351577E-4</v>
      </c>
      <c r="H122" s="580">
        <v>3.3261827176206957E-5</v>
      </c>
      <c r="I122" s="580"/>
    </row>
    <row r="123" spans="4:9">
      <c r="D123" s="582" t="s">
        <v>580</v>
      </c>
      <c r="E123" s="580">
        <v>6.8796129588455324E-2</v>
      </c>
      <c r="F123" s="580">
        <v>7.5694907468247932E-2</v>
      </c>
      <c r="G123" s="580">
        <v>7.5682031615340817E-2</v>
      </c>
      <c r="H123" s="580">
        <v>-1.2875852907115459E-5</v>
      </c>
      <c r="I123" s="580"/>
    </row>
    <row r="124" spans="4:9">
      <c r="D124" s="591" t="s">
        <v>581</v>
      </c>
      <c r="E124" s="580">
        <v>4.3612347204595454E-2</v>
      </c>
      <c r="F124" s="580">
        <v>4.7845018040383158E-2</v>
      </c>
      <c r="G124" s="580">
        <v>4.7220234480254336E-2</v>
      </c>
      <c r="H124" s="580">
        <v>-6.2478356012882208E-4</v>
      </c>
      <c r="I124" s="580"/>
    </row>
    <row r="125" spans="4:9">
      <c r="D125" s="592" t="s">
        <v>582</v>
      </c>
      <c r="E125" s="585">
        <v>2.5196338172098893E-2</v>
      </c>
      <c r="F125" s="585">
        <v>2.5443888111578841E-2</v>
      </c>
      <c r="G125" s="585">
        <v>2.5094859195753716E-2</v>
      </c>
      <c r="H125" s="585">
        <v>-3.490289158251253E-4</v>
      </c>
      <c r="I125" s="585"/>
    </row>
    <row r="126" spans="4:9">
      <c r="D126" s="592" t="s">
        <v>583</v>
      </c>
      <c r="E126" s="585">
        <v>1.8416009032496565E-2</v>
      </c>
      <c r="F126" s="585">
        <v>2.2401129928804317E-2</v>
      </c>
      <c r="G126" s="585">
        <v>2.212537528450062E-2</v>
      </c>
      <c r="H126" s="585">
        <v>-2.7575464430369678E-4</v>
      </c>
      <c r="I126" s="585"/>
    </row>
    <row r="127" spans="4:9">
      <c r="D127" s="593" t="s">
        <v>584</v>
      </c>
      <c r="E127" s="580">
        <v>2.2468447571390819E-2</v>
      </c>
      <c r="F127" s="580">
        <v>2.3929635383890133E-2</v>
      </c>
      <c r="G127" s="580">
        <v>2.4653941551525286E-2</v>
      </c>
      <c r="H127" s="580">
        <v>7.2430616763515324E-4</v>
      </c>
      <c r="I127" s="580"/>
    </row>
    <row r="128" spans="4:9">
      <c r="D128" s="592" t="s">
        <v>585</v>
      </c>
      <c r="E128" s="585">
        <v>7.4943952056850255E-3</v>
      </c>
      <c r="F128" s="585">
        <v>7.9713422992095176E-3</v>
      </c>
      <c r="G128" s="585">
        <v>8.3086014004368942E-3</v>
      </c>
      <c r="H128" s="585">
        <v>3.3725910122737665E-4</v>
      </c>
      <c r="I128" s="585"/>
    </row>
    <row r="129" spans="4:9" ht="30">
      <c r="D129" s="617" t="s">
        <v>586</v>
      </c>
      <c r="E129" s="585">
        <v>3.2408680607021447E-3</v>
      </c>
      <c r="F129" s="585">
        <v>4.1730534092033816E-3</v>
      </c>
      <c r="G129" s="585">
        <v>3.9614624898687174E-3</v>
      </c>
      <c r="H129" s="585">
        <v>-2.1159091933466417E-4</v>
      </c>
      <c r="I129" s="585"/>
    </row>
    <row r="130" spans="4:9">
      <c r="D130" s="592" t="s">
        <v>587</v>
      </c>
      <c r="E130" s="585">
        <v>6.5811882787279183E-3</v>
      </c>
      <c r="F130" s="585">
        <v>7.0666997418627987E-3</v>
      </c>
      <c r="G130" s="585">
        <v>7.5386135779036308E-3</v>
      </c>
      <c r="H130" s="585">
        <v>4.7191383604083207E-4</v>
      </c>
      <c r="I130" s="585"/>
    </row>
    <row r="131" spans="4:9">
      <c r="D131" s="592" t="s">
        <v>588</v>
      </c>
      <c r="E131" s="585">
        <v>7.8687222374419622E-4</v>
      </c>
      <c r="F131" s="585">
        <v>6.0254341930760424E-4</v>
      </c>
      <c r="G131" s="585">
        <v>7.7214569273896267E-4</v>
      </c>
      <c r="H131" s="585">
        <v>1.6960227343135843E-4</v>
      </c>
      <c r="I131" s="585"/>
    </row>
    <row r="132" spans="4:9">
      <c r="D132" s="592" t="s">
        <v>589</v>
      </c>
      <c r="E132" s="585">
        <v>1.6811565148282931E-3</v>
      </c>
      <c r="F132" s="585">
        <v>1.504946594793434E-3</v>
      </c>
      <c r="G132" s="585">
        <v>1.4841374662742548E-3</v>
      </c>
      <c r="H132" s="585">
        <v>-2.0809128519179128E-5</v>
      </c>
      <c r="I132" s="585"/>
    </row>
    <row r="133" spans="4:9">
      <c r="D133" s="592" t="s">
        <v>590</v>
      </c>
      <c r="E133" s="585">
        <v>1.5990455219517959E-3</v>
      </c>
      <c r="F133" s="585">
        <v>1.567461260524178E-3</v>
      </c>
      <c r="G133" s="585">
        <v>1.6448701463698382E-3</v>
      </c>
      <c r="H133" s="585">
        <v>7.7408885845660228E-5</v>
      </c>
      <c r="I133" s="585"/>
    </row>
    <row r="134" spans="4:9">
      <c r="D134" s="592" t="s">
        <v>578</v>
      </c>
      <c r="E134" s="585">
        <v>1.0849217657514405E-3</v>
      </c>
      <c r="F134" s="585">
        <v>1.0435886589892235E-3</v>
      </c>
      <c r="G134" s="585">
        <v>9.4411077793298828E-4</v>
      </c>
      <c r="H134" s="585">
        <v>-9.9477881056235181E-5</v>
      </c>
      <c r="I134" s="585"/>
    </row>
    <row r="135" spans="4:9">
      <c r="D135" s="591" t="s">
        <v>591</v>
      </c>
      <c r="E135" s="580">
        <v>2.4940454280082359E-3</v>
      </c>
      <c r="F135" s="580">
        <v>3.6214062899264294E-3</v>
      </c>
      <c r="G135" s="580">
        <v>3.5849290366411204E-3</v>
      </c>
      <c r="H135" s="580">
        <v>-3.6477253285308996E-5</v>
      </c>
      <c r="I135" s="580"/>
    </row>
    <row r="136" spans="4:9">
      <c r="D136" s="592" t="s">
        <v>592</v>
      </c>
      <c r="E136" s="585">
        <v>1.9925938398055909E-3</v>
      </c>
      <c r="F136" s="585">
        <v>2.6617504199941571E-3</v>
      </c>
      <c r="G136" s="585">
        <v>2.5194589472447649E-3</v>
      </c>
      <c r="H136" s="585">
        <v>-1.4229147274939227E-4</v>
      </c>
      <c r="I136" s="585"/>
    </row>
    <row r="137" spans="4:9">
      <c r="D137" s="592" t="s">
        <v>593</v>
      </c>
      <c r="E137" s="585">
        <v>2.667848061017395E-4</v>
      </c>
      <c r="F137" s="585">
        <v>6.7642003909842551E-4</v>
      </c>
      <c r="G137" s="585">
        <v>6.7134442096914424E-4</v>
      </c>
      <c r="H137" s="585">
        <v>-5.0756181292812685E-6</v>
      </c>
      <c r="I137" s="585"/>
    </row>
    <row r="138" spans="4:9">
      <c r="D138" s="592" t="s">
        <v>594</v>
      </c>
      <c r="E138" s="585">
        <v>3.6250322831948193E-5</v>
      </c>
      <c r="F138" s="585">
        <v>2.1565482843759148E-5</v>
      </c>
      <c r="G138" s="585">
        <v>2.8614505430021804E-5</v>
      </c>
      <c r="H138" s="585">
        <v>7.0490225862626566E-6</v>
      </c>
      <c r="I138" s="585"/>
    </row>
    <row r="139" spans="4:9">
      <c r="D139" s="592" t="s">
        <v>595</v>
      </c>
      <c r="E139" s="585">
        <v>1.536928397974927E-4</v>
      </c>
      <c r="F139" s="585">
        <v>1.9670856166397721E-4</v>
      </c>
      <c r="G139" s="585">
        <v>2.8315308157687147E-4</v>
      </c>
      <c r="H139" s="585">
        <v>8.6444519912894259E-5</v>
      </c>
      <c r="I139" s="585"/>
    </row>
    <row r="140" spans="4:9">
      <c r="D140" s="592" t="s">
        <v>596</v>
      </c>
      <c r="E140" s="585">
        <v>4.4723619471463917E-5</v>
      </c>
      <c r="F140" s="585">
        <v>6.496178632611005E-5</v>
      </c>
      <c r="G140" s="585">
        <v>8.2358081420318038E-5</v>
      </c>
      <c r="H140" s="585">
        <v>1.7396295094207988E-5</v>
      </c>
      <c r="I140" s="585"/>
    </row>
    <row r="141" spans="4:9">
      <c r="D141" s="591" t="s">
        <v>597</v>
      </c>
      <c r="E141" s="580">
        <v>2.212893844607977E-4</v>
      </c>
      <c r="F141" s="580">
        <v>2.9884775404820748E-4</v>
      </c>
      <c r="G141" s="580">
        <v>2.2292654692008382E-4</v>
      </c>
      <c r="H141" s="580">
        <v>-7.592120712812366E-5</v>
      </c>
      <c r="I141" s="580"/>
    </row>
    <row r="142" spans="4:9" ht="30">
      <c r="D142" s="594" t="s">
        <v>598</v>
      </c>
      <c r="E142" s="596">
        <v>7.3435332710769328E-3</v>
      </c>
      <c r="F142" s="596">
        <v>8.711733184539102E-3</v>
      </c>
      <c r="G142" s="596">
        <v>9.0934000014965231E-3</v>
      </c>
      <c r="H142" s="596">
        <v>3.8166681695742111E-4</v>
      </c>
      <c r="I142" s="618"/>
    </row>
    <row r="143" spans="4:9">
      <c r="D143" s="597" t="s">
        <v>599</v>
      </c>
      <c r="E143" s="599">
        <v>6.6470668890811629E-3</v>
      </c>
      <c r="F143" s="599">
        <v>7.6162371641385045E-3</v>
      </c>
      <c r="G143" s="599">
        <v>7.5170750186594063E-3</v>
      </c>
      <c r="H143" s="599">
        <v>-9.9162145479098247E-5</v>
      </c>
      <c r="I143" s="599"/>
    </row>
    <row r="144" spans="4:9">
      <c r="D144" s="592" t="s">
        <v>600</v>
      </c>
      <c r="E144" s="585">
        <v>6.6470668890811629E-3</v>
      </c>
      <c r="F144" s="585">
        <v>7.6162371641385045E-3</v>
      </c>
      <c r="G144" s="585">
        <v>7.5170750186594063E-3</v>
      </c>
      <c r="H144" s="585">
        <v>-9.9162145479098247E-5</v>
      </c>
      <c r="I144" s="585"/>
    </row>
    <row r="145" spans="4:9">
      <c r="D145" s="592" t="s">
        <v>578</v>
      </c>
      <c r="E145" s="585">
        <v>0</v>
      </c>
      <c r="F145" s="585">
        <v>0</v>
      </c>
      <c r="G145" s="585">
        <v>0</v>
      </c>
      <c r="H145" s="585">
        <v>0</v>
      </c>
      <c r="I145" s="585"/>
    </row>
    <row r="146" spans="4:9">
      <c r="D146" s="597" t="s">
        <v>601</v>
      </c>
      <c r="E146" s="599">
        <v>0</v>
      </c>
      <c r="F146" s="599">
        <v>0</v>
      </c>
      <c r="G146" s="599">
        <v>0</v>
      </c>
      <c r="H146" s="599">
        <v>0</v>
      </c>
      <c r="I146" s="436"/>
    </row>
    <row r="147" spans="4:9">
      <c r="D147" s="597" t="s">
        <v>602</v>
      </c>
      <c r="E147" s="599">
        <v>6.9646638199577038E-4</v>
      </c>
      <c r="F147" s="599">
        <v>1.0954960204005977E-3</v>
      </c>
      <c r="G147" s="599">
        <v>1.5763249828371166E-3</v>
      </c>
      <c r="H147" s="599">
        <v>4.8082896243651892E-4</v>
      </c>
      <c r="I147" s="599"/>
    </row>
    <row r="148" spans="4:9" ht="30">
      <c r="D148" s="617" t="s">
        <v>603</v>
      </c>
      <c r="E148" s="585">
        <v>6.4921270790116957E-4</v>
      </c>
      <c r="F148" s="585">
        <v>1.0244533990013802E-3</v>
      </c>
      <c r="G148" s="585">
        <v>1.523389575237366E-3</v>
      </c>
      <c r="H148" s="585">
        <v>4.9893617623598583E-4</v>
      </c>
      <c r="I148" s="585"/>
    </row>
    <row r="149" spans="4:9">
      <c r="D149" s="592" t="s">
        <v>604</v>
      </c>
      <c r="E149" s="585">
        <v>1.6155922830676364E-5</v>
      </c>
      <c r="F149" s="585">
        <v>1.6631669219874653E-5</v>
      </c>
      <c r="G149" s="585">
        <v>1.7908235175529081E-5</v>
      </c>
      <c r="H149" s="585">
        <v>1.2765659556544279E-6</v>
      </c>
      <c r="I149" s="585"/>
    </row>
    <row r="150" spans="4:9">
      <c r="D150" s="592" t="s">
        <v>578</v>
      </c>
      <c r="E150" s="585">
        <v>3.1097751263924392E-5</v>
      </c>
      <c r="F150" s="585">
        <v>5.4410952179342808E-5</v>
      </c>
      <c r="G150" s="585">
        <v>3.5027172424221902E-5</v>
      </c>
      <c r="H150" s="585">
        <v>-1.9383779755120906E-5</v>
      </c>
      <c r="I150" s="585"/>
    </row>
    <row r="151" spans="4:9">
      <c r="D151" s="582" t="s">
        <v>605</v>
      </c>
      <c r="E151" s="580">
        <v>1.4113624659829808E-4</v>
      </c>
      <c r="F151" s="580">
        <v>2.0385733657356429E-4</v>
      </c>
      <c r="G151" s="580">
        <v>2.0352164222523251E-4</v>
      </c>
      <c r="H151" s="580">
        <v>-3.3569434833177715E-7</v>
      </c>
      <c r="I151" s="580"/>
    </row>
    <row r="152" spans="4:9">
      <c r="D152" s="582" t="s">
        <v>606</v>
      </c>
      <c r="E152" s="580">
        <v>2.0894525420789322E-7</v>
      </c>
      <c r="F152" s="580">
        <v>2.2950150540904885E-7</v>
      </c>
      <c r="G152" s="580">
        <v>2.4557055304229123E-7</v>
      </c>
      <c r="H152" s="580">
        <v>1.6069047633242382E-8</v>
      </c>
      <c r="I152" s="580"/>
    </row>
    <row r="153" spans="4:9">
      <c r="D153" s="582" t="s">
        <v>607</v>
      </c>
      <c r="E153" s="580">
        <v>5.9688306074497251E-4</v>
      </c>
      <c r="F153" s="580">
        <v>5.6891162325269876E-4</v>
      </c>
      <c r="G153" s="580">
        <v>4.8912391788181011E-4</v>
      </c>
      <c r="H153" s="580">
        <v>-7.9787705370888652E-5</v>
      </c>
      <c r="I153" s="580"/>
    </row>
    <row r="154" spans="4:9">
      <c r="D154" s="582" t="s">
        <v>647</v>
      </c>
      <c r="E154" s="585">
        <v>3.8094719524208866E-3</v>
      </c>
      <c r="F154" s="585">
        <v>5.0271919711032979E-4</v>
      </c>
      <c r="G154" s="585">
        <v>1.7159115602442446E-4</v>
      </c>
      <c r="H154" s="585">
        <v>-3.3112804108590533E-4</v>
      </c>
      <c r="I154" s="580"/>
    </row>
    <row r="155" spans="4:9">
      <c r="D155" s="600" t="s">
        <v>609</v>
      </c>
      <c r="E155" s="585">
        <v>0</v>
      </c>
      <c r="F155" s="585">
        <v>3.1136952915508518E-4</v>
      </c>
      <c r="G155" s="585">
        <v>0</v>
      </c>
      <c r="H155" s="585">
        <v>-3.1136952915508518E-4</v>
      </c>
      <c r="I155" s="580"/>
    </row>
    <row r="156" spans="4:9">
      <c r="D156" s="600" t="s">
        <v>610</v>
      </c>
      <c r="E156" s="585">
        <v>2.6920168608372597E-3</v>
      </c>
      <c r="F156" s="585">
        <v>0</v>
      </c>
      <c r="G156" s="585">
        <v>0</v>
      </c>
      <c r="H156" s="585">
        <v>0</v>
      </c>
      <c r="I156" s="580"/>
    </row>
    <row r="157" spans="4:9">
      <c r="D157" s="600" t="s">
        <v>611</v>
      </c>
      <c r="E157" s="585">
        <v>8.9733895361241984E-4</v>
      </c>
      <c r="F157" s="585">
        <v>1.8883395488476846E-4</v>
      </c>
      <c r="G157" s="585">
        <v>1.7128184755642396E-4</v>
      </c>
      <c r="H157" s="585">
        <v>-1.7552107328344506E-5</v>
      </c>
      <c r="I157" s="580"/>
    </row>
    <row r="158" spans="4:9">
      <c r="D158" s="600" t="s">
        <v>578</v>
      </c>
      <c r="E158" s="585">
        <v>5.2875697841611841E-7</v>
      </c>
      <c r="F158" s="585">
        <v>2.8747240283590018E-7</v>
      </c>
      <c r="G158" s="585">
        <v>3.0930846800053041E-7</v>
      </c>
      <c r="H158" s="585">
        <v>2.1836065164630232E-8</v>
      </c>
      <c r="I158" s="580"/>
    </row>
    <row r="159" spans="4:9">
      <c r="D159" s="601" t="s">
        <v>612</v>
      </c>
      <c r="E159" s="580">
        <v>3.9601973550721301E-3</v>
      </c>
      <c r="F159" s="580">
        <v>4.1192215625761837E-3</v>
      </c>
      <c r="G159" s="580">
        <v>4.2015620001004143E-3</v>
      </c>
      <c r="H159" s="580">
        <v>8.2340437524230578E-5</v>
      </c>
      <c r="I159" s="580"/>
    </row>
    <row r="160" spans="4:9">
      <c r="D160" s="602" t="s">
        <v>613</v>
      </c>
      <c r="E160" s="580">
        <v>3.135933541432595E-3</v>
      </c>
      <c r="F160" s="580">
        <v>3.2674125180176257E-3</v>
      </c>
      <c r="G160" s="580">
        <v>3.2400648423588857E-3</v>
      </c>
      <c r="H160" s="580">
        <v>-2.7347675658739943E-5</v>
      </c>
      <c r="I160" s="580"/>
    </row>
    <row r="161" spans="4:9">
      <c r="D161" s="591" t="s">
        <v>614</v>
      </c>
      <c r="E161" s="580">
        <v>2.3047338900599457E-4</v>
      </c>
      <c r="F161" s="580">
        <v>2.7292479992940995E-4</v>
      </c>
      <c r="G161" s="580">
        <v>3.138724727145874E-4</v>
      </c>
      <c r="H161" s="580">
        <v>4.0947672785177449E-5</v>
      </c>
      <c r="I161" s="580"/>
    </row>
    <row r="162" spans="4:9">
      <c r="D162" s="592" t="s">
        <v>615</v>
      </c>
      <c r="E162" s="585">
        <v>2.1770335825618559E-4</v>
      </c>
      <c r="F162" s="585">
        <v>1.9403188857509835E-4</v>
      </c>
      <c r="G162" s="585">
        <v>2.0216959573286745E-4</v>
      </c>
      <c r="H162" s="585">
        <v>8.137707157769103E-6</v>
      </c>
      <c r="I162" s="585"/>
    </row>
    <row r="163" spans="4:9">
      <c r="D163" s="592" t="s">
        <v>616</v>
      </c>
      <c r="E163" s="585">
        <v>9.1080307594189753E-7</v>
      </c>
      <c r="F163" s="585">
        <v>0</v>
      </c>
      <c r="G163" s="585">
        <v>0</v>
      </c>
      <c r="H163" s="585">
        <v>0</v>
      </c>
      <c r="I163" s="585"/>
    </row>
    <row r="164" spans="4:9">
      <c r="D164" s="603" t="s">
        <v>617</v>
      </c>
      <c r="E164" s="585">
        <v>1.1662734794561815E-5</v>
      </c>
      <c r="F164" s="585">
        <v>7.8206284738655536E-5</v>
      </c>
      <c r="G164" s="585">
        <v>1.1133320091167556E-4</v>
      </c>
      <c r="H164" s="585">
        <v>3.3126916173020025E-5</v>
      </c>
      <c r="I164" s="585"/>
    </row>
    <row r="165" spans="4:9">
      <c r="D165" s="592" t="s">
        <v>618</v>
      </c>
      <c r="E165" s="585">
        <v>1.964928793052663E-7</v>
      </c>
      <c r="F165" s="585">
        <v>6.8662661565608981E-7</v>
      </c>
      <c r="G165" s="585">
        <v>3.6967607004440183E-7</v>
      </c>
      <c r="H165" s="585">
        <v>-3.1695054561168797E-7</v>
      </c>
      <c r="I165" s="585"/>
    </row>
    <row r="166" spans="4:9">
      <c r="D166" s="591" t="s">
        <v>619</v>
      </c>
      <c r="E166" s="580">
        <v>2.9054601524266003E-3</v>
      </c>
      <c r="F166" s="580">
        <v>2.9944877180882157E-3</v>
      </c>
      <c r="G166" s="580">
        <v>2.926192369644298E-3</v>
      </c>
      <c r="H166" s="580">
        <v>-6.8295348443917717E-5</v>
      </c>
      <c r="I166" s="580"/>
    </row>
    <row r="167" spans="4:9">
      <c r="D167" s="603" t="s">
        <v>620</v>
      </c>
      <c r="E167" s="585">
        <v>5.0779504040643827E-5</v>
      </c>
      <c r="F167" s="585">
        <v>6.4088646259198093E-5</v>
      </c>
      <c r="G167" s="585">
        <v>6.4179846960802622E-5</v>
      </c>
      <c r="H167" s="585">
        <v>9.120070160452908E-8</v>
      </c>
      <c r="I167" s="585"/>
    </row>
    <row r="168" spans="4:9">
      <c r="D168" s="603" t="s">
        <v>621</v>
      </c>
      <c r="E168" s="604">
        <v>2.6217726241940394E-3</v>
      </c>
      <c r="F168" s="604">
        <v>2.4610100760587765E-3</v>
      </c>
      <c r="G168" s="604">
        <v>2.5868095889459634E-3</v>
      </c>
      <c r="H168" s="604">
        <v>1.2579951288718694E-4</v>
      </c>
      <c r="I168" s="604"/>
    </row>
    <row r="169" spans="4:9">
      <c r="D169" s="603" t="s">
        <v>578</v>
      </c>
      <c r="E169" s="585">
        <v>2.3290802419191669E-4</v>
      </c>
      <c r="F169" s="585">
        <v>4.6938899577024133E-4</v>
      </c>
      <c r="G169" s="585">
        <v>2.7520293373753185E-4</v>
      </c>
      <c r="H169" s="585">
        <v>-1.9418606203270948E-4</v>
      </c>
      <c r="I169" s="585"/>
    </row>
    <row r="170" spans="4:9">
      <c r="D170" s="602" t="s">
        <v>622</v>
      </c>
      <c r="E170" s="580">
        <v>5.57461315401085E-4</v>
      </c>
      <c r="F170" s="580">
        <v>8.329760136760499E-4</v>
      </c>
      <c r="G170" s="580">
        <v>9.4715266681132256E-4</v>
      </c>
      <c r="H170" s="580">
        <v>1.1417665313527266E-4</v>
      </c>
      <c r="I170" s="580"/>
    </row>
    <row r="171" spans="4:9">
      <c r="D171" s="592" t="s">
        <v>623</v>
      </c>
      <c r="E171" s="585">
        <v>4.5069606274359482E-4</v>
      </c>
      <c r="F171" s="585">
        <v>6.5649778012621366E-4</v>
      </c>
      <c r="G171" s="585">
        <v>7.6610986721961768E-4</v>
      </c>
      <c r="H171" s="585">
        <v>1.0961208709340403E-4</v>
      </c>
      <c r="I171" s="585"/>
    </row>
    <row r="172" spans="4:9">
      <c r="D172" s="592" t="s">
        <v>624</v>
      </c>
      <c r="E172" s="585">
        <v>1.0189470364942419E-4</v>
      </c>
      <c r="F172" s="585">
        <v>1.7067387929335138E-4</v>
      </c>
      <c r="G172" s="585">
        <v>1.7508885878522124E-4</v>
      </c>
      <c r="H172" s="585">
        <v>4.4149794918698574E-6</v>
      </c>
      <c r="I172" s="585"/>
    </row>
    <row r="173" spans="4:9">
      <c r="D173" s="592" t="s">
        <v>578</v>
      </c>
      <c r="E173" s="585">
        <v>4.8705490080661026E-6</v>
      </c>
      <c r="F173" s="585">
        <v>5.8043542564849246E-6</v>
      </c>
      <c r="G173" s="585">
        <v>5.9539408064837251E-6</v>
      </c>
      <c r="H173" s="585">
        <v>1.4958654999880053E-7</v>
      </c>
      <c r="I173" s="585"/>
    </row>
    <row r="174" spans="4:9">
      <c r="D174" s="602" t="s">
        <v>625</v>
      </c>
      <c r="E174" s="580">
        <v>2.6680249823845024E-4</v>
      </c>
      <c r="F174" s="580">
        <v>1.8833030882508513E-5</v>
      </c>
      <c r="G174" s="580">
        <v>1.4344490930206296E-5</v>
      </c>
      <c r="H174" s="580">
        <v>-4.4885399523022167E-6</v>
      </c>
      <c r="I174" s="580"/>
    </row>
    <row r="175" spans="4:9">
      <c r="D175" s="582" t="s">
        <v>626</v>
      </c>
      <c r="E175" s="580">
        <v>6.229129522574154E-3</v>
      </c>
      <c r="F175" s="580">
        <v>4.0745781677129196E-3</v>
      </c>
      <c r="G175" s="580">
        <v>3.5323824660691366E-3</v>
      </c>
      <c r="H175" s="580">
        <v>-5.4219570164378309E-4</v>
      </c>
      <c r="I175" s="580"/>
    </row>
    <row r="176" spans="4:9">
      <c r="D176" s="602" t="s">
        <v>627</v>
      </c>
      <c r="E176" s="580">
        <v>3.8752733878777293E-3</v>
      </c>
      <c r="F176" s="580">
        <v>2.0367365399942368E-3</v>
      </c>
      <c r="G176" s="580">
        <v>1.5051228178657053E-3</v>
      </c>
      <c r="H176" s="580">
        <v>-5.3161372212853146E-4</v>
      </c>
      <c r="I176" s="580"/>
    </row>
    <row r="177" spans="4:9">
      <c r="D177" s="592" t="s">
        <v>628</v>
      </c>
      <c r="E177" s="585">
        <v>2.3955153249687442E-3</v>
      </c>
      <c r="F177" s="585">
        <v>6.6091884209668961E-4</v>
      </c>
      <c r="G177" s="585">
        <v>1.4901520737408884E-3</v>
      </c>
      <c r="H177" s="585">
        <v>8.292332316441988E-4</v>
      </c>
      <c r="I177" s="585"/>
    </row>
    <row r="178" spans="4:9">
      <c r="D178" s="592" t="s">
        <v>629</v>
      </c>
      <c r="E178" s="585">
        <v>1.9331946183160877E-4</v>
      </c>
      <c r="F178" s="585">
        <v>2.7260527604668864E-4</v>
      </c>
      <c r="G178" s="585">
        <v>0</v>
      </c>
      <c r="H178" s="585">
        <v>-2.7260527604668864E-4</v>
      </c>
      <c r="I178" s="585"/>
    </row>
    <row r="179" spans="4:9">
      <c r="D179" s="592" t="s">
        <v>630</v>
      </c>
      <c r="E179" s="585">
        <v>1.2802286917068871E-3</v>
      </c>
      <c r="F179" s="585">
        <v>1.1032113587968911E-3</v>
      </c>
      <c r="G179" s="585">
        <v>1.4970122542992183E-5</v>
      </c>
      <c r="H179" s="585">
        <v>-1.0882412362538988E-3</v>
      </c>
      <c r="I179" s="585"/>
    </row>
    <row r="180" spans="4:9">
      <c r="D180" s="592" t="s">
        <v>578</v>
      </c>
      <c r="E180" s="585">
        <v>6.2099093704893982E-6</v>
      </c>
      <c r="F180" s="585">
        <v>1.063053967400646E-9</v>
      </c>
      <c r="G180" s="585">
        <v>6.2158182478226249E-10</v>
      </c>
      <c r="H180" s="585">
        <v>-4.4147214261838351E-10</v>
      </c>
      <c r="I180" s="437"/>
    </row>
    <row r="181" spans="4:9">
      <c r="D181" s="602" t="s">
        <v>631</v>
      </c>
      <c r="E181" s="580">
        <v>2.7358510631351806E-5</v>
      </c>
      <c r="F181" s="580">
        <v>2.4636192505540235E-4</v>
      </c>
      <c r="G181" s="580">
        <v>2.5737772555350545E-4</v>
      </c>
      <c r="H181" s="580">
        <v>1.1015800498103095E-5</v>
      </c>
      <c r="I181" s="580"/>
    </row>
    <row r="182" spans="4:9">
      <c r="D182" s="602" t="s">
        <v>633</v>
      </c>
      <c r="E182" s="580">
        <v>2.3264976240650725E-3</v>
      </c>
      <c r="F182" s="580">
        <v>1.7914797026632803E-3</v>
      </c>
      <c r="G182" s="580">
        <v>1.7698819226499255E-3</v>
      </c>
      <c r="H182" s="580">
        <v>-2.159778001335484E-5</v>
      </c>
      <c r="I182" s="580"/>
    </row>
    <row r="183" spans="4:9">
      <c r="D183" s="583" t="s">
        <v>76</v>
      </c>
      <c r="E183" s="585">
        <v>1.9811026247094606E-3</v>
      </c>
      <c r="F183" s="585">
        <v>1.774516893654623E-3</v>
      </c>
      <c r="G183" s="585">
        <v>1.7513198808540968E-3</v>
      </c>
      <c r="H183" s="585">
        <v>-2.3197012800526239E-5</v>
      </c>
      <c r="I183" s="580"/>
    </row>
    <row r="184" spans="4:9">
      <c r="D184" s="601" t="s">
        <v>634</v>
      </c>
      <c r="E184" s="580">
        <v>2.3921494634562505E-3</v>
      </c>
      <c r="F184" s="580">
        <v>1.9575136941693558E-3</v>
      </c>
      <c r="G184" s="580">
        <v>7.9087231455185741E-3</v>
      </c>
      <c r="H184" s="580">
        <v>5.9512094513492183E-3</v>
      </c>
      <c r="I184" s="438"/>
    </row>
    <row r="185" spans="4:9">
      <c r="D185" s="583" t="s">
        <v>635</v>
      </c>
      <c r="E185" s="585">
        <v>2.3895900783223417E-3</v>
      </c>
      <c r="F185" s="585">
        <v>1.9462325459871893E-3</v>
      </c>
      <c r="G185" s="585">
        <v>7.9087231455185741E-3</v>
      </c>
      <c r="H185" s="585">
        <v>5.9624905995313846E-3</v>
      </c>
      <c r="I185" s="437"/>
    </row>
    <row r="186" spans="4:9">
      <c r="D186" s="606" t="s">
        <v>636</v>
      </c>
      <c r="E186" s="585">
        <v>2.3895900783223417E-3</v>
      </c>
      <c r="F186" s="585">
        <v>2.3121242646327814E-3</v>
      </c>
      <c r="G186" s="585">
        <v>1.0358373425228442E-2</v>
      </c>
      <c r="H186" s="585">
        <v>-7.2724912975166019E-9</v>
      </c>
      <c r="I186" s="437"/>
    </row>
    <row r="187" spans="4:9" ht="30">
      <c r="D187" s="607" t="s">
        <v>637</v>
      </c>
      <c r="E187" s="609">
        <v>2.2774227091207893E-3</v>
      </c>
      <c r="F187" s="609">
        <v>2.3121242646327814E-3</v>
      </c>
      <c r="G187" s="609">
        <v>2.4400524629113796E-3</v>
      </c>
      <c r="H187" s="609">
        <v>3.4182342815791425E-9</v>
      </c>
      <c r="I187" s="437"/>
    </row>
    <row r="188" spans="4:9" ht="30.75" thickBot="1">
      <c r="D188" s="491" t="s">
        <v>648</v>
      </c>
      <c r="E188" s="494">
        <v>1.1216736920155248E-4</v>
      </c>
      <c r="F188" s="494">
        <v>0</v>
      </c>
      <c r="G188" s="494">
        <v>7.9183209623170624E-3</v>
      </c>
      <c r="H188" s="494">
        <v>-2.2433473840310497E-7</v>
      </c>
      <c r="I188" s="437"/>
    </row>
    <row r="189" spans="4:9" ht="15.75" thickBot="1">
      <c r="D189" s="497" t="s">
        <v>639</v>
      </c>
      <c r="E189" s="508">
        <v>0.14121762667988427</v>
      </c>
      <c r="F189" s="502">
        <v>0.15143115954628153</v>
      </c>
      <c r="G189" s="502">
        <v>0.14892894223297209</v>
      </c>
      <c r="H189" s="506">
        <v>-2.502217313309435E-3</v>
      </c>
      <c r="I189" s="580"/>
    </row>
    <row r="190" spans="4:9" ht="15.75" thickBot="1">
      <c r="D190" s="507" t="s">
        <v>42</v>
      </c>
      <c r="E190" s="509">
        <v>3.3513561912654004E-4</v>
      </c>
      <c r="F190" s="512">
        <v>3.0660529328703897E-4</v>
      </c>
      <c r="G190" s="512">
        <v>3.4077580688657294E-4</v>
      </c>
      <c r="H190" s="505">
        <v>3.4170513599533975E-5</v>
      </c>
      <c r="I190" s="580"/>
    </row>
    <row r="191" spans="4:9" ht="15.75" thickBot="1">
      <c r="D191" s="499" t="s">
        <v>640</v>
      </c>
      <c r="E191" s="510">
        <v>0.14155276229901081</v>
      </c>
      <c r="F191" s="504">
        <v>0.15173776483956858</v>
      </c>
      <c r="G191" s="504">
        <v>0.14926971803985867</v>
      </c>
      <c r="H191" s="496">
        <v>-2.4680467997099109E-3</v>
      </c>
      <c r="I191" s="619"/>
    </row>
    <row r="192" spans="4:9">
      <c r="E192" s="511"/>
    </row>
    <row r="193" spans="5:7">
      <c r="E193" s="421"/>
      <c r="F193" s="421"/>
      <c r="G193" s="421"/>
    </row>
  </sheetData>
  <mergeCells count="17">
    <mergeCell ref="D1:G1"/>
    <mergeCell ref="D3:I3"/>
    <mergeCell ref="D4:I4"/>
    <mergeCell ref="D5:I5"/>
    <mergeCell ref="D6:D7"/>
    <mergeCell ref="E6:E7"/>
    <mergeCell ref="F6:F7"/>
    <mergeCell ref="G6:G7"/>
    <mergeCell ref="H6:I6"/>
    <mergeCell ref="D102:H102"/>
    <mergeCell ref="D103:H103"/>
    <mergeCell ref="D104:H104"/>
    <mergeCell ref="D105:D106"/>
    <mergeCell ref="E105:E106"/>
    <mergeCell ref="F105:F106"/>
    <mergeCell ref="G105:G106"/>
    <mergeCell ref="H105:H106"/>
  </mergeCells>
  <printOptions horizontalCentered="1"/>
  <pageMargins left="0.7" right="0.7" top="0.75" bottom="0.75" header="0.3" footer="0.3"/>
  <pageSetup fitToHeight="2"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18D0-4F80-49F9-93A3-600D1BDC1511}">
  <dimension ref="D2:O63"/>
  <sheetViews>
    <sheetView showGridLines="0" zoomScale="85" zoomScaleNormal="85" workbookViewId="0">
      <selection activeCell="G7" sqref="G7"/>
    </sheetView>
  </sheetViews>
  <sheetFormatPr baseColWidth="10" defaultColWidth="9.140625" defaultRowHeight="15"/>
  <cols>
    <col min="1" max="2" width="9.140625" style="59"/>
    <col min="3" max="3" width="6.85546875" style="59" customWidth="1"/>
    <col min="4" max="4" width="50.42578125" style="59" customWidth="1"/>
    <col min="5" max="5" width="14.5703125" style="59" customWidth="1"/>
    <col min="6" max="6" width="15.28515625" style="59" customWidth="1"/>
    <col min="7" max="7" width="17.28515625" style="59" customWidth="1"/>
    <col min="8" max="8" width="14.28515625" style="59" customWidth="1"/>
    <col min="9" max="9" width="14.140625" style="59" customWidth="1"/>
    <col min="10" max="10" width="15.42578125" style="59" customWidth="1"/>
    <col min="11" max="11" width="18.85546875" style="59" customWidth="1"/>
    <col min="12" max="12" width="19.42578125" style="59" customWidth="1"/>
    <col min="13" max="13" width="16.140625" style="59" bestFit="1" customWidth="1"/>
    <col min="14" max="14" width="9.140625" style="59"/>
    <col min="15" max="15" width="19.7109375" style="59" customWidth="1"/>
    <col min="16" max="16384" width="9.140625" style="59"/>
  </cols>
  <sheetData>
    <row r="2" spans="4:15">
      <c r="D2" s="1365" t="s">
        <v>823</v>
      </c>
      <c r="E2" s="1365"/>
      <c r="F2" s="1365"/>
      <c r="G2" s="1365"/>
      <c r="H2" s="1365"/>
      <c r="I2" s="1365"/>
    </row>
    <row r="3" spans="4:15">
      <c r="D3" s="1366" t="s">
        <v>649</v>
      </c>
      <c r="E3" s="1366"/>
      <c r="F3" s="1367"/>
      <c r="G3" s="1367"/>
      <c r="H3" s="1367"/>
      <c r="I3" s="1367"/>
    </row>
    <row r="4" spans="4:15" ht="18" thickBot="1">
      <c r="D4" s="1368" t="s">
        <v>694</v>
      </c>
      <c r="E4" s="1368"/>
      <c r="F4" s="1368"/>
      <c r="G4" s="1368"/>
      <c r="H4" s="1368"/>
      <c r="I4" s="1368"/>
    </row>
    <row r="5" spans="4:15" ht="20.25" customHeight="1" thickBot="1">
      <c r="D5" s="1203" t="s">
        <v>536</v>
      </c>
      <c r="E5" s="1369" t="s">
        <v>558</v>
      </c>
      <c r="F5" s="1369" t="s">
        <v>650</v>
      </c>
      <c r="G5" s="1369" t="s">
        <v>560</v>
      </c>
      <c r="H5" s="1363" t="s">
        <v>561</v>
      </c>
      <c r="I5" s="1364"/>
    </row>
    <row r="6" spans="4:15" ht="31.5" customHeight="1" thickBot="1">
      <c r="D6" s="1204"/>
      <c r="E6" s="1370"/>
      <c r="F6" s="1370"/>
      <c r="G6" s="1371"/>
      <c r="H6" s="518" t="s">
        <v>562</v>
      </c>
      <c r="I6" s="489" t="s">
        <v>563</v>
      </c>
    </row>
    <row r="7" spans="4:15" ht="21.75" customHeight="1">
      <c r="D7" s="620" t="s">
        <v>54</v>
      </c>
      <c r="E7" s="621">
        <v>127495.84617448003</v>
      </c>
      <c r="F7" s="621">
        <v>180463.63299267492</v>
      </c>
      <c r="G7" s="621">
        <v>197354.998353</v>
      </c>
      <c r="H7" s="513">
        <v>0.41544715696625634</v>
      </c>
      <c r="I7" s="513">
        <v>9.3599829950285374E-2</v>
      </c>
      <c r="K7" s="439"/>
      <c r="M7" s="426"/>
    </row>
    <row r="8" spans="4:15">
      <c r="D8" s="622" t="s">
        <v>651</v>
      </c>
      <c r="E8" s="623">
        <v>29630.127444360005</v>
      </c>
      <c r="F8" s="623">
        <v>40332.985499277056</v>
      </c>
      <c r="G8" s="623">
        <v>43887.166830000002</v>
      </c>
      <c r="H8" s="514">
        <v>0.36121539048440043</v>
      </c>
      <c r="I8" s="514">
        <v>8.8120958236197255E-2</v>
      </c>
      <c r="J8" s="426"/>
      <c r="K8" s="424"/>
    </row>
    <row r="9" spans="4:15">
      <c r="D9" s="622" t="s">
        <v>652</v>
      </c>
      <c r="E9" s="623">
        <v>82091.650912330006</v>
      </c>
      <c r="F9" s="623">
        <v>118628.71771379298</v>
      </c>
      <c r="G9" s="623">
        <v>129175.248867</v>
      </c>
      <c r="H9" s="514">
        <v>0.44507652599754421</v>
      </c>
      <c r="I9" s="514">
        <v>8.8903693443369125E-2</v>
      </c>
      <c r="J9" s="426"/>
      <c r="K9" s="424"/>
    </row>
    <row r="10" spans="4:15">
      <c r="D10" s="622" t="s">
        <v>653</v>
      </c>
      <c r="E10" s="623">
        <v>7617.1797149299982</v>
      </c>
      <c r="F10" s="623">
        <v>11425.222843216921</v>
      </c>
      <c r="G10" s="623">
        <v>14135.877495999999</v>
      </c>
      <c r="H10" s="514">
        <v>0.49992822419864869</v>
      </c>
      <c r="I10" s="514">
        <v>0.23725179718419009</v>
      </c>
      <c r="J10" s="426"/>
      <c r="K10" s="424"/>
    </row>
    <row r="11" spans="4:15">
      <c r="D11" s="624" t="s">
        <v>654</v>
      </c>
      <c r="E11" s="623">
        <v>3061.66425497</v>
      </c>
      <c r="F11" s="623">
        <v>2706.4217173545981</v>
      </c>
      <c r="G11" s="623">
        <v>3918.4982799999998</v>
      </c>
      <c r="H11" s="515">
        <v>-0.11602922725401277</v>
      </c>
      <c r="I11" s="515">
        <v>0.44785206786995135</v>
      </c>
      <c r="J11" s="426"/>
      <c r="K11" s="424"/>
    </row>
    <row r="12" spans="4:15" ht="30">
      <c r="D12" s="624" t="s">
        <v>655</v>
      </c>
      <c r="E12" s="623">
        <v>1508.1919790200002</v>
      </c>
      <c r="F12" s="623">
        <v>1603.6888403680571</v>
      </c>
      <c r="G12" s="623">
        <v>2050</v>
      </c>
      <c r="H12" s="514">
        <v>6.3318770207297703E-2</v>
      </c>
      <c r="I12" s="514">
        <v>0.27830284054948695</v>
      </c>
      <c r="J12" s="426"/>
      <c r="K12" s="424"/>
    </row>
    <row r="13" spans="4:15">
      <c r="D13" s="622" t="s">
        <v>656</v>
      </c>
      <c r="E13" s="623">
        <v>3587.0318688699999</v>
      </c>
      <c r="F13" s="623">
        <v>5766.5963786653019</v>
      </c>
      <c r="G13" s="623">
        <v>4188.2068799999997</v>
      </c>
      <c r="H13" s="514">
        <v>0.60762340271092063</v>
      </c>
      <c r="I13" s="514">
        <v>-0.27371249780977835</v>
      </c>
      <c r="J13" s="426"/>
    </row>
    <row r="14" spans="4:15" ht="22.5" customHeight="1">
      <c r="D14" s="620" t="s">
        <v>53</v>
      </c>
      <c r="E14" s="621">
        <v>442709.00012453005</v>
      </c>
      <c r="F14" s="621">
        <v>582134.78650317737</v>
      </c>
      <c r="G14" s="621">
        <v>592178.01396500005</v>
      </c>
      <c r="H14" s="516">
        <v>0.31493777253100363</v>
      </c>
      <c r="I14" s="516">
        <v>1.7252409054870688E-2</v>
      </c>
      <c r="J14" s="426"/>
      <c r="K14" s="440"/>
    </row>
    <row r="15" spans="4:15">
      <c r="D15" s="622" t="s">
        <v>657</v>
      </c>
      <c r="E15" s="623">
        <v>58746.855894439999</v>
      </c>
      <c r="F15" s="623">
        <v>66208.943610061906</v>
      </c>
      <c r="G15" s="623">
        <v>73738.099358000007</v>
      </c>
      <c r="H15" s="514">
        <v>0.12702105673587449</v>
      </c>
      <c r="I15" s="514">
        <v>0.11371810721344722</v>
      </c>
      <c r="J15" s="134"/>
    </row>
    <row r="16" spans="4:15">
      <c r="D16" s="622" t="s">
        <v>658</v>
      </c>
      <c r="E16" s="623">
        <v>90442.479336519988</v>
      </c>
      <c r="F16" s="623">
        <v>146577.29429356483</v>
      </c>
      <c r="G16" s="623">
        <v>118602.52647899999</v>
      </c>
      <c r="H16" s="514">
        <v>0.62066868764375016</v>
      </c>
      <c r="I16" s="514">
        <v>-0.19085335112365365</v>
      </c>
      <c r="J16" s="426"/>
      <c r="K16" s="441"/>
      <c r="L16" s="442"/>
      <c r="M16" s="442"/>
      <c r="O16" s="426"/>
    </row>
    <row r="17" spans="4:15">
      <c r="D17" s="622" t="s">
        <v>659</v>
      </c>
      <c r="E17" s="623">
        <v>38020.538621140004</v>
      </c>
      <c r="F17" s="623">
        <v>39470.394166556849</v>
      </c>
      <c r="G17" s="623">
        <v>45374.503530000002</v>
      </c>
      <c r="H17" s="514">
        <v>3.8133482533324825E-2</v>
      </c>
      <c r="I17" s="514">
        <v>0.14958323797145368</v>
      </c>
      <c r="J17" s="426"/>
      <c r="K17" s="441"/>
      <c r="L17" s="442"/>
      <c r="M17" s="443"/>
      <c r="O17" s="426"/>
    </row>
    <row r="18" spans="4:15">
      <c r="D18" s="622" t="s">
        <v>660</v>
      </c>
      <c r="E18" s="623">
        <v>1276.21687023</v>
      </c>
      <c r="F18" s="623">
        <v>1269.3130956384462</v>
      </c>
      <c r="G18" s="623">
        <v>1551.3855080000001</v>
      </c>
      <c r="H18" s="514">
        <v>-5.409562240240362E-3</v>
      </c>
      <c r="I18" s="514">
        <v>0.22222445614939113</v>
      </c>
      <c r="J18" s="426"/>
      <c r="K18" s="444"/>
      <c r="L18" s="442"/>
      <c r="M18" s="443"/>
      <c r="O18" s="426"/>
    </row>
    <row r="19" spans="4:15">
      <c r="D19" s="622" t="s">
        <v>661</v>
      </c>
      <c r="E19" s="623">
        <v>25251.592596570001</v>
      </c>
      <c r="F19" s="623">
        <v>40899.323025595673</v>
      </c>
      <c r="G19" s="623">
        <v>38908.676468999998</v>
      </c>
      <c r="H19" s="514">
        <v>0.6196730114817055</v>
      </c>
      <c r="I19" s="514">
        <v>-4.8671870567390196E-2</v>
      </c>
      <c r="J19" s="426"/>
      <c r="K19" s="442"/>
      <c r="L19" s="442"/>
      <c r="M19" s="444"/>
      <c r="O19" s="426"/>
    </row>
    <row r="20" spans="4:15">
      <c r="D20" s="622" t="s">
        <v>652</v>
      </c>
      <c r="E20" s="623">
        <v>112315.81141403</v>
      </c>
      <c r="F20" s="623">
        <v>134742.12371978007</v>
      </c>
      <c r="G20" s="623">
        <v>146512.07675400001</v>
      </c>
      <c r="H20" s="514">
        <v>0.19967190748486785</v>
      </c>
      <c r="I20" s="514">
        <v>8.7351696034549953E-2</v>
      </c>
      <c r="J20" s="426"/>
      <c r="K20" s="442"/>
      <c r="L20" s="442"/>
      <c r="M20" s="442"/>
      <c r="O20" s="426"/>
    </row>
    <row r="21" spans="4:15">
      <c r="D21" s="622" t="s">
        <v>653</v>
      </c>
      <c r="E21" s="623">
        <v>21719.28562956</v>
      </c>
      <c r="F21" s="623">
        <v>25997.600537117876</v>
      </c>
      <c r="G21" s="623">
        <v>29877.038557</v>
      </c>
      <c r="H21" s="514">
        <v>0.19698230321788679</v>
      </c>
      <c r="I21" s="514">
        <v>0.14922292595208098</v>
      </c>
      <c r="J21" s="426"/>
      <c r="O21" s="426"/>
    </row>
    <row r="22" spans="4:15">
      <c r="D22" s="622" t="s">
        <v>654</v>
      </c>
      <c r="E22" s="623">
        <v>445.91655639000004</v>
      </c>
      <c r="F22" s="623">
        <v>484.44202150683896</v>
      </c>
      <c r="G22" s="623">
        <v>589.54331200000001</v>
      </c>
      <c r="H22" s="514">
        <v>8.6396130766547286E-2</v>
      </c>
      <c r="I22" s="514">
        <v>0.21695329023326138</v>
      </c>
      <c r="J22" s="426"/>
      <c r="L22" s="426"/>
      <c r="O22" s="426"/>
    </row>
    <row r="23" spans="4:15">
      <c r="D23" s="622" t="s">
        <v>662</v>
      </c>
      <c r="E23" s="623">
        <v>33407.19880939</v>
      </c>
      <c r="F23" s="623">
        <v>42213.500766182879</v>
      </c>
      <c r="G23" s="623">
        <v>48508.359285999999</v>
      </c>
      <c r="H23" s="514">
        <v>0.26360491961743371</v>
      </c>
      <c r="I23" s="514">
        <v>0.14911955667178201</v>
      </c>
      <c r="J23" s="426"/>
      <c r="L23" s="426"/>
      <c r="O23" s="426"/>
    </row>
    <row r="24" spans="4:15">
      <c r="D24" s="622" t="s">
        <v>663</v>
      </c>
      <c r="E24" s="623">
        <v>14446.572491499999</v>
      </c>
      <c r="F24" s="623">
        <v>22099.062701672963</v>
      </c>
      <c r="G24" s="623">
        <v>23128.326476999999</v>
      </c>
      <c r="H24" s="514">
        <v>0.52970974358627254</v>
      </c>
      <c r="I24" s="514">
        <v>4.6574996832291715E-2</v>
      </c>
      <c r="J24" s="426"/>
      <c r="O24" s="426"/>
    </row>
    <row r="25" spans="4:15">
      <c r="D25" s="622" t="s">
        <v>664</v>
      </c>
      <c r="E25" s="623">
        <v>8831.0113663699995</v>
      </c>
      <c r="F25" s="623">
        <v>9397.2341718812204</v>
      </c>
      <c r="G25" s="623">
        <v>10224.783921</v>
      </c>
      <c r="H25" s="517">
        <v>0</v>
      </c>
      <c r="I25" s="517">
        <v>8.8063118783929806E-2</v>
      </c>
      <c r="J25" s="426"/>
      <c r="O25" s="426"/>
    </row>
    <row r="26" spans="4:15">
      <c r="D26" s="622" t="s">
        <v>656</v>
      </c>
      <c r="E26" s="623">
        <v>37805.520538390003</v>
      </c>
      <c r="F26" s="623">
        <v>52775.554393617786</v>
      </c>
      <c r="G26" s="623">
        <v>55162.694314000008</v>
      </c>
      <c r="H26" s="514">
        <v>0.39597481113971988</v>
      </c>
      <c r="I26" s="514">
        <v>4.523192504200213E-2</v>
      </c>
      <c r="K26" s="445"/>
      <c r="O26" s="426"/>
    </row>
    <row r="27" spans="4:15" ht="24" customHeight="1">
      <c r="D27" s="620" t="s">
        <v>52</v>
      </c>
      <c r="E27" s="621">
        <v>59290.289787009999</v>
      </c>
      <c r="F27" s="621">
        <v>39329.176834420403</v>
      </c>
      <c r="G27" s="621">
        <v>79963.343294999984</v>
      </c>
      <c r="H27" s="516">
        <v>-0.3366674884588422</v>
      </c>
      <c r="I27" s="516">
        <v>1.0331812087411163</v>
      </c>
      <c r="J27" s="426"/>
      <c r="O27" s="426"/>
    </row>
    <row r="28" spans="4:15">
      <c r="D28" s="622" t="s">
        <v>665</v>
      </c>
      <c r="E28" s="623">
        <v>2660.6804857500001</v>
      </c>
      <c r="F28" s="623">
        <v>3012.7612568399782</v>
      </c>
      <c r="G28" s="623">
        <v>2855.6669889999998</v>
      </c>
      <c r="H28" s="514">
        <v>0.13232733993263857</v>
      </c>
      <c r="I28" s="514">
        <v>-5.2142952742545323E-2</v>
      </c>
      <c r="J28" s="134"/>
      <c r="K28" s="426"/>
      <c r="O28" s="426"/>
    </row>
    <row r="29" spans="4:15">
      <c r="D29" s="622" t="s">
        <v>666</v>
      </c>
      <c r="E29" s="623">
        <v>970.43979816000001</v>
      </c>
      <c r="F29" s="623">
        <v>1027.5264779234317</v>
      </c>
      <c r="G29" s="623">
        <v>1180.3328759999999</v>
      </c>
      <c r="H29" s="514">
        <v>5.8825575653091322E-2</v>
      </c>
      <c r="I29" s="514">
        <v>0.14871285690406788</v>
      </c>
      <c r="J29" s="426"/>
    </row>
    <row r="30" spans="4:15">
      <c r="D30" s="625" t="s">
        <v>667</v>
      </c>
      <c r="E30" s="623">
        <v>454.20831554999995</v>
      </c>
      <c r="F30" s="623">
        <v>903.83045463143083</v>
      </c>
      <c r="G30" s="623">
        <v>1022.226589</v>
      </c>
      <c r="H30" s="514">
        <v>0.98990292270845881</v>
      </c>
      <c r="I30" s="514">
        <v>0.13099374308741285</v>
      </c>
      <c r="J30" s="426"/>
      <c r="K30" s="126"/>
    </row>
    <row r="31" spans="4:15">
      <c r="D31" s="625" t="s">
        <v>668</v>
      </c>
      <c r="E31" s="623">
        <v>13340.405234220001</v>
      </c>
      <c r="F31" s="623">
        <v>14486.495428698736</v>
      </c>
      <c r="G31" s="623">
        <v>16857.462320999999</v>
      </c>
      <c r="H31" s="514">
        <v>8.5911197925146565E-2</v>
      </c>
      <c r="I31" s="514">
        <v>0.16366738967136363</v>
      </c>
      <c r="J31" s="426"/>
    </row>
    <row r="32" spans="4:15">
      <c r="D32" s="626" t="s">
        <v>656</v>
      </c>
      <c r="E32" s="621">
        <v>41864.555953329997</v>
      </c>
      <c r="F32" s="621">
        <v>19898.563216326827</v>
      </c>
      <c r="G32" s="621">
        <v>58047.654519999989</v>
      </c>
      <c r="H32" s="516">
        <v>-0.52469188402453237</v>
      </c>
      <c r="I32" s="516">
        <v>1.917178184622482</v>
      </c>
      <c r="J32" s="426"/>
    </row>
    <row r="33" spans="4:12">
      <c r="D33" s="625" t="s">
        <v>669</v>
      </c>
      <c r="E33" s="623">
        <v>0</v>
      </c>
      <c r="F33" s="623">
        <v>1648.90646571</v>
      </c>
      <c r="G33" s="623">
        <v>0</v>
      </c>
      <c r="H33" s="514">
        <v>0</v>
      </c>
      <c r="I33" s="514">
        <v>-1</v>
      </c>
      <c r="J33" s="426"/>
    </row>
    <row r="34" spans="4:12">
      <c r="D34" s="625" t="s">
        <v>670</v>
      </c>
      <c r="E34" s="623">
        <v>12000</v>
      </c>
      <c r="F34" s="623">
        <v>0</v>
      </c>
      <c r="G34" s="623">
        <v>0</v>
      </c>
      <c r="H34" s="514">
        <v>0</v>
      </c>
      <c r="I34" s="517">
        <v>0</v>
      </c>
      <c r="J34" s="426"/>
    </row>
    <row r="35" spans="4:12">
      <c r="D35" s="605" t="s">
        <v>671</v>
      </c>
      <c r="E35" s="623">
        <v>4000</v>
      </c>
      <c r="F35" s="623">
        <v>1000</v>
      </c>
      <c r="G35" s="623">
        <v>1000</v>
      </c>
      <c r="H35" s="514">
        <v>0</v>
      </c>
      <c r="I35" s="517">
        <v>0</v>
      </c>
      <c r="J35" s="426"/>
    </row>
    <row r="36" spans="4:12" ht="30">
      <c r="D36" s="605" t="s">
        <v>672</v>
      </c>
      <c r="E36" s="623">
        <v>578.83806385000003</v>
      </c>
      <c r="F36" s="623">
        <v>11.8</v>
      </c>
      <c r="G36" s="623">
        <v>0</v>
      </c>
      <c r="H36" s="514">
        <v>1</v>
      </c>
      <c r="I36" s="514">
        <v>-1</v>
      </c>
      <c r="J36" s="426"/>
      <c r="K36" s="126"/>
    </row>
    <row r="37" spans="4:12" ht="45">
      <c r="D37" s="605" t="s">
        <v>673</v>
      </c>
      <c r="E37" s="623">
        <v>10151.895</v>
      </c>
      <c r="F37" s="623">
        <v>10306.5815</v>
      </c>
      <c r="G37" s="623">
        <v>10876.837355999998</v>
      </c>
      <c r="H37" s="514">
        <v>0</v>
      </c>
      <c r="I37" s="514">
        <v>5.5329291870441999E-2</v>
      </c>
      <c r="J37" s="426"/>
    </row>
    <row r="38" spans="4:12" ht="30">
      <c r="D38" s="605" t="s">
        <v>674</v>
      </c>
      <c r="E38" s="623">
        <v>500</v>
      </c>
      <c r="F38" s="623">
        <v>0</v>
      </c>
      <c r="G38" s="623">
        <v>35296.900598999993</v>
      </c>
      <c r="H38" s="514">
        <v>0</v>
      </c>
      <c r="I38" s="517">
        <v>0</v>
      </c>
      <c r="J38" s="426"/>
    </row>
    <row r="39" spans="4:12" ht="15.75" thickBot="1">
      <c r="D39" s="625" t="s">
        <v>675</v>
      </c>
      <c r="E39" s="623">
        <v>14633.822889480001</v>
      </c>
      <c r="F39" s="623">
        <v>6931.2752506168272</v>
      </c>
      <c r="G39" s="623">
        <v>10873.916565</v>
      </c>
      <c r="H39" s="514">
        <v>-0.52635238905347148</v>
      </c>
      <c r="I39" s="530">
        <v>0.56881903716524729</v>
      </c>
      <c r="J39" s="426"/>
      <c r="K39" s="126"/>
    </row>
    <row r="40" spans="4:12" ht="18.75" customHeight="1" thickBot="1">
      <c r="D40" s="520" t="s">
        <v>639</v>
      </c>
      <c r="E40" s="521">
        <v>629495.13608602004</v>
      </c>
      <c r="F40" s="521">
        <v>801927.59633027273</v>
      </c>
      <c r="G40" s="521">
        <v>869496.35561300011</v>
      </c>
      <c r="H40" s="528">
        <v>0.27392183093959588</v>
      </c>
      <c r="I40" s="522">
        <v>8.4257930007560544E-2</v>
      </c>
      <c r="J40" s="426"/>
      <c r="K40" s="426"/>
      <c r="L40" s="126"/>
    </row>
    <row r="41" spans="4:12" ht="17.25" customHeight="1" thickBot="1">
      <c r="D41" s="523" t="s">
        <v>42</v>
      </c>
      <c r="E41" s="524">
        <v>1493.9087076400001</v>
      </c>
      <c r="F41" s="524">
        <v>1623.676703028</v>
      </c>
      <c r="G41" s="524">
        <v>1989.5617179999999</v>
      </c>
      <c r="H41" s="525">
        <v>8.6864742620719193E-2</v>
      </c>
      <c r="I41" s="526">
        <v>0.22534351468470271</v>
      </c>
      <c r="J41" s="426"/>
    </row>
    <row r="42" spans="4:12" ht="20.25" customHeight="1" thickBot="1">
      <c r="D42" s="527" t="s">
        <v>640</v>
      </c>
      <c r="E42" s="521">
        <v>630989.04479366005</v>
      </c>
      <c r="F42" s="521">
        <v>803551.27303330076</v>
      </c>
      <c r="G42" s="521">
        <v>871485.91733100009</v>
      </c>
      <c r="H42" s="528">
        <v>0.27347896078935952</v>
      </c>
      <c r="I42" s="529">
        <v>8.4543011227217635E-2</v>
      </c>
      <c r="J42" s="426"/>
      <c r="K42" s="446"/>
    </row>
    <row r="43" spans="4:12">
      <c r="D43" s="859" t="s">
        <v>641</v>
      </c>
      <c r="H43" s="426"/>
      <c r="K43" s="426"/>
    </row>
    <row r="44" spans="4:12">
      <c r="D44" s="860" t="s">
        <v>676</v>
      </c>
      <c r="E44" s="447"/>
      <c r="F44" s="448"/>
      <c r="G44" s="426"/>
      <c r="H44" s="449"/>
      <c r="I44" s="60"/>
    </row>
    <row r="45" spans="4:12">
      <c r="D45" s="860" t="s">
        <v>643</v>
      </c>
      <c r="G45" s="426"/>
      <c r="H45" s="426"/>
    </row>
    <row r="46" spans="4:12">
      <c r="D46" s="52"/>
      <c r="G46" s="426"/>
      <c r="H46" s="426"/>
    </row>
    <row r="47" spans="4:12">
      <c r="E47" s="426"/>
      <c r="F47" s="426"/>
      <c r="G47" s="426"/>
      <c r="H47" s="426"/>
      <c r="J47" s="426"/>
    </row>
    <row r="48" spans="4:12">
      <c r="E48" s="426"/>
      <c r="F48" s="426"/>
      <c r="G48" s="426"/>
      <c r="H48" s="426"/>
    </row>
    <row r="49" spans="5:9">
      <c r="E49" s="450"/>
      <c r="F49" s="450"/>
      <c r="G49" s="450"/>
      <c r="H49" s="450"/>
      <c r="I49" s="426"/>
    </row>
    <row r="50" spans="5:9">
      <c r="E50" s="426"/>
      <c r="F50" s="426"/>
      <c r="G50" s="426"/>
      <c r="H50" s="426"/>
    </row>
    <row r="51" spans="5:9">
      <c r="E51" s="426"/>
      <c r="F51" s="426"/>
      <c r="G51" s="426"/>
      <c r="H51" s="426"/>
    </row>
    <row r="52" spans="5:9">
      <c r="E52" s="426"/>
      <c r="F52" s="426"/>
      <c r="G52" s="426"/>
      <c r="H52" s="426"/>
    </row>
    <row r="53" spans="5:9">
      <c r="E53" s="426"/>
      <c r="F53" s="426"/>
      <c r="G53" s="426"/>
      <c r="H53" s="426"/>
    </row>
    <row r="54" spans="5:9">
      <c r="E54" s="426"/>
      <c r="F54" s="426"/>
      <c r="G54" s="426"/>
      <c r="H54" s="426"/>
    </row>
    <row r="55" spans="5:9">
      <c r="E55" s="426"/>
      <c r="F55" s="426"/>
      <c r="G55" s="426"/>
      <c r="H55" s="426"/>
    </row>
    <row r="56" spans="5:9">
      <c r="E56" s="426"/>
      <c r="F56" s="426"/>
      <c r="G56" s="426"/>
      <c r="H56" s="426"/>
    </row>
    <row r="57" spans="5:9">
      <c r="E57" s="426"/>
      <c r="F57" s="426"/>
      <c r="G57" s="426"/>
      <c r="H57" s="426"/>
    </row>
    <row r="58" spans="5:9">
      <c r="E58" s="426"/>
      <c r="F58" s="426"/>
      <c r="G58" s="426"/>
      <c r="H58" s="426"/>
    </row>
    <row r="59" spans="5:9">
      <c r="E59" s="426"/>
      <c r="F59" s="426"/>
      <c r="G59" s="426"/>
      <c r="H59" s="426"/>
    </row>
    <row r="60" spans="5:9">
      <c r="E60" s="426"/>
      <c r="F60" s="426"/>
      <c r="G60" s="426"/>
      <c r="H60" s="426"/>
    </row>
    <row r="61" spans="5:9">
      <c r="E61" s="426"/>
      <c r="F61" s="426"/>
      <c r="G61" s="426"/>
      <c r="H61" s="426"/>
    </row>
    <row r="62" spans="5:9">
      <c r="E62" s="426"/>
      <c r="F62" s="426"/>
      <c r="G62" s="426"/>
      <c r="H62" s="426"/>
    </row>
    <row r="63" spans="5:9">
      <c r="E63" s="426"/>
      <c r="F63" s="426"/>
      <c r="G63" s="426"/>
      <c r="H63" s="426"/>
    </row>
  </sheetData>
  <mergeCells count="8">
    <mergeCell ref="D2:I2"/>
    <mergeCell ref="D3:I3"/>
    <mergeCell ref="D4:I4"/>
    <mergeCell ref="D5:D6"/>
    <mergeCell ref="E5:E6"/>
    <mergeCell ref="F5:F6"/>
    <mergeCell ref="G5:G6"/>
    <mergeCell ref="H5:I5"/>
  </mergeCells>
  <printOptions horizontalCentered="1"/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8EA9-FE5A-452A-88C7-75AC916718D6}">
  <dimension ref="B2:M20"/>
  <sheetViews>
    <sheetView showGridLines="0" zoomScale="90" zoomScaleNormal="90" zoomScalePageLayoutView="85" workbookViewId="0">
      <selection activeCell="B3" sqref="B3:G3"/>
    </sheetView>
  </sheetViews>
  <sheetFormatPr baseColWidth="10" defaultColWidth="9.140625" defaultRowHeight="15"/>
  <cols>
    <col min="1" max="1" width="9.140625" style="451"/>
    <col min="2" max="2" width="33.140625" style="451" customWidth="1"/>
    <col min="3" max="3" width="12.140625" style="451" customWidth="1"/>
    <col min="4" max="4" width="17.28515625" style="451" customWidth="1"/>
    <col min="5" max="5" width="16.5703125" style="451" customWidth="1"/>
    <col min="6" max="6" width="13.7109375" style="451" customWidth="1"/>
    <col min="7" max="7" width="9.5703125" style="451" customWidth="1"/>
    <col min="8" max="9" width="9.140625" style="451"/>
    <col min="10" max="10" width="11.85546875" style="451" bestFit="1" customWidth="1"/>
    <col min="11" max="11" width="14.7109375" style="451" customWidth="1"/>
    <col min="12" max="13" width="19.85546875" style="451" customWidth="1"/>
    <col min="14" max="16384" width="9.140625" style="451"/>
  </cols>
  <sheetData>
    <row r="2" spans="2:13">
      <c r="B2" s="1269" t="s">
        <v>824</v>
      </c>
      <c r="C2" s="1269"/>
      <c r="D2" s="1269"/>
      <c r="E2" s="1269"/>
      <c r="F2" s="1269"/>
      <c r="G2" s="1269"/>
    </row>
    <row r="3" spans="2:13">
      <c r="B3" s="1269" t="s">
        <v>649</v>
      </c>
      <c r="C3" s="1269"/>
      <c r="D3" s="1269"/>
      <c r="E3" s="1269"/>
      <c r="F3" s="1269"/>
      <c r="G3" s="1269"/>
    </row>
    <row r="4" spans="2:13" ht="15.75" thickBot="1">
      <c r="B4" s="1372" t="s">
        <v>125</v>
      </c>
      <c r="C4" s="1372"/>
      <c r="D4" s="1372"/>
      <c r="E4" s="1372"/>
      <c r="F4" s="1372"/>
      <c r="G4" s="1372"/>
    </row>
    <row r="5" spans="2:13" ht="40.5" customHeight="1" thickBot="1">
      <c r="B5" s="1373" t="s">
        <v>536</v>
      </c>
      <c r="C5" s="1369" t="s">
        <v>558</v>
      </c>
      <c r="D5" s="1369" t="s">
        <v>677</v>
      </c>
      <c r="E5" s="1369" t="s">
        <v>560</v>
      </c>
      <c r="F5" s="1363" t="s">
        <v>678</v>
      </c>
      <c r="G5" s="1375"/>
      <c r="L5" s="452">
        <v>289301112.24300808</v>
      </c>
      <c r="M5" s="452">
        <v>303403700.9355756</v>
      </c>
    </row>
    <row r="6" spans="2:13" ht="30.75" thickBot="1">
      <c r="B6" s="1374"/>
      <c r="C6" s="1370"/>
      <c r="D6" s="1370"/>
      <c r="E6" s="1371"/>
      <c r="F6" s="519" t="s">
        <v>679</v>
      </c>
      <c r="G6" s="489" t="s">
        <v>680</v>
      </c>
      <c r="L6" s="452">
        <v>70224702.406004697</v>
      </c>
      <c r="M6" s="452">
        <v>78912571.276086017</v>
      </c>
    </row>
    <row r="7" spans="2:13">
      <c r="B7" s="533" t="s">
        <v>54</v>
      </c>
      <c r="C7" s="535">
        <v>127495.84617448003</v>
      </c>
      <c r="D7" s="535">
        <v>180463.63299267492</v>
      </c>
      <c r="E7" s="535">
        <v>197354.998353</v>
      </c>
      <c r="F7" s="537">
        <v>16891.365360325086</v>
      </c>
      <c r="G7" s="531">
        <v>9.3599829950285374E-2</v>
      </c>
      <c r="H7" s="453"/>
      <c r="L7" s="454"/>
      <c r="M7" s="452"/>
    </row>
    <row r="8" spans="2:13">
      <c r="B8" s="533" t="s">
        <v>53</v>
      </c>
      <c r="C8" s="535">
        <v>442709.00012453005</v>
      </c>
      <c r="D8" s="535">
        <v>582134.78650317737</v>
      </c>
      <c r="E8" s="535">
        <v>592178.01396500005</v>
      </c>
      <c r="F8" s="537">
        <v>10043.22746182268</v>
      </c>
      <c r="G8" s="531">
        <v>1.7252409054870688E-2</v>
      </c>
      <c r="H8" s="453"/>
      <c r="L8" s="454"/>
      <c r="M8" s="454"/>
    </row>
    <row r="9" spans="2:13" ht="15.75" thickBot="1">
      <c r="B9" s="539" t="s">
        <v>52</v>
      </c>
      <c r="C9" s="540">
        <v>59290.289787009999</v>
      </c>
      <c r="D9" s="540">
        <v>39329.176834420403</v>
      </c>
      <c r="E9" s="540">
        <v>79963.343294999984</v>
      </c>
      <c r="F9" s="541">
        <v>40634.166460579581</v>
      </c>
      <c r="G9" s="542">
        <v>1.0331812087411163</v>
      </c>
      <c r="H9" s="453"/>
      <c r="K9" s="454"/>
      <c r="L9" s="454"/>
    </row>
    <row r="10" spans="2:13" ht="15.75" thickBot="1">
      <c r="B10" s="534" t="s">
        <v>639</v>
      </c>
      <c r="C10" s="536">
        <v>629495.13608602015</v>
      </c>
      <c r="D10" s="536">
        <v>801927.59633027273</v>
      </c>
      <c r="E10" s="536">
        <v>869496.35561300011</v>
      </c>
      <c r="F10" s="538">
        <v>67568.759282727377</v>
      </c>
      <c r="G10" s="532">
        <v>8.4257930007560544E-2</v>
      </c>
    </row>
    <row r="11" spans="2:13" ht="15.75" thickBot="1">
      <c r="B11" s="627" t="s">
        <v>42</v>
      </c>
      <c r="C11" s="543">
        <v>1493.9087076400001</v>
      </c>
      <c r="D11" s="543">
        <v>1623.676703028</v>
      </c>
      <c r="E11" s="543">
        <v>1989.5617179999999</v>
      </c>
      <c r="F11" s="544">
        <v>365.88501497199991</v>
      </c>
      <c r="G11" s="628">
        <v>0.22534351468470271</v>
      </c>
    </row>
    <row r="12" spans="2:13" ht="15.75" thickBot="1">
      <c r="B12" s="545" t="s">
        <v>640</v>
      </c>
      <c r="C12" s="546">
        <v>630989.04479366017</v>
      </c>
      <c r="D12" s="546">
        <v>803551.27303330076</v>
      </c>
      <c r="E12" s="546">
        <v>871485.91733100009</v>
      </c>
      <c r="F12" s="547">
        <v>67934.644297699328</v>
      </c>
      <c r="G12" s="548">
        <v>8.4543011227217635E-2</v>
      </c>
    </row>
    <row r="13" spans="2:13">
      <c r="B13" s="859" t="s">
        <v>641</v>
      </c>
      <c r="C13" s="447"/>
    </row>
    <row r="14" spans="2:13">
      <c r="B14" s="860" t="s">
        <v>676</v>
      </c>
      <c r="C14" s="455"/>
      <c r="D14" s="455"/>
      <c r="E14" s="455"/>
      <c r="F14" s="455"/>
      <c r="G14" s="455"/>
    </row>
    <row r="15" spans="2:13">
      <c r="B15" s="860" t="s">
        <v>643</v>
      </c>
      <c r="C15" s="456"/>
      <c r="D15" s="457"/>
      <c r="E15" s="457"/>
    </row>
    <row r="16" spans="2:13">
      <c r="C16" s="457"/>
      <c r="D16" s="457"/>
      <c r="E16" s="457"/>
      <c r="F16" s="458"/>
      <c r="G16" s="458"/>
    </row>
    <row r="17" spans="3:5">
      <c r="C17" s="457"/>
      <c r="D17" s="457"/>
      <c r="E17" s="457"/>
    </row>
    <row r="18" spans="3:5">
      <c r="C18" s="74"/>
      <c r="D18" s="74"/>
      <c r="E18" s="74"/>
    </row>
    <row r="19" spans="3:5">
      <c r="D19" s="457"/>
      <c r="E19" s="457"/>
    </row>
    <row r="20" spans="3:5">
      <c r="D20" s="459"/>
      <c r="E20" s="459"/>
    </row>
  </sheetData>
  <mergeCells count="8">
    <mergeCell ref="B2:G2"/>
    <mergeCell ref="B3:G3"/>
    <mergeCell ref="B4:G4"/>
    <mergeCell ref="B5:B6"/>
    <mergeCell ref="C5:C6"/>
    <mergeCell ref="D5:D6"/>
    <mergeCell ref="E5:E6"/>
    <mergeCell ref="F5:G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44118-5D26-474C-AC97-41AB68DB87AA}">
  <dimension ref="B3:M50"/>
  <sheetViews>
    <sheetView showGridLines="0" zoomScale="85" zoomScaleNormal="85" workbookViewId="0">
      <selection activeCell="B3" sqref="B3:H3"/>
    </sheetView>
  </sheetViews>
  <sheetFormatPr baseColWidth="10" defaultColWidth="9.140625" defaultRowHeight="15"/>
  <cols>
    <col min="1" max="1" width="9.140625" style="59"/>
    <col min="2" max="2" width="49" style="59" customWidth="1"/>
    <col min="3" max="3" width="18" style="59" bestFit="1" customWidth="1"/>
    <col min="4" max="4" width="17" style="59" customWidth="1"/>
    <col min="5" max="5" width="15.28515625" style="59" customWidth="1"/>
    <col min="6" max="6" width="14.42578125" style="59" customWidth="1"/>
    <col min="7" max="7" width="11.42578125" style="59" customWidth="1"/>
    <col min="8" max="8" width="9.5703125" style="59" bestFit="1" customWidth="1"/>
    <col min="9" max="9" width="9.42578125" style="59" bestFit="1" customWidth="1"/>
    <col min="10" max="10" width="11.5703125" style="59" bestFit="1" customWidth="1"/>
    <col min="11" max="11" width="11.42578125" style="59" bestFit="1" customWidth="1"/>
    <col min="12" max="16384" width="9.140625" style="59"/>
  </cols>
  <sheetData>
    <row r="3" spans="2:11">
      <c r="B3" s="1365" t="s">
        <v>978</v>
      </c>
      <c r="C3" s="1365"/>
      <c r="D3" s="1365"/>
      <c r="E3" s="1365"/>
      <c r="F3" s="1365"/>
      <c r="G3" s="1365"/>
      <c r="H3" s="1365"/>
    </row>
    <row r="4" spans="2:11">
      <c r="B4" s="1366" t="s">
        <v>649</v>
      </c>
      <c r="C4" s="1366"/>
      <c r="D4" s="1366"/>
      <c r="E4" s="1367"/>
      <c r="F4" s="1367"/>
      <c r="G4" s="1367"/>
      <c r="H4" s="1367"/>
    </row>
    <row r="5" spans="2:11" ht="15.75" thickBot="1">
      <c r="B5" s="1376" t="s">
        <v>125</v>
      </c>
      <c r="C5" s="1376"/>
      <c r="D5" s="1376"/>
      <c r="E5" s="1376"/>
      <c r="F5" s="1376"/>
      <c r="G5" s="1376"/>
      <c r="H5" s="1376"/>
    </row>
    <row r="6" spans="2:11" ht="29.45" customHeight="1" thickBot="1">
      <c r="B6" s="1202" t="s">
        <v>536</v>
      </c>
      <c r="C6" s="1377" t="s">
        <v>650</v>
      </c>
      <c r="D6" s="1377" t="s">
        <v>681</v>
      </c>
      <c r="E6" s="1377" t="s">
        <v>687</v>
      </c>
      <c r="F6" s="1377" t="s">
        <v>682</v>
      </c>
      <c r="G6" s="1260" t="s">
        <v>683</v>
      </c>
      <c r="H6" s="1261"/>
    </row>
    <row r="7" spans="2:11" ht="30.75" thickBot="1">
      <c r="B7" s="1204"/>
      <c r="C7" s="1370"/>
      <c r="D7" s="1370"/>
      <c r="E7" s="1370"/>
      <c r="F7" s="1371"/>
      <c r="G7" s="562" t="s">
        <v>679</v>
      </c>
      <c r="H7" s="573" t="s">
        <v>680</v>
      </c>
    </row>
    <row r="8" spans="2:11">
      <c r="B8" s="629" t="s">
        <v>54</v>
      </c>
      <c r="C8" s="621">
        <v>180463.63299267492</v>
      </c>
      <c r="D8" s="556">
        <v>1089.5999999999999</v>
      </c>
      <c r="E8" s="621">
        <v>179374.03299267488</v>
      </c>
      <c r="F8" s="621">
        <v>197354.998353</v>
      </c>
      <c r="G8" s="630">
        <v>17980.965360325121</v>
      </c>
      <c r="H8" s="631">
        <v>0.10024285600502392</v>
      </c>
    </row>
    <row r="9" spans="2:11">
      <c r="B9" s="622" t="s">
        <v>651</v>
      </c>
      <c r="C9" s="623">
        <v>40332.985499277056</v>
      </c>
      <c r="D9" s="549">
        <v>0</v>
      </c>
      <c r="E9" s="623">
        <v>40332.985499277056</v>
      </c>
      <c r="F9" s="623">
        <v>43887.166830000002</v>
      </c>
      <c r="G9" s="632">
        <v>3554.1813307229459</v>
      </c>
      <c r="H9" s="633">
        <v>8.8120958236197255E-2</v>
      </c>
      <c r="K9" s="135"/>
    </row>
    <row r="10" spans="2:11">
      <c r="B10" s="622" t="s">
        <v>652</v>
      </c>
      <c r="C10" s="623">
        <v>118628.71771379298</v>
      </c>
      <c r="D10" s="549">
        <v>1089.5999999999999</v>
      </c>
      <c r="E10" s="623">
        <v>117539.11771379298</v>
      </c>
      <c r="F10" s="623">
        <v>129175.248867</v>
      </c>
      <c r="G10" s="632">
        <v>11636.131153207025</v>
      </c>
      <c r="H10" s="633">
        <v>9.8997945360972839E-2</v>
      </c>
    </row>
    <row r="11" spans="2:11">
      <c r="B11" s="622" t="s">
        <v>653</v>
      </c>
      <c r="C11" s="623">
        <v>11425.222843216921</v>
      </c>
      <c r="D11" s="549">
        <v>0</v>
      </c>
      <c r="E11" s="623">
        <v>11425.222843216921</v>
      </c>
      <c r="F11" s="623">
        <v>14135.877495999999</v>
      </c>
      <c r="G11" s="632">
        <v>2710.6546527830778</v>
      </c>
      <c r="H11" s="633">
        <v>0.23725179718419009</v>
      </c>
    </row>
    <row r="12" spans="2:11">
      <c r="B12" s="622" t="s">
        <v>654</v>
      </c>
      <c r="C12" s="623">
        <v>2706.4217173545981</v>
      </c>
      <c r="D12" s="549">
        <v>0</v>
      </c>
      <c r="E12" s="623">
        <v>2706.4217173545981</v>
      </c>
      <c r="F12" s="623">
        <v>3918.4982799999998</v>
      </c>
      <c r="G12" s="632">
        <v>1212.0765626454017</v>
      </c>
      <c r="H12" s="633">
        <v>0.44785206786995135</v>
      </c>
    </row>
    <row r="13" spans="2:11" ht="30">
      <c r="B13" s="624" t="s">
        <v>655</v>
      </c>
      <c r="C13" s="623">
        <v>1603.6888403680571</v>
      </c>
      <c r="D13" s="550">
        <v>0</v>
      </c>
      <c r="E13" s="623">
        <v>1603.6888403680571</v>
      </c>
      <c r="F13" s="623">
        <v>2050</v>
      </c>
      <c r="G13" s="632">
        <v>446.31115963194293</v>
      </c>
      <c r="H13" s="634">
        <v>0.27830284054948695</v>
      </c>
    </row>
    <row r="14" spans="2:11">
      <c r="B14" s="622" t="s">
        <v>656</v>
      </c>
      <c r="C14" s="623">
        <v>5766.5963786653019</v>
      </c>
      <c r="D14" s="517">
        <v>0</v>
      </c>
      <c r="E14" s="623">
        <v>5766.5963786653019</v>
      </c>
      <c r="F14" s="623">
        <v>4188.2068799999997</v>
      </c>
      <c r="G14" s="632">
        <v>-1578.3894986653022</v>
      </c>
      <c r="H14" s="633">
        <v>-0.27371249780977835</v>
      </c>
    </row>
    <row r="15" spans="2:11">
      <c r="B15" s="629" t="s">
        <v>53</v>
      </c>
      <c r="C15" s="621">
        <v>582134.78650317737</v>
      </c>
      <c r="D15" s="621">
        <v>916.2</v>
      </c>
      <c r="E15" s="621">
        <v>581218.5865031773</v>
      </c>
      <c r="F15" s="621">
        <v>592178.01396500005</v>
      </c>
      <c r="G15" s="630">
        <v>10959.42746182275</v>
      </c>
      <c r="H15" s="635">
        <v>1.8855948031116343E-2</v>
      </c>
    </row>
    <row r="16" spans="2:11">
      <c r="B16" s="622" t="s">
        <v>657</v>
      </c>
      <c r="C16" s="623">
        <v>66208.943610061906</v>
      </c>
      <c r="D16" s="557">
        <v>0</v>
      </c>
      <c r="E16" s="623">
        <v>66208.943610061906</v>
      </c>
      <c r="F16" s="623">
        <v>73738.099358000007</v>
      </c>
      <c r="G16" s="632">
        <v>7529.1557479381008</v>
      </c>
      <c r="H16" s="633">
        <v>0.11371810721344722</v>
      </c>
      <c r="I16" s="426"/>
    </row>
    <row r="17" spans="2:11">
      <c r="B17" s="622" t="s">
        <v>658</v>
      </c>
      <c r="C17" s="623">
        <v>146577.29429356483</v>
      </c>
      <c r="D17" s="623">
        <v>916.2</v>
      </c>
      <c r="E17" s="623">
        <v>145661.09429356482</v>
      </c>
      <c r="F17" s="623">
        <v>118602.52647899999</v>
      </c>
      <c r="G17" s="632">
        <v>-27058.567814564827</v>
      </c>
      <c r="H17" s="633">
        <v>-0.18576386471483652</v>
      </c>
      <c r="I17" s="426"/>
    </row>
    <row r="18" spans="2:11">
      <c r="B18" s="622" t="s">
        <v>659</v>
      </c>
      <c r="C18" s="623">
        <v>39470.394166556849</v>
      </c>
      <c r="D18" s="517">
        <v>0</v>
      </c>
      <c r="E18" s="623">
        <v>39470.394166556849</v>
      </c>
      <c r="F18" s="623">
        <v>45374.503530000002</v>
      </c>
      <c r="G18" s="632">
        <v>5904.1093634431527</v>
      </c>
      <c r="H18" s="633">
        <v>0.14958323797145368</v>
      </c>
      <c r="I18" s="426"/>
    </row>
    <row r="19" spans="2:11">
      <c r="B19" s="622" t="s">
        <v>660</v>
      </c>
      <c r="C19" s="623">
        <v>1269.3130956384462</v>
      </c>
      <c r="D19" s="517">
        <v>0</v>
      </c>
      <c r="E19" s="623">
        <v>1269.3130956384462</v>
      </c>
      <c r="F19" s="623">
        <v>1551.3855080000001</v>
      </c>
      <c r="G19" s="632">
        <v>282.07241236155392</v>
      </c>
      <c r="H19" s="633">
        <v>0.22222445614939113</v>
      </c>
      <c r="I19" s="426"/>
    </row>
    <row r="20" spans="2:11">
      <c r="B20" s="622" t="s">
        <v>661</v>
      </c>
      <c r="C20" s="623">
        <v>40899.323025595673</v>
      </c>
      <c r="D20" s="517">
        <v>0</v>
      </c>
      <c r="E20" s="623">
        <v>40899.323025595673</v>
      </c>
      <c r="F20" s="623">
        <v>38908.676468999998</v>
      </c>
      <c r="G20" s="632">
        <v>-1990.6465565956751</v>
      </c>
      <c r="H20" s="633">
        <v>-4.8671870567390196E-2</v>
      </c>
      <c r="I20" s="426"/>
    </row>
    <row r="21" spans="2:11">
      <c r="B21" s="622" t="s">
        <v>652</v>
      </c>
      <c r="C21" s="623">
        <v>134742.12371978007</v>
      </c>
      <c r="D21" s="517">
        <v>0</v>
      </c>
      <c r="E21" s="623">
        <v>134742.12371978007</v>
      </c>
      <c r="F21" s="623">
        <v>146512.07675400001</v>
      </c>
      <c r="G21" s="632">
        <v>11769.953034219943</v>
      </c>
      <c r="H21" s="633">
        <v>8.7351696034549953E-2</v>
      </c>
      <c r="I21" s="426"/>
    </row>
    <row r="22" spans="2:11">
      <c r="B22" s="622" t="s">
        <v>653</v>
      </c>
      <c r="C22" s="623">
        <v>25997.600537117876</v>
      </c>
      <c r="D22" s="517">
        <v>0</v>
      </c>
      <c r="E22" s="623">
        <v>25997.600537117876</v>
      </c>
      <c r="F22" s="623">
        <v>29877.038557</v>
      </c>
      <c r="G22" s="632">
        <v>3879.4380198821236</v>
      </c>
      <c r="H22" s="633">
        <v>0.14922292595208098</v>
      </c>
      <c r="I22" s="426"/>
    </row>
    <row r="23" spans="2:11">
      <c r="B23" s="622" t="s">
        <v>654</v>
      </c>
      <c r="C23" s="623">
        <v>484.44202150683896</v>
      </c>
      <c r="D23" s="517">
        <v>0</v>
      </c>
      <c r="E23" s="623">
        <v>484.44202150683896</v>
      </c>
      <c r="F23" s="623">
        <v>589.54331200000001</v>
      </c>
      <c r="G23" s="632">
        <v>105.10129049316106</v>
      </c>
      <c r="H23" s="633">
        <v>0.21695329023326138</v>
      </c>
      <c r="I23" s="426"/>
    </row>
    <row r="24" spans="2:11">
      <c r="B24" s="622" t="s">
        <v>662</v>
      </c>
      <c r="C24" s="623">
        <v>42213.500766182879</v>
      </c>
      <c r="D24" s="517">
        <v>0</v>
      </c>
      <c r="E24" s="623">
        <v>42213.500766182879</v>
      </c>
      <c r="F24" s="623">
        <v>48508.359285999999</v>
      </c>
      <c r="G24" s="632">
        <v>6294.8585198171204</v>
      </c>
      <c r="H24" s="633">
        <v>0.14911955667178201</v>
      </c>
      <c r="I24" s="426"/>
    </row>
    <row r="25" spans="2:11">
      <c r="B25" s="622" t="s">
        <v>663</v>
      </c>
      <c r="C25" s="623">
        <v>22099.062701672963</v>
      </c>
      <c r="D25" s="517">
        <v>0</v>
      </c>
      <c r="E25" s="623">
        <v>22099.062701672963</v>
      </c>
      <c r="F25" s="623">
        <v>23128.326476999999</v>
      </c>
      <c r="G25" s="632">
        <v>1029.2637753270355</v>
      </c>
      <c r="H25" s="633">
        <v>4.6574996832291715E-2</v>
      </c>
      <c r="I25" s="426"/>
    </row>
    <row r="26" spans="2:11">
      <c r="B26" s="622" t="s">
        <v>664</v>
      </c>
      <c r="C26" s="623">
        <v>9397.2341718812204</v>
      </c>
      <c r="D26" s="517">
        <v>0</v>
      </c>
      <c r="E26" s="623">
        <v>9397.2341718812204</v>
      </c>
      <c r="F26" s="623">
        <v>10224.783921</v>
      </c>
      <c r="G26" s="632">
        <v>827.5497491187798</v>
      </c>
      <c r="H26" s="633">
        <v>8.8063118783929806E-2</v>
      </c>
      <c r="I26" s="426"/>
    </row>
    <row r="27" spans="2:11">
      <c r="B27" s="622" t="s">
        <v>656</v>
      </c>
      <c r="C27" s="623">
        <v>52775.554393617786</v>
      </c>
      <c r="D27" s="517">
        <v>0</v>
      </c>
      <c r="E27" s="623">
        <v>52775.554393617786</v>
      </c>
      <c r="F27" s="623">
        <v>55162.694314000008</v>
      </c>
      <c r="G27" s="632">
        <v>2387.139920382222</v>
      </c>
      <c r="H27" s="633">
        <v>4.523192504200213E-2</v>
      </c>
      <c r="I27" s="426"/>
    </row>
    <row r="28" spans="2:11">
      <c r="B28" s="629" t="s">
        <v>52</v>
      </c>
      <c r="C28" s="621">
        <v>39329.1</v>
      </c>
      <c r="D28" s="558">
        <v>1660.7</v>
      </c>
      <c r="E28" s="621">
        <v>37668.476834420406</v>
      </c>
      <c r="F28" s="621">
        <v>79963.343294999984</v>
      </c>
      <c r="G28" s="630">
        <v>42294.866460579578</v>
      </c>
      <c r="H28" s="631">
        <v>1.1228186009881798</v>
      </c>
      <c r="K28" s="424"/>
    </row>
    <row r="29" spans="2:11">
      <c r="B29" s="622" t="s">
        <v>684</v>
      </c>
      <c r="C29" s="623">
        <v>3012.7612568399782</v>
      </c>
      <c r="D29" s="517">
        <v>0</v>
      </c>
      <c r="E29" s="623">
        <v>3012.7612568399782</v>
      </c>
      <c r="F29" s="623">
        <v>2855.6669889999998</v>
      </c>
      <c r="G29" s="632">
        <v>-157.09426783997833</v>
      </c>
      <c r="H29" s="633">
        <v>-5.2142952742545323E-2</v>
      </c>
      <c r="I29" s="424"/>
    </row>
    <row r="30" spans="2:11">
      <c r="B30" s="622" t="s">
        <v>666</v>
      </c>
      <c r="C30" s="623">
        <v>1027.5264779234317</v>
      </c>
      <c r="D30" s="517">
        <v>0</v>
      </c>
      <c r="E30" s="623">
        <v>1027.5264779234317</v>
      </c>
      <c r="F30" s="623">
        <v>1180.3328759999999</v>
      </c>
      <c r="G30" s="632">
        <v>152.80639807656826</v>
      </c>
      <c r="H30" s="633">
        <v>0.14871285690406788</v>
      </c>
      <c r="I30" s="424"/>
    </row>
    <row r="31" spans="2:11">
      <c r="B31" s="625" t="s">
        <v>667</v>
      </c>
      <c r="C31" s="623">
        <v>903.83045463143083</v>
      </c>
      <c r="D31" s="517">
        <v>0</v>
      </c>
      <c r="E31" s="623">
        <v>903.83045463143083</v>
      </c>
      <c r="F31" s="623">
        <v>1022.226589</v>
      </c>
      <c r="G31" s="632">
        <v>118.39613436856916</v>
      </c>
      <c r="H31" s="633">
        <v>0.13099374308741285</v>
      </c>
      <c r="I31" s="424"/>
    </row>
    <row r="32" spans="2:11">
      <c r="B32" s="625" t="s">
        <v>685</v>
      </c>
      <c r="C32" s="623">
        <v>14486.495428698736</v>
      </c>
      <c r="D32" s="517">
        <v>0</v>
      </c>
      <c r="E32" s="623">
        <v>14486.495428698736</v>
      </c>
      <c r="F32" s="623">
        <v>16857.462320999999</v>
      </c>
      <c r="G32" s="632">
        <v>2370.9668923012632</v>
      </c>
      <c r="H32" s="633">
        <v>0.16366738967136363</v>
      </c>
      <c r="I32" s="424"/>
    </row>
    <row r="33" spans="2:13">
      <c r="B33" s="625" t="s">
        <v>656</v>
      </c>
      <c r="C33" s="623">
        <v>19898.563216326827</v>
      </c>
      <c r="D33" s="559">
        <v>1660.7</v>
      </c>
      <c r="E33" s="636">
        <v>18237.863216326827</v>
      </c>
      <c r="F33" s="623">
        <v>58047.654519999989</v>
      </c>
      <c r="G33" s="632">
        <v>39809.791303673162</v>
      </c>
      <c r="H33" s="633">
        <v>2.1828100601190386</v>
      </c>
      <c r="I33" s="424"/>
      <c r="K33" s="135"/>
    </row>
    <row r="34" spans="2:13">
      <c r="B34" s="625" t="s">
        <v>669</v>
      </c>
      <c r="C34" s="623">
        <v>1648.90646571</v>
      </c>
      <c r="D34" s="559">
        <v>1648.9</v>
      </c>
      <c r="E34" s="636">
        <v>6.4657099999294587E-3</v>
      </c>
      <c r="F34" s="623">
        <v>0</v>
      </c>
      <c r="G34" s="517">
        <v>-6.4657099999294587E-3</v>
      </c>
      <c r="H34" s="633">
        <v>-1</v>
      </c>
      <c r="I34" s="424"/>
      <c r="K34" s="135"/>
    </row>
    <row r="35" spans="2:13">
      <c r="B35" s="625" t="s">
        <v>670</v>
      </c>
      <c r="C35" s="623">
        <v>0</v>
      </c>
      <c r="D35" s="559">
        <v>0</v>
      </c>
      <c r="E35" s="636">
        <v>0</v>
      </c>
      <c r="F35" s="623">
        <v>0</v>
      </c>
      <c r="G35" s="517">
        <v>0</v>
      </c>
      <c r="H35" s="560">
        <v>0</v>
      </c>
      <c r="I35" s="424"/>
      <c r="K35" s="135"/>
    </row>
    <row r="36" spans="2:13">
      <c r="B36" s="625" t="s">
        <v>671</v>
      </c>
      <c r="C36" s="623">
        <v>1000</v>
      </c>
      <c r="D36" s="559">
        <v>0</v>
      </c>
      <c r="E36" s="636">
        <v>1000</v>
      </c>
      <c r="F36" s="623">
        <v>1000</v>
      </c>
      <c r="G36" s="517">
        <v>0</v>
      </c>
      <c r="H36" s="560">
        <v>0</v>
      </c>
      <c r="I36" s="424"/>
      <c r="K36" s="135"/>
    </row>
    <row r="37" spans="2:13" ht="30">
      <c r="B37" s="637" t="s">
        <v>545</v>
      </c>
      <c r="C37" s="623">
        <v>11.8</v>
      </c>
      <c r="D37" s="557">
        <v>11.8</v>
      </c>
      <c r="E37" s="636">
        <v>0</v>
      </c>
      <c r="F37" s="623">
        <v>0</v>
      </c>
      <c r="G37" s="517">
        <v>0</v>
      </c>
      <c r="H37" s="560">
        <v>0</v>
      </c>
      <c r="I37" s="424"/>
      <c r="K37" s="135"/>
    </row>
    <row r="38" spans="2:13" ht="45">
      <c r="B38" s="605" t="s">
        <v>673</v>
      </c>
      <c r="C38" s="623">
        <v>10306.5815</v>
      </c>
      <c r="D38" s="559">
        <v>0</v>
      </c>
      <c r="E38" s="636">
        <v>10306.5815</v>
      </c>
      <c r="F38" s="623">
        <v>10876.837355999998</v>
      </c>
      <c r="G38" s="632">
        <v>570.25585599999795</v>
      </c>
      <c r="H38" s="633">
        <v>5.5329291870441999E-2</v>
      </c>
      <c r="I38" s="424"/>
      <c r="K38" s="135"/>
    </row>
    <row r="39" spans="2:13" ht="30">
      <c r="B39" s="605" t="s">
        <v>674</v>
      </c>
      <c r="C39" s="623">
        <v>0</v>
      </c>
      <c r="D39" s="559">
        <v>0</v>
      </c>
      <c r="E39" s="636">
        <v>0</v>
      </c>
      <c r="F39" s="623">
        <v>35296.900598999993</v>
      </c>
      <c r="G39" s="632">
        <v>35296.900598999993</v>
      </c>
      <c r="H39" s="561">
        <v>0</v>
      </c>
      <c r="I39" s="424"/>
      <c r="K39" s="135"/>
    </row>
    <row r="40" spans="2:13" ht="15.75" thickBot="1">
      <c r="B40" s="563" t="s">
        <v>675</v>
      </c>
      <c r="C40" s="564">
        <v>6931.2752506168272</v>
      </c>
      <c r="D40" s="565">
        <v>0</v>
      </c>
      <c r="E40" s="566">
        <v>6931.2752506168272</v>
      </c>
      <c r="F40" s="564">
        <v>10873.916565</v>
      </c>
      <c r="G40" s="567">
        <v>3942.6413143831724</v>
      </c>
      <c r="H40" s="568">
        <v>0.56881903716524729</v>
      </c>
      <c r="I40" s="424"/>
      <c r="K40" s="135"/>
    </row>
    <row r="41" spans="2:13" ht="15.75" thickBot="1">
      <c r="B41" s="527" t="s">
        <v>639</v>
      </c>
      <c r="C41" s="521">
        <v>801927.51949585229</v>
      </c>
      <c r="D41" s="521">
        <v>3666.5</v>
      </c>
      <c r="E41" s="521">
        <v>798261.09633027262</v>
      </c>
      <c r="F41" s="521">
        <v>869496.35561300011</v>
      </c>
      <c r="G41" s="547">
        <v>71235.259282727493</v>
      </c>
      <c r="H41" s="569">
        <v>8.9238044557359508E-2</v>
      </c>
      <c r="I41" s="426"/>
      <c r="J41" s="126"/>
      <c r="K41" s="440"/>
    </row>
    <row r="42" spans="2:13" ht="15.75" thickBot="1">
      <c r="B42" s="523" t="s">
        <v>42</v>
      </c>
      <c r="C42" s="524">
        <v>1623.676703028</v>
      </c>
      <c r="D42" s="570">
        <v>0</v>
      </c>
      <c r="E42" s="524">
        <v>1623.676703028</v>
      </c>
      <c r="F42" s="524">
        <v>1989.5617179999999</v>
      </c>
      <c r="G42" s="544">
        <v>365.88501497199991</v>
      </c>
      <c r="H42" s="571">
        <v>0.22534351468470271</v>
      </c>
    </row>
    <row r="43" spans="2:13" ht="15.75" thickBot="1">
      <c r="B43" s="520" t="s">
        <v>640</v>
      </c>
      <c r="C43" s="521">
        <v>803551.19619888032</v>
      </c>
      <c r="D43" s="521">
        <v>3666.5</v>
      </c>
      <c r="E43" s="521">
        <v>799884.77303330065</v>
      </c>
      <c r="F43" s="521">
        <v>871485.91733100009</v>
      </c>
      <c r="G43" s="547">
        <v>71601.144297699444</v>
      </c>
      <c r="H43" s="572">
        <v>8.9514323452083655E-2</v>
      </c>
      <c r="K43" s="551"/>
    </row>
    <row r="44" spans="2:13">
      <c r="B44" s="859" t="s">
        <v>641</v>
      </c>
      <c r="C44" s="447"/>
      <c r="D44" s="447"/>
      <c r="E44" s="448"/>
      <c r="F44" s="448"/>
      <c r="G44" s="449"/>
      <c r="H44" s="60"/>
      <c r="M44" s="552"/>
    </row>
    <row r="45" spans="2:13">
      <c r="B45" s="860" t="s">
        <v>642</v>
      </c>
      <c r="C45" s="553"/>
      <c r="D45" s="553"/>
    </row>
    <row r="46" spans="2:13">
      <c r="B46" s="861" t="s">
        <v>686</v>
      </c>
    </row>
    <row r="47" spans="2:13">
      <c r="B47" s="52"/>
      <c r="C47" s="554"/>
      <c r="F47" s="554"/>
    </row>
    <row r="48" spans="2:13">
      <c r="C48" s="424"/>
      <c r="F48" s="555"/>
      <c r="J48" s="424"/>
    </row>
    <row r="49" spans="10:10">
      <c r="J49" s="424"/>
    </row>
    <row r="50" spans="10:10">
      <c r="J50" s="424"/>
    </row>
  </sheetData>
  <mergeCells count="9">
    <mergeCell ref="B3:H3"/>
    <mergeCell ref="B4:H4"/>
    <mergeCell ref="B5:H5"/>
    <mergeCell ref="B6:B7"/>
    <mergeCell ref="C6:C7"/>
    <mergeCell ref="D6:D7"/>
    <mergeCell ref="E6:E7"/>
    <mergeCell ref="F6:F7"/>
    <mergeCell ref="G6:H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9371-FB62-4885-B856-30FE4F846EA3}">
  <dimension ref="D12:I15"/>
  <sheetViews>
    <sheetView showGridLines="0" topLeftCell="A10" zoomScaleNormal="100" workbookViewId="0">
      <selection activeCell="E3" sqref="E3"/>
    </sheetView>
  </sheetViews>
  <sheetFormatPr baseColWidth="10" defaultRowHeight="15"/>
  <cols>
    <col min="1" max="16384" width="11.42578125" style="59"/>
  </cols>
  <sheetData>
    <row r="12" spans="4:9">
      <c r="D12" s="1222" t="s">
        <v>966</v>
      </c>
      <c r="E12" s="1222"/>
      <c r="F12" s="1222"/>
      <c r="G12" s="1222"/>
      <c r="H12" s="1222"/>
      <c r="I12" s="1222"/>
    </row>
    <row r="13" spans="4:9">
      <c r="D13" s="1222"/>
      <c r="E13" s="1222"/>
      <c r="F13" s="1222"/>
      <c r="G13" s="1222"/>
      <c r="H13" s="1222"/>
      <c r="I13" s="1222"/>
    </row>
    <row r="14" spans="4:9">
      <c r="D14" s="1222"/>
      <c r="E14" s="1222"/>
      <c r="F14" s="1222"/>
      <c r="G14" s="1222"/>
      <c r="H14" s="1222"/>
      <c r="I14" s="1222"/>
    </row>
    <row r="15" spans="4:9">
      <c r="D15" s="1222"/>
      <c r="E15" s="1222"/>
      <c r="F15" s="1222"/>
      <c r="G15" s="1222"/>
      <c r="H15" s="1222"/>
      <c r="I15" s="1222"/>
    </row>
  </sheetData>
  <mergeCells count="1">
    <mergeCell ref="D12:I1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5DFA-7BD0-4B52-AA86-909170D0AC85}">
  <dimension ref="E3:L5"/>
  <sheetViews>
    <sheetView showGridLines="0" zoomScaleNormal="100" workbookViewId="0">
      <selection activeCell="B2" sqref="B2"/>
    </sheetView>
  </sheetViews>
  <sheetFormatPr baseColWidth="10" defaultRowHeight="15"/>
  <sheetData>
    <row r="3" spans="5:12">
      <c r="E3" s="1222" t="s">
        <v>965</v>
      </c>
      <c r="F3" s="1222"/>
      <c r="G3" s="1222"/>
      <c r="H3" s="1222"/>
      <c r="I3" s="1222"/>
      <c r="J3" s="1222"/>
      <c r="K3" s="1222"/>
      <c r="L3" s="1222"/>
    </row>
    <row r="4" spans="5:12">
      <c r="E4" s="1222"/>
      <c r="F4" s="1222"/>
      <c r="G4" s="1222"/>
      <c r="H4" s="1222"/>
      <c r="I4" s="1222"/>
      <c r="J4" s="1222"/>
      <c r="K4" s="1222"/>
      <c r="L4" s="1222"/>
    </row>
    <row r="5" spans="5:12">
      <c r="E5" s="1222"/>
      <c r="F5" s="1222"/>
      <c r="G5" s="1222"/>
      <c r="H5" s="1222"/>
      <c r="I5" s="1222"/>
      <c r="J5" s="1222"/>
      <c r="K5" s="1222"/>
      <c r="L5" s="1222"/>
    </row>
  </sheetData>
  <mergeCells count="1">
    <mergeCell ref="E3:L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EC6D-FA42-4CCB-ABE5-8D8183A3EF86}">
  <dimension ref="D3:L29"/>
  <sheetViews>
    <sheetView showGridLines="0" zoomScaleNormal="100" workbookViewId="0">
      <selection activeCell="D3" sqref="D3:L3"/>
    </sheetView>
  </sheetViews>
  <sheetFormatPr baseColWidth="10" defaultRowHeight="15"/>
  <sheetData>
    <row r="3" spans="4:12">
      <c r="D3" s="1200" t="s">
        <v>964</v>
      </c>
      <c r="E3" s="1200"/>
      <c r="F3" s="1200"/>
      <c r="G3" s="1200"/>
      <c r="H3" s="1200"/>
      <c r="I3" s="1200"/>
      <c r="J3" s="1200"/>
      <c r="K3" s="1200"/>
      <c r="L3" s="1200"/>
    </row>
    <row r="29" spans="4:4">
      <c r="D29" s="52" t="s">
        <v>979</v>
      </c>
    </row>
  </sheetData>
  <mergeCells count="1">
    <mergeCell ref="D3:L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9783-3A60-4AC8-A7A6-2B02D0CF0170}">
  <dimension ref="B2:J63"/>
  <sheetViews>
    <sheetView showGridLines="0" zoomScale="85" zoomScaleNormal="85" workbookViewId="0">
      <selection activeCell="B3" sqref="B3:H3"/>
    </sheetView>
  </sheetViews>
  <sheetFormatPr baseColWidth="10" defaultRowHeight="15"/>
  <cols>
    <col min="1" max="1" width="11.42578125" style="892"/>
    <col min="2" max="2" width="4.7109375" style="892" bestFit="1" customWidth="1"/>
    <col min="3" max="3" width="28.7109375" style="892" bestFit="1" customWidth="1"/>
    <col min="4" max="4" width="124.85546875" style="892" bestFit="1" customWidth="1"/>
    <col min="5" max="5" width="60.28515625" style="892" customWidth="1"/>
    <col min="6" max="7" width="32.42578125" style="892" customWidth="1"/>
    <col min="8" max="8" width="9.140625" style="892" bestFit="1" customWidth="1"/>
    <col min="9" max="9" width="8.7109375" style="892" bestFit="1" customWidth="1"/>
    <col min="10" max="10" width="28.7109375" style="892" customWidth="1"/>
    <col min="11" max="16384" width="11.42578125" style="892"/>
  </cols>
  <sheetData>
    <row r="2" spans="2:10" ht="20.25">
      <c r="B2" s="1378" t="s">
        <v>1492</v>
      </c>
      <c r="C2" s="1378"/>
      <c r="D2" s="1378"/>
      <c r="E2" s="1378"/>
      <c r="F2" s="1378"/>
      <c r="G2" s="1378"/>
      <c r="H2" s="1378"/>
      <c r="I2" s="1128"/>
      <c r="J2" s="1128"/>
    </row>
    <row r="3" spans="2:10" ht="20.25">
      <c r="B3" s="1379" t="s">
        <v>125</v>
      </c>
      <c r="C3" s="1379"/>
      <c r="D3" s="1379"/>
      <c r="E3" s="1379"/>
      <c r="F3" s="1379"/>
      <c r="G3" s="1379"/>
      <c r="H3" s="1379"/>
      <c r="I3" s="1128"/>
      <c r="J3" s="1128"/>
    </row>
    <row r="4" spans="2:10" ht="20.25">
      <c r="B4" s="1380" t="s">
        <v>1493</v>
      </c>
      <c r="C4" s="1381"/>
      <c r="D4" s="1381"/>
      <c r="E4" s="1381"/>
      <c r="F4" s="1381"/>
      <c r="G4" s="1381"/>
      <c r="H4" s="1381"/>
      <c r="I4" s="1128"/>
      <c r="J4" s="1128"/>
    </row>
    <row r="5" spans="2:10">
      <c r="B5" s="1116" t="s">
        <v>1494</v>
      </c>
      <c r="C5" s="1116" t="s">
        <v>1495</v>
      </c>
      <c r="D5" s="1116" t="s">
        <v>1496</v>
      </c>
      <c r="E5" s="1116" t="s">
        <v>1497</v>
      </c>
      <c r="F5" s="1116" t="s">
        <v>1498</v>
      </c>
      <c r="G5" s="1116" t="s">
        <v>1499</v>
      </c>
      <c r="H5" s="1116" t="s">
        <v>1500</v>
      </c>
      <c r="I5" s="893"/>
      <c r="J5" s="893"/>
    </row>
    <row r="6" spans="2:10" ht="22.5">
      <c r="B6" s="1117">
        <v>1</v>
      </c>
      <c r="C6" s="1118" t="s">
        <v>1501</v>
      </c>
      <c r="D6" s="1118" t="s">
        <v>1502</v>
      </c>
      <c r="E6" s="1118" t="s">
        <v>1503</v>
      </c>
      <c r="F6" s="1118" t="s">
        <v>181</v>
      </c>
      <c r="G6" s="1118" t="s">
        <v>1504</v>
      </c>
      <c r="H6" s="1119">
        <v>160228034</v>
      </c>
      <c r="I6" s="1063"/>
      <c r="J6" s="1126"/>
    </row>
    <row r="7" spans="2:10" ht="22.5">
      <c r="B7" s="1117">
        <v>2</v>
      </c>
      <c r="C7" s="1118" t="s">
        <v>1501</v>
      </c>
      <c r="D7" s="1118" t="s">
        <v>1505</v>
      </c>
      <c r="E7" s="1118" t="s">
        <v>1506</v>
      </c>
      <c r="F7" s="1118" t="s">
        <v>181</v>
      </c>
      <c r="G7" s="1118" t="s">
        <v>1507</v>
      </c>
      <c r="H7" s="1119">
        <v>74176754</v>
      </c>
      <c r="I7" s="1063"/>
      <c r="J7" s="1126"/>
    </row>
    <row r="8" spans="2:10" ht="22.5">
      <c r="B8" s="1117">
        <v>3</v>
      </c>
      <c r="C8" s="1118" t="s">
        <v>1508</v>
      </c>
      <c r="D8" s="1118" t="s">
        <v>1509</v>
      </c>
      <c r="E8" s="1118" t="s">
        <v>1510</v>
      </c>
      <c r="F8" s="1118" t="s">
        <v>141</v>
      </c>
      <c r="G8" s="1118" t="s">
        <v>1511</v>
      </c>
      <c r="H8" s="1119">
        <v>37594634</v>
      </c>
      <c r="I8" s="1063"/>
      <c r="J8" s="1126"/>
    </row>
    <row r="9" spans="2:10">
      <c r="B9" s="1382">
        <v>4</v>
      </c>
      <c r="C9" s="1383" t="s">
        <v>1512</v>
      </c>
      <c r="D9" s="1383" t="s">
        <v>1513</v>
      </c>
      <c r="E9" s="1383" t="s">
        <v>1514</v>
      </c>
      <c r="F9" s="1118" t="s">
        <v>147</v>
      </c>
      <c r="G9" s="1118" t="s">
        <v>1515</v>
      </c>
      <c r="H9" s="1384">
        <v>831144776</v>
      </c>
      <c r="I9" s="1063"/>
      <c r="J9" s="1126"/>
    </row>
    <row r="10" spans="2:10" ht="22.5">
      <c r="B10" s="1382"/>
      <c r="C10" s="1383"/>
      <c r="D10" s="1383"/>
      <c r="E10" s="1383"/>
      <c r="F10" s="1118" t="s">
        <v>879</v>
      </c>
      <c r="G10" s="1118" t="s">
        <v>1516</v>
      </c>
      <c r="H10" s="1384"/>
      <c r="I10" s="1063"/>
      <c r="J10" s="1126"/>
    </row>
    <row r="11" spans="2:10">
      <c r="B11" s="1382"/>
      <c r="C11" s="1383"/>
      <c r="D11" s="1383"/>
      <c r="E11" s="1383"/>
      <c r="F11" s="1118" t="s">
        <v>161</v>
      </c>
      <c r="G11" s="1118" t="s">
        <v>1517</v>
      </c>
      <c r="H11" s="1384"/>
      <c r="I11" s="1063"/>
      <c r="J11" s="1126"/>
    </row>
    <row r="12" spans="2:10" ht="22.5">
      <c r="B12" s="1382">
        <v>5</v>
      </c>
      <c r="C12" s="1383" t="s">
        <v>1518</v>
      </c>
      <c r="D12" s="1383" t="s">
        <v>1519</v>
      </c>
      <c r="E12" s="1383" t="s">
        <v>1520</v>
      </c>
      <c r="F12" s="1118" t="s">
        <v>1521</v>
      </c>
      <c r="G12" s="1118" t="s">
        <v>1522</v>
      </c>
      <c r="H12" s="1384">
        <v>525279854</v>
      </c>
      <c r="I12" s="1063"/>
      <c r="J12" s="1126"/>
    </row>
    <row r="13" spans="2:10" ht="22.5">
      <c r="B13" s="1382"/>
      <c r="C13" s="1383"/>
      <c r="D13" s="1383"/>
      <c r="E13" s="1383"/>
      <c r="F13" s="1118" t="s">
        <v>161</v>
      </c>
      <c r="G13" s="1118" t="s">
        <v>1523</v>
      </c>
      <c r="H13" s="1384"/>
      <c r="I13" s="1063"/>
      <c r="J13" s="1127"/>
    </row>
    <row r="14" spans="2:10" ht="22.5">
      <c r="B14" s="1117">
        <v>6</v>
      </c>
      <c r="C14" s="1118" t="s">
        <v>1524</v>
      </c>
      <c r="D14" s="1118" t="s">
        <v>1525</v>
      </c>
      <c r="E14" s="1118" t="s">
        <v>1526</v>
      </c>
      <c r="F14" s="1118" t="s">
        <v>152</v>
      </c>
      <c r="G14" s="1118" t="s">
        <v>1527</v>
      </c>
      <c r="H14" s="1120">
        <v>46000000</v>
      </c>
      <c r="I14" s="1063"/>
      <c r="J14" s="1127"/>
    </row>
    <row r="15" spans="2:10" ht="22.5">
      <c r="B15" s="1117">
        <v>7</v>
      </c>
      <c r="C15" s="1118" t="s">
        <v>1524</v>
      </c>
      <c r="D15" s="1118" t="s">
        <v>1528</v>
      </c>
      <c r="E15" s="1118" t="s">
        <v>1529</v>
      </c>
      <c r="F15" s="1118" t="s">
        <v>152</v>
      </c>
      <c r="G15" s="1118" t="s">
        <v>1527</v>
      </c>
      <c r="H15" s="1119">
        <v>2500000</v>
      </c>
      <c r="I15" s="1063"/>
      <c r="J15" s="1127"/>
    </row>
    <row r="16" spans="2:10" ht="22.5">
      <c r="B16" s="1117">
        <v>8</v>
      </c>
      <c r="C16" s="1118" t="s">
        <v>1524</v>
      </c>
      <c r="D16" s="1118" t="s">
        <v>1530</v>
      </c>
      <c r="E16" s="1118" t="s">
        <v>1531</v>
      </c>
      <c r="F16" s="1118" t="s">
        <v>152</v>
      </c>
      <c r="G16" s="1118" t="s">
        <v>1527</v>
      </c>
      <c r="H16" s="1119">
        <v>369274612</v>
      </c>
      <c r="I16" s="1063"/>
      <c r="J16" s="1127"/>
    </row>
    <row r="17" spans="2:10" ht="22.5">
      <c r="B17" s="1117">
        <v>9</v>
      </c>
      <c r="C17" s="1118" t="s">
        <v>1524</v>
      </c>
      <c r="D17" s="1118" t="s">
        <v>1528</v>
      </c>
      <c r="E17" s="1118" t="s">
        <v>1532</v>
      </c>
      <c r="F17" s="1118" t="s">
        <v>152</v>
      </c>
      <c r="G17" s="1118" t="s">
        <v>1527</v>
      </c>
      <c r="H17" s="1119">
        <v>10810504</v>
      </c>
      <c r="I17" s="1063"/>
      <c r="J17" s="1127"/>
    </row>
    <row r="18" spans="2:10" ht="33.75">
      <c r="B18" s="1117">
        <v>10</v>
      </c>
      <c r="C18" s="1118" t="s">
        <v>1533</v>
      </c>
      <c r="D18" s="1118" t="s">
        <v>1534</v>
      </c>
      <c r="E18" s="1118" t="s">
        <v>1535</v>
      </c>
      <c r="F18" s="1118" t="s">
        <v>178</v>
      </c>
      <c r="G18" s="1118" t="s">
        <v>1536</v>
      </c>
      <c r="H18" s="1119">
        <v>1534557396</v>
      </c>
      <c r="I18" s="1063"/>
      <c r="J18" s="1127"/>
    </row>
    <row r="19" spans="2:10" ht="22.5">
      <c r="B19" s="1117">
        <v>11</v>
      </c>
      <c r="C19" s="1118" t="s">
        <v>1533</v>
      </c>
      <c r="D19" s="1118" t="s">
        <v>1537</v>
      </c>
      <c r="E19" s="1118" t="s">
        <v>1538</v>
      </c>
      <c r="F19" s="1118" t="s">
        <v>178</v>
      </c>
      <c r="G19" s="1118" t="s">
        <v>1536</v>
      </c>
      <c r="H19" s="1119">
        <v>337421430</v>
      </c>
      <c r="I19" s="1063"/>
      <c r="J19" s="1127"/>
    </row>
    <row r="20" spans="2:10" ht="33.75">
      <c r="B20" s="1117">
        <v>12</v>
      </c>
      <c r="C20" s="1118" t="s">
        <v>1533</v>
      </c>
      <c r="D20" s="1118" t="s">
        <v>1539</v>
      </c>
      <c r="E20" s="1118" t="s">
        <v>1540</v>
      </c>
      <c r="F20" s="1118" t="s">
        <v>154</v>
      </c>
      <c r="G20" s="1118" t="s">
        <v>1541</v>
      </c>
      <c r="H20" s="1119">
        <v>54700000</v>
      </c>
      <c r="I20" s="1063"/>
      <c r="J20" s="1127"/>
    </row>
    <row r="21" spans="2:10" ht="22.5">
      <c r="B21" s="1117">
        <v>13</v>
      </c>
      <c r="C21" s="1118" t="s">
        <v>1533</v>
      </c>
      <c r="D21" s="1118" t="s">
        <v>1542</v>
      </c>
      <c r="E21" s="1118" t="s">
        <v>1543</v>
      </c>
      <c r="F21" s="1118" t="s">
        <v>178</v>
      </c>
      <c r="G21" s="1118" t="s">
        <v>1536</v>
      </c>
      <c r="H21" s="1119">
        <v>297270122</v>
      </c>
      <c r="I21" s="1063"/>
      <c r="J21" s="1127"/>
    </row>
    <row r="22" spans="2:10">
      <c r="B22" s="1382">
        <v>14</v>
      </c>
      <c r="C22" s="1383" t="s">
        <v>1512</v>
      </c>
      <c r="D22" s="1383" t="s">
        <v>1544</v>
      </c>
      <c r="E22" s="1383" t="s">
        <v>1545</v>
      </c>
      <c r="F22" s="1383" t="s">
        <v>161</v>
      </c>
      <c r="G22" s="1118" t="s">
        <v>1517</v>
      </c>
      <c r="H22" s="1384">
        <v>1710990683</v>
      </c>
      <c r="I22" s="1063"/>
      <c r="J22" s="1127"/>
    </row>
    <row r="23" spans="2:10" ht="22.5">
      <c r="B23" s="1382"/>
      <c r="C23" s="1383"/>
      <c r="D23" s="1383"/>
      <c r="E23" s="1383"/>
      <c r="F23" s="1383"/>
      <c r="G23" s="1118" t="s">
        <v>1546</v>
      </c>
      <c r="H23" s="1384"/>
      <c r="I23" s="1063"/>
      <c r="J23" s="1127"/>
    </row>
    <row r="24" spans="2:10" ht="33.75">
      <c r="B24" s="1382"/>
      <c r="C24" s="1383"/>
      <c r="D24" s="1383"/>
      <c r="E24" s="1383"/>
      <c r="F24" s="1118" t="s">
        <v>179</v>
      </c>
      <c r="G24" s="1118" t="s">
        <v>1547</v>
      </c>
      <c r="H24" s="1384"/>
      <c r="I24" s="1063"/>
      <c r="J24" s="1127"/>
    </row>
    <row r="25" spans="2:10" ht="33.75">
      <c r="B25" s="1117">
        <v>15</v>
      </c>
      <c r="C25" s="1383" t="s">
        <v>1548</v>
      </c>
      <c r="D25" s="1383" t="s">
        <v>1549</v>
      </c>
      <c r="E25" s="1383" t="s">
        <v>1550</v>
      </c>
      <c r="F25" s="1383" t="s">
        <v>179</v>
      </c>
      <c r="G25" s="1118" t="s">
        <v>1551</v>
      </c>
      <c r="H25" s="1385">
        <v>3287706150</v>
      </c>
      <c r="I25" s="1063"/>
      <c r="J25" s="1126"/>
    </row>
    <row r="26" spans="2:10" ht="33.75">
      <c r="B26" s="1117"/>
      <c r="C26" s="1383"/>
      <c r="D26" s="1383"/>
      <c r="E26" s="1383"/>
      <c r="F26" s="1383"/>
      <c r="G26" s="1118" t="s">
        <v>1552</v>
      </c>
      <c r="H26" s="1386"/>
      <c r="I26" s="1063"/>
      <c r="J26" s="1127"/>
    </row>
    <row r="27" spans="2:10" ht="22.5">
      <c r="B27" s="1117">
        <v>16</v>
      </c>
      <c r="C27" s="1118" t="s">
        <v>1548</v>
      </c>
      <c r="D27" s="1118" t="s">
        <v>1549</v>
      </c>
      <c r="E27" s="1118" t="s">
        <v>1553</v>
      </c>
      <c r="F27" s="1118" t="s">
        <v>179</v>
      </c>
      <c r="G27" s="1118" t="s">
        <v>1554</v>
      </c>
      <c r="H27" s="1119">
        <v>45000000</v>
      </c>
      <c r="I27" s="1063"/>
      <c r="J27" s="1127"/>
    </row>
    <row r="28" spans="2:10" ht="33.75">
      <c r="B28" s="1117">
        <v>17</v>
      </c>
      <c r="C28" s="1118" t="s">
        <v>1548</v>
      </c>
      <c r="D28" s="1118" t="s">
        <v>1555</v>
      </c>
      <c r="E28" s="1118" t="s">
        <v>1556</v>
      </c>
      <c r="F28" s="1118" t="s">
        <v>179</v>
      </c>
      <c r="G28" s="1118" t="s">
        <v>1554</v>
      </c>
      <c r="H28" s="1119">
        <v>11009458518</v>
      </c>
      <c r="I28" s="1063"/>
      <c r="J28" s="1063"/>
    </row>
    <row r="29" spans="2:10" ht="33.75">
      <c r="B29" s="1394">
        <v>18</v>
      </c>
      <c r="C29" s="1383" t="s">
        <v>1548</v>
      </c>
      <c r="D29" s="1383" t="s">
        <v>1549</v>
      </c>
      <c r="E29" s="1383" t="s">
        <v>1557</v>
      </c>
      <c r="F29" s="1383" t="s">
        <v>179</v>
      </c>
      <c r="G29" s="1118" t="s">
        <v>1551</v>
      </c>
      <c r="H29" s="1384">
        <v>1801027669</v>
      </c>
      <c r="I29" s="1063"/>
      <c r="J29" s="1126"/>
    </row>
    <row r="30" spans="2:10" ht="33.75">
      <c r="B30" s="1395"/>
      <c r="C30" s="1383"/>
      <c r="D30" s="1383"/>
      <c r="E30" s="1383"/>
      <c r="F30" s="1383"/>
      <c r="G30" s="1118" t="s">
        <v>1552</v>
      </c>
      <c r="H30" s="1384"/>
      <c r="I30" s="1063"/>
      <c r="J30" s="1126"/>
    </row>
    <row r="31" spans="2:10" ht="22.5">
      <c r="B31" s="1117">
        <v>19</v>
      </c>
      <c r="C31" s="1118" t="s">
        <v>1558</v>
      </c>
      <c r="D31" s="1118" t="s">
        <v>1559</v>
      </c>
      <c r="E31" s="1118" t="s">
        <v>1560</v>
      </c>
      <c r="F31" s="1118" t="s">
        <v>161</v>
      </c>
      <c r="G31" s="1118" t="s">
        <v>1523</v>
      </c>
      <c r="H31" s="1119">
        <v>430230457</v>
      </c>
      <c r="I31" s="1063"/>
      <c r="J31" s="1126"/>
    </row>
    <row r="32" spans="2:10" ht="22.5">
      <c r="B32" s="1117">
        <v>20</v>
      </c>
      <c r="C32" s="1118" t="s">
        <v>1561</v>
      </c>
      <c r="D32" s="1118" t="s">
        <v>1562</v>
      </c>
      <c r="E32" s="1118" t="s">
        <v>1563</v>
      </c>
      <c r="F32" s="1118" t="s">
        <v>142</v>
      </c>
      <c r="G32" s="1118" t="s">
        <v>1564</v>
      </c>
      <c r="H32" s="1119">
        <v>17850385</v>
      </c>
      <c r="I32" s="1063"/>
      <c r="J32" s="1063"/>
    </row>
    <row r="33" spans="2:10" ht="22.5">
      <c r="B33" s="1117">
        <v>21</v>
      </c>
      <c r="C33" s="1118" t="s">
        <v>1518</v>
      </c>
      <c r="D33" s="1118" t="s">
        <v>1565</v>
      </c>
      <c r="E33" s="1118" t="s">
        <v>1566</v>
      </c>
      <c r="F33" s="1118" t="s">
        <v>161</v>
      </c>
      <c r="G33" s="1118" t="s">
        <v>1567</v>
      </c>
      <c r="H33" s="1119">
        <v>254709898</v>
      </c>
      <c r="I33" s="1063"/>
      <c r="J33" s="1126"/>
    </row>
    <row r="34" spans="2:10" ht="22.5">
      <c r="B34" s="1117">
        <v>22</v>
      </c>
      <c r="C34" s="1118" t="s">
        <v>1533</v>
      </c>
      <c r="D34" s="1118" t="s">
        <v>1568</v>
      </c>
      <c r="E34" s="1118" t="s">
        <v>1569</v>
      </c>
      <c r="F34" s="1118" t="s">
        <v>912</v>
      </c>
      <c r="G34" s="1118" t="s">
        <v>1570</v>
      </c>
      <c r="H34" s="1119">
        <v>103521106</v>
      </c>
      <c r="I34" s="1063"/>
      <c r="J34" s="1126"/>
    </row>
    <row r="35" spans="2:10" ht="22.5">
      <c r="B35" s="1117">
        <v>23</v>
      </c>
      <c r="C35" s="1118" t="s">
        <v>1533</v>
      </c>
      <c r="D35" s="1118" t="s">
        <v>1571</v>
      </c>
      <c r="E35" s="1118" t="s">
        <v>1572</v>
      </c>
      <c r="F35" s="1118" t="s">
        <v>903</v>
      </c>
      <c r="G35" s="1118" t="s">
        <v>1573</v>
      </c>
      <c r="H35" s="1119">
        <v>5190547219</v>
      </c>
      <c r="I35" s="1063"/>
      <c r="J35" s="1126"/>
    </row>
    <row r="36" spans="2:10" ht="33.75">
      <c r="B36" s="1117">
        <v>24</v>
      </c>
      <c r="C36" s="1118" t="s">
        <v>1533</v>
      </c>
      <c r="D36" s="1118" t="s">
        <v>1574</v>
      </c>
      <c r="E36" s="1118" t="s">
        <v>1575</v>
      </c>
      <c r="F36" s="1118" t="s">
        <v>1576</v>
      </c>
      <c r="G36" s="1118" t="s">
        <v>1577</v>
      </c>
      <c r="H36" s="1119">
        <v>352699657</v>
      </c>
      <c r="I36" s="1063"/>
      <c r="J36" s="1126"/>
    </row>
    <row r="37" spans="2:10" ht="22.5">
      <c r="B37" s="1117">
        <v>25</v>
      </c>
      <c r="C37" s="1118" t="s">
        <v>1524</v>
      </c>
      <c r="D37" s="1118" t="s">
        <v>1578</v>
      </c>
      <c r="E37" s="1118" t="s">
        <v>1579</v>
      </c>
      <c r="F37" s="1118" t="s">
        <v>152</v>
      </c>
      <c r="G37" s="1118" t="s">
        <v>1527</v>
      </c>
      <c r="H37" s="1119">
        <v>62200911</v>
      </c>
      <c r="I37" s="1063"/>
      <c r="J37" s="1126"/>
    </row>
    <row r="38" spans="2:10">
      <c r="B38" s="1389" t="s">
        <v>1580</v>
      </c>
      <c r="C38" s="1390"/>
      <c r="D38" s="1390"/>
      <c r="E38" s="1390"/>
      <c r="F38" s="1390"/>
      <c r="G38" s="1391"/>
      <c r="H38" s="1121">
        <f>SUM(H6:H37)</f>
        <v>28546900769</v>
      </c>
      <c r="I38" s="1063"/>
      <c r="J38" s="1126"/>
    </row>
    <row r="39" spans="2:10">
      <c r="B39" s="1380" t="s">
        <v>1581</v>
      </c>
      <c r="C39" s="1381"/>
      <c r="D39" s="1381"/>
      <c r="E39" s="1381"/>
      <c r="F39" s="1381"/>
      <c r="G39" s="1381"/>
      <c r="H39" s="1381"/>
      <c r="I39" s="1063"/>
      <c r="J39" s="1126"/>
    </row>
    <row r="40" spans="2:10">
      <c r="B40" s="1116" t="s">
        <v>1582</v>
      </c>
      <c r="C40" s="1116"/>
      <c r="D40" s="1392" t="s">
        <v>2</v>
      </c>
      <c r="E40" s="1393"/>
      <c r="F40" s="1116" t="s">
        <v>1498</v>
      </c>
      <c r="G40" s="1116" t="s">
        <v>1499</v>
      </c>
      <c r="H40" s="1122" t="s">
        <v>1583</v>
      </c>
      <c r="I40" s="1063"/>
      <c r="J40" s="1126"/>
    </row>
    <row r="41" spans="2:10" ht="22.5">
      <c r="B41" s="1117">
        <v>1</v>
      </c>
      <c r="C41" s="1118" t="s">
        <v>1584</v>
      </c>
      <c r="D41" s="1387" t="s">
        <v>1585</v>
      </c>
      <c r="E41" s="1388"/>
      <c r="F41" s="1118" t="s">
        <v>905</v>
      </c>
      <c r="G41" s="1118" t="s">
        <v>1586</v>
      </c>
      <c r="H41" s="1123">
        <v>39.4</v>
      </c>
      <c r="I41" s="1063"/>
      <c r="J41" s="1126"/>
    </row>
    <row r="42" spans="2:10" ht="22.5">
      <c r="B42" s="1117">
        <v>2</v>
      </c>
      <c r="C42" s="1118" t="s">
        <v>1518</v>
      </c>
      <c r="D42" s="1387" t="s">
        <v>1587</v>
      </c>
      <c r="E42" s="1388"/>
      <c r="F42" s="1118" t="s">
        <v>161</v>
      </c>
      <c r="G42" s="1118" t="s">
        <v>1546</v>
      </c>
      <c r="H42" s="1123">
        <v>1094.220384</v>
      </c>
      <c r="I42" s="1063"/>
      <c r="J42" s="1126"/>
    </row>
    <row r="43" spans="2:10" ht="22.5">
      <c r="B43" s="1117">
        <v>3</v>
      </c>
      <c r="C43" s="1118" t="s">
        <v>1524</v>
      </c>
      <c r="D43" s="1387" t="s">
        <v>1588</v>
      </c>
      <c r="E43" s="1388"/>
      <c r="F43" s="1118" t="s">
        <v>152</v>
      </c>
      <c r="G43" s="1118" t="s">
        <v>1589</v>
      </c>
      <c r="H43" s="1123">
        <v>57.132451000000003</v>
      </c>
      <c r="I43" s="1063"/>
      <c r="J43" s="1126"/>
    </row>
    <row r="44" spans="2:10" ht="22.5">
      <c r="B44" s="1117">
        <v>4</v>
      </c>
      <c r="C44" s="1118" t="s">
        <v>1524</v>
      </c>
      <c r="D44" s="1387" t="s">
        <v>1590</v>
      </c>
      <c r="E44" s="1388"/>
      <c r="F44" s="1118" t="s">
        <v>152</v>
      </c>
      <c r="G44" s="1118" t="s">
        <v>1591</v>
      </c>
      <c r="H44" s="1123">
        <v>21.17</v>
      </c>
      <c r="I44" s="1063"/>
      <c r="J44" s="1063"/>
    </row>
    <row r="45" spans="2:10">
      <c r="B45" s="1117">
        <v>5</v>
      </c>
      <c r="C45" s="1118" t="s">
        <v>1592</v>
      </c>
      <c r="D45" s="1387" t="s">
        <v>1593</v>
      </c>
      <c r="E45" s="1388"/>
      <c r="F45" s="1118" t="s">
        <v>153</v>
      </c>
      <c r="G45" s="1118" t="s">
        <v>1594</v>
      </c>
      <c r="H45" s="1123">
        <v>1451.8715569999999</v>
      </c>
      <c r="I45" s="894"/>
      <c r="J45" s="894"/>
    </row>
    <row r="46" spans="2:10" ht="33.75">
      <c r="B46" s="1117">
        <v>6</v>
      </c>
      <c r="C46" s="1118" t="s">
        <v>1518</v>
      </c>
      <c r="D46" s="1387" t="s">
        <v>1595</v>
      </c>
      <c r="E46" s="1388"/>
      <c r="F46" s="1118" t="s">
        <v>179</v>
      </c>
      <c r="G46" s="1118" t="s">
        <v>1547</v>
      </c>
      <c r="H46" s="1123">
        <v>8336.6265540000004</v>
      </c>
      <c r="I46" s="1129"/>
      <c r="J46" s="1129"/>
    </row>
    <row r="47" spans="2:10" ht="22.5">
      <c r="B47" s="1117">
        <v>7</v>
      </c>
      <c r="C47" s="1118" t="s">
        <v>1533</v>
      </c>
      <c r="D47" s="1387" t="s">
        <v>1596</v>
      </c>
      <c r="E47" s="1388"/>
      <c r="F47" s="1118" t="s">
        <v>903</v>
      </c>
      <c r="G47" s="1118" t="s">
        <v>1573</v>
      </c>
      <c r="H47" s="1123">
        <v>1181.126773</v>
      </c>
      <c r="I47" s="1129"/>
      <c r="J47" s="1129"/>
    </row>
    <row r="48" spans="2:10">
      <c r="B48" s="1382">
        <v>8</v>
      </c>
      <c r="C48" s="1383" t="s">
        <v>1533</v>
      </c>
      <c r="D48" s="1396" t="s">
        <v>1597</v>
      </c>
      <c r="E48" s="1397"/>
      <c r="F48" s="1118" t="s">
        <v>161</v>
      </c>
      <c r="G48" s="1118" t="s">
        <v>1517</v>
      </c>
      <c r="H48" s="1402">
        <v>216.45593199999999</v>
      </c>
      <c r="I48" s="1129"/>
      <c r="J48" s="1129"/>
    </row>
    <row r="49" spans="2:10" ht="22.5">
      <c r="B49" s="1382"/>
      <c r="C49" s="1383"/>
      <c r="D49" s="1398"/>
      <c r="E49" s="1399"/>
      <c r="F49" s="1118" t="s">
        <v>178</v>
      </c>
      <c r="G49" s="1118" t="s">
        <v>1536</v>
      </c>
      <c r="H49" s="1403"/>
      <c r="I49" s="1129"/>
      <c r="J49" s="1129"/>
    </row>
    <row r="50" spans="2:10" ht="22.5">
      <c r="B50" s="1382"/>
      <c r="C50" s="1383"/>
      <c r="D50" s="1400"/>
      <c r="E50" s="1401"/>
      <c r="F50" s="1118" t="s">
        <v>903</v>
      </c>
      <c r="G50" s="1118" t="s">
        <v>1573</v>
      </c>
      <c r="H50" s="1404"/>
      <c r="I50" s="1129"/>
      <c r="J50" s="1129"/>
    </row>
    <row r="51" spans="2:10" ht="22.5">
      <c r="B51" s="1382">
        <v>9</v>
      </c>
      <c r="C51" s="1383" t="s">
        <v>1533</v>
      </c>
      <c r="D51" s="1396" t="s">
        <v>1598</v>
      </c>
      <c r="E51" s="1397"/>
      <c r="F51" s="1383" t="s">
        <v>178</v>
      </c>
      <c r="G51" s="1118" t="s">
        <v>1536</v>
      </c>
      <c r="H51" s="1402">
        <v>1182.7407780000001</v>
      </c>
      <c r="I51" s="1129"/>
      <c r="J51" s="1129"/>
    </row>
    <row r="52" spans="2:10" ht="22.5">
      <c r="B52" s="1382"/>
      <c r="C52" s="1383"/>
      <c r="D52" s="1398"/>
      <c r="E52" s="1399"/>
      <c r="F52" s="1383"/>
      <c r="G52" s="1118" t="s">
        <v>1599</v>
      </c>
      <c r="H52" s="1403"/>
      <c r="I52" s="1129"/>
      <c r="J52" s="1129"/>
    </row>
    <row r="53" spans="2:10" ht="22.5">
      <c r="B53" s="1382"/>
      <c r="C53" s="1383"/>
      <c r="D53" s="1400"/>
      <c r="E53" s="1401"/>
      <c r="F53" s="1118" t="s">
        <v>903</v>
      </c>
      <c r="G53" s="1118" t="s">
        <v>1573</v>
      </c>
      <c r="H53" s="1404"/>
      <c r="I53" s="1129"/>
      <c r="J53" s="1129"/>
    </row>
    <row r="54" spans="2:10" ht="22.5">
      <c r="B54" s="1382">
        <v>10</v>
      </c>
      <c r="C54" s="1383" t="s">
        <v>1533</v>
      </c>
      <c r="D54" s="1396" t="s">
        <v>1600</v>
      </c>
      <c r="E54" s="1397"/>
      <c r="F54" s="1118" t="s">
        <v>178</v>
      </c>
      <c r="G54" s="1118" t="s">
        <v>1536</v>
      </c>
      <c r="H54" s="1402">
        <v>302.17647699999998</v>
      </c>
      <c r="I54" s="1129"/>
      <c r="J54" s="1129"/>
    </row>
    <row r="55" spans="2:10" ht="22.5">
      <c r="B55" s="1382"/>
      <c r="C55" s="1383"/>
      <c r="D55" s="1400"/>
      <c r="E55" s="1401"/>
      <c r="F55" s="1118" t="s">
        <v>903</v>
      </c>
      <c r="G55" s="1118" t="s">
        <v>1573</v>
      </c>
      <c r="H55" s="1404"/>
      <c r="I55" s="1129"/>
      <c r="J55" s="1129"/>
    </row>
    <row r="56" spans="2:10" ht="22.5">
      <c r="B56" s="1382">
        <v>11</v>
      </c>
      <c r="C56" s="1383" t="s">
        <v>1518</v>
      </c>
      <c r="D56" s="1396" t="s">
        <v>1601</v>
      </c>
      <c r="E56" s="1397"/>
      <c r="F56" s="1118" t="s">
        <v>178</v>
      </c>
      <c r="G56" s="1118" t="s">
        <v>1536</v>
      </c>
      <c r="H56" s="1402">
        <v>173.82312200000001</v>
      </c>
      <c r="I56" s="1129"/>
      <c r="J56" s="1129"/>
    </row>
    <row r="57" spans="2:10">
      <c r="B57" s="1382"/>
      <c r="C57" s="1383"/>
      <c r="D57" s="1398"/>
      <c r="E57" s="1399"/>
      <c r="F57" s="1118" t="s">
        <v>161</v>
      </c>
      <c r="G57" s="1118" t="s">
        <v>1517</v>
      </c>
      <c r="H57" s="1403"/>
      <c r="I57" s="1129"/>
      <c r="J57" s="1129"/>
    </row>
    <row r="58" spans="2:10">
      <c r="B58" s="1382"/>
      <c r="C58" s="1383"/>
      <c r="D58" s="1398"/>
      <c r="E58" s="1399"/>
      <c r="F58" s="1118" t="s">
        <v>147</v>
      </c>
      <c r="G58" s="1118" t="s">
        <v>1515</v>
      </c>
      <c r="H58" s="1403"/>
      <c r="I58" s="1129"/>
      <c r="J58" s="1129"/>
    </row>
    <row r="59" spans="2:10" ht="22.5">
      <c r="B59" s="1382"/>
      <c r="C59" s="1383"/>
      <c r="D59" s="1400"/>
      <c r="E59" s="1401"/>
      <c r="F59" s="1118" t="s">
        <v>879</v>
      </c>
      <c r="G59" s="1118" t="s">
        <v>1515</v>
      </c>
      <c r="H59" s="1404"/>
      <c r="I59" s="1129"/>
      <c r="J59" s="1129"/>
    </row>
    <row r="60" spans="2:10" ht="22.5">
      <c r="B60" s="1117"/>
      <c r="C60" s="1383" t="s">
        <v>1501</v>
      </c>
      <c r="D60" s="1396" t="s">
        <v>1602</v>
      </c>
      <c r="E60" s="1397"/>
      <c r="F60" s="1383" t="s">
        <v>1603</v>
      </c>
      <c r="G60" s="1118" t="s">
        <v>1507</v>
      </c>
      <c r="H60" s="1402">
        <v>1867.825112</v>
      </c>
      <c r="I60" s="1129"/>
      <c r="J60" s="1129"/>
    </row>
    <row r="61" spans="2:10">
      <c r="B61" s="1117">
        <v>12</v>
      </c>
      <c r="C61" s="1383"/>
      <c r="D61" s="1400"/>
      <c r="E61" s="1401"/>
      <c r="F61" s="1383"/>
      <c r="G61" s="1118" t="s">
        <v>1604</v>
      </c>
      <c r="H61" s="1404"/>
      <c r="I61" s="1129"/>
      <c r="J61" s="1129"/>
    </row>
    <row r="62" spans="2:10">
      <c r="B62" s="1389" t="s">
        <v>1605</v>
      </c>
      <c r="C62" s="1390"/>
      <c r="D62" s="1390"/>
      <c r="E62" s="1390"/>
      <c r="F62" s="1390"/>
      <c r="G62" s="1391"/>
      <c r="H62" s="1124">
        <v>15924.56914</v>
      </c>
      <c r="I62" s="1129"/>
      <c r="J62" s="1129"/>
    </row>
    <row r="63" spans="2:10">
      <c r="B63" s="1389" t="s">
        <v>1606</v>
      </c>
      <c r="C63" s="1390"/>
      <c r="D63" s="1390"/>
      <c r="E63" s="1390"/>
      <c r="F63" s="1390"/>
      <c r="G63" s="1391"/>
      <c r="H63" s="1125">
        <v>44471469909</v>
      </c>
      <c r="I63" s="1129"/>
      <c r="J63" s="1129"/>
    </row>
  </sheetData>
  <mergeCells count="63">
    <mergeCell ref="B63:G63"/>
    <mergeCell ref="C60:C61"/>
    <mergeCell ref="D60:E61"/>
    <mergeCell ref="F60:F61"/>
    <mergeCell ref="H60:H61"/>
    <mergeCell ref="B62:G62"/>
    <mergeCell ref="B54:B55"/>
    <mergeCell ref="C54:C55"/>
    <mergeCell ref="D54:E55"/>
    <mergeCell ref="H54:H55"/>
    <mergeCell ref="B56:B59"/>
    <mergeCell ref="C56:C59"/>
    <mergeCell ref="D56:E59"/>
    <mergeCell ref="H56:H59"/>
    <mergeCell ref="H48:H50"/>
    <mergeCell ref="B51:B53"/>
    <mergeCell ref="C51:C53"/>
    <mergeCell ref="D51:E53"/>
    <mergeCell ref="F51:F52"/>
    <mergeCell ref="H51:H53"/>
    <mergeCell ref="D45:E45"/>
    <mergeCell ref="D46:E46"/>
    <mergeCell ref="D47:E47"/>
    <mergeCell ref="B48:B50"/>
    <mergeCell ref="C48:C50"/>
    <mergeCell ref="D48:E50"/>
    <mergeCell ref="D41:E41"/>
    <mergeCell ref="D42:E42"/>
    <mergeCell ref="D43:E43"/>
    <mergeCell ref="D44:E44"/>
    <mergeCell ref="E29:E30"/>
    <mergeCell ref="B38:G38"/>
    <mergeCell ref="B39:H39"/>
    <mergeCell ref="D40:E40"/>
    <mergeCell ref="B29:B30"/>
    <mergeCell ref="H12:H13"/>
    <mergeCell ref="B22:B24"/>
    <mergeCell ref="C22:C24"/>
    <mergeCell ref="D22:D24"/>
    <mergeCell ref="E22:E24"/>
    <mergeCell ref="F22:F23"/>
    <mergeCell ref="H22:H24"/>
    <mergeCell ref="C12:C13"/>
    <mergeCell ref="D12:D13"/>
    <mergeCell ref="E12:E13"/>
    <mergeCell ref="B12:B13"/>
    <mergeCell ref="C25:C26"/>
    <mergeCell ref="D25:D26"/>
    <mergeCell ref="E25:E26"/>
    <mergeCell ref="F25:F26"/>
    <mergeCell ref="H29:H30"/>
    <mergeCell ref="C29:C30"/>
    <mergeCell ref="D29:D30"/>
    <mergeCell ref="H25:H26"/>
    <mergeCell ref="F29:F30"/>
    <mergeCell ref="B2:H2"/>
    <mergeCell ref="B3:H3"/>
    <mergeCell ref="B4:H4"/>
    <mergeCell ref="B9:B11"/>
    <mergeCell ref="C9:C11"/>
    <mergeCell ref="D9:D11"/>
    <mergeCell ref="E9:E11"/>
    <mergeCell ref="H9:H1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AE96-2804-4E2D-A757-80E72EF41921}">
  <dimension ref="C2:M29"/>
  <sheetViews>
    <sheetView showGridLines="0" zoomScale="85" zoomScaleNormal="85" workbookViewId="0">
      <selection activeCell="C4" sqref="C4:C7"/>
    </sheetView>
  </sheetViews>
  <sheetFormatPr baseColWidth="10" defaultRowHeight="15"/>
  <cols>
    <col min="1" max="2" width="11.42578125" style="59"/>
    <col min="3" max="3" width="53.85546875" style="59" customWidth="1"/>
    <col min="4" max="4" width="15.140625" style="59" bestFit="1" customWidth="1"/>
    <col min="5" max="5" width="21" style="59" customWidth="1"/>
    <col min="6" max="8" width="16.7109375" style="59" customWidth="1"/>
    <col min="9" max="10" width="11.140625" style="59" bestFit="1" customWidth="1"/>
    <col min="11" max="11" width="11.42578125" style="59"/>
    <col min="12" max="12" width="30.140625" style="59" hidden="1" customWidth="1"/>
    <col min="13" max="13" width="13.85546875" style="59" hidden="1" customWidth="1"/>
    <col min="14" max="14" width="11.85546875" style="59" bestFit="1" customWidth="1"/>
    <col min="15" max="16384" width="11.42578125" style="59"/>
  </cols>
  <sheetData>
    <row r="2" spans="3:13">
      <c r="C2" s="1405" t="s">
        <v>1610</v>
      </c>
      <c r="D2" s="1406"/>
      <c r="E2" s="1406"/>
      <c r="F2" s="1406"/>
      <c r="G2" s="1406"/>
      <c r="H2" s="1406"/>
      <c r="I2" s="1406"/>
      <c r="J2" s="1406"/>
    </row>
    <row r="3" spans="3:13" ht="18.75" customHeight="1" thickBot="1">
      <c r="C3" s="1406"/>
      <c r="D3" s="1406"/>
      <c r="E3" s="1406"/>
      <c r="F3" s="1406"/>
      <c r="G3" s="1406"/>
      <c r="H3" s="1406"/>
      <c r="I3" s="1406"/>
      <c r="J3" s="1406"/>
      <c r="L3" s="1135" t="s">
        <v>826</v>
      </c>
      <c r="M3" s="692">
        <v>5294508963581.6963</v>
      </c>
    </row>
    <row r="4" spans="3:13">
      <c r="C4" s="1287" t="s">
        <v>2</v>
      </c>
      <c r="D4" s="1294" t="s">
        <v>827</v>
      </c>
      <c r="E4" s="1294" t="s">
        <v>828</v>
      </c>
      <c r="F4" s="1294" t="s">
        <v>1658</v>
      </c>
      <c r="G4" s="1290" t="s">
        <v>829</v>
      </c>
      <c r="H4" s="1291"/>
      <c r="I4" s="1408" t="s">
        <v>830</v>
      </c>
      <c r="J4" s="1409"/>
      <c r="L4" s="1135" t="s">
        <v>831</v>
      </c>
      <c r="M4" s="692">
        <v>5837063769624.7295</v>
      </c>
    </row>
    <row r="5" spans="3:13" ht="15.75" customHeight="1" thickBot="1">
      <c r="C5" s="1288"/>
      <c r="D5" s="1299"/>
      <c r="E5" s="1299"/>
      <c r="F5" s="1299"/>
      <c r="G5" s="1292"/>
      <c r="H5" s="1293"/>
      <c r="I5" s="1410"/>
      <c r="J5" s="1411"/>
    </row>
    <row r="6" spans="3:13" ht="30.75" customHeight="1" thickBot="1">
      <c r="C6" s="1288"/>
      <c r="D6" s="1295"/>
      <c r="E6" s="1295"/>
      <c r="F6" s="1295"/>
      <c r="G6" s="1131" t="s">
        <v>66</v>
      </c>
      <c r="H6" s="1131" t="s">
        <v>67</v>
      </c>
      <c r="I6" s="82">
        <v>2021</v>
      </c>
      <c r="J6" s="82">
        <v>2022</v>
      </c>
    </row>
    <row r="7" spans="3:13" ht="15.75" thickBot="1">
      <c r="C7" s="1289"/>
      <c r="D7" s="81">
        <v>1</v>
      </c>
      <c r="E7" s="81">
        <v>2</v>
      </c>
      <c r="F7" s="81">
        <v>3</v>
      </c>
      <c r="G7" s="81" t="s">
        <v>832</v>
      </c>
      <c r="H7" s="81" t="s">
        <v>833</v>
      </c>
      <c r="I7" s="81" t="s">
        <v>834</v>
      </c>
      <c r="J7" s="81" t="s">
        <v>835</v>
      </c>
    </row>
    <row r="8" spans="3:13">
      <c r="C8" s="80" t="s">
        <v>108</v>
      </c>
      <c r="D8" s="76">
        <v>862097353541.25012</v>
      </c>
      <c r="E8" s="76">
        <v>845235100000</v>
      </c>
      <c r="F8" s="76">
        <v>905574401146</v>
      </c>
      <c r="G8" s="76">
        <f>F8-E8</f>
        <v>60339301146</v>
      </c>
      <c r="H8" s="75">
        <f>G8/E8</f>
        <v>7.1387595174407695E-2</v>
      </c>
      <c r="I8" s="75">
        <v>0.1596437187686249</v>
      </c>
      <c r="J8" s="75">
        <v>0.15514216232114597</v>
      </c>
      <c r="K8" s="114"/>
    </row>
    <row r="9" spans="3:13">
      <c r="C9" s="71" t="s">
        <v>107</v>
      </c>
      <c r="D9" s="69">
        <v>314350339622.43005</v>
      </c>
      <c r="E9" s="69">
        <v>361648300000</v>
      </c>
      <c r="F9" s="69">
        <v>376517668582</v>
      </c>
      <c r="G9" s="69">
        <f t="shared" ref="G9:G27" si="0">F9-E9</f>
        <v>14869368582</v>
      </c>
      <c r="H9" s="68">
        <f t="shared" ref="H9:H27" si="1">G9/E9</f>
        <v>4.1115549504864256E-2</v>
      </c>
      <c r="I9" s="68">
        <v>6.8306296672193678E-2</v>
      </c>
      <c r="J9" s="68">
        <v>6.4499543853056923E-2</v>
      </c>
      <c r="K9" s="114"/>
    </row>
    <row r="10" spans="3:13">
      <c r="C10" s="79" t="s">
        <v>106</v>
      </c>
      <c r="D10" s="69">
        <v>215835980816.52008</v>
      </c>
      <c r="E10" s="69">
        <v>216017900000</v>
      </c>
      <c r="F10" s="69">
        <v>257182263691</v>
      </c>
      <c r="G10" s="69">
        <f t="shared" si="0"/>
        <v>41164363691</v>
      </c>
      <c r="H10" s="68">
        <f t="shared" si="1"/>
        <v>0.19055996605373907</v>
      </c>
      <c r="I10" s="68">
        <v>4.0800365338104078E-2</v>
      </c>
      <c r="J10" s="68">
        <v>4.4035067259086166E-2</v>
      </c>
      <c r="K10" s="114"/>
    </row>
    <row r="11" spans="3:13">
      <c r="C11" s="79" t="s">
        <v>105</v>
      </c>
      <c r="D11" s="69">
        <v>98462345847.299988</v>
      </c>
      <c r="E11" s="69">
        <v>141721300000</v>
      </c>
      <c r="F11" s="69">
        <v>115408451555</v>
      </c>
      <c r="G11" s="69">
        <f t="shared" si="0"/>
        <v>-26312848445</v>
      </c>
      <c r="H11" s="68">
        <f t="shared" si="1"/>
        <v>-0.1856661521239221</v>
      </c>
      <c r="I11" s="68">
        <v>2.6767600352521941E-2</v>
      </c>
      <c r="J11" s="68">
        <v>1.9791372188902284E-2</v>
      </c>
      <c r="K11" s="114"/>
    </row>
    <row r="12" spans="3:13" ht="30">
      <c r="C12" s="79" t="s">
        <v>104</v>
      </c>
      <c r="D12" s="69">
        <v>52012958.609999977</v>
      </c>
      <c r="E12" s="69">
        <v>112500000</v>
      </c>
      <c r="F12" s="69">
        <v>130456318</v>
      </c>
      <c r="G12" s="69">
        <f t="shared" si="0"/>
        <v>17956318</v>
      </c>
      <c r="H12" s="68">
        <f t="shared" si="1"/>
        <v>0.15961171555555556</v>
      </c>
      <c r="I12" s="68">
        <v>2.1248429415047127E-5</v>
      </c>
      <c r="J12" s="68">
        <v>2.2692285578458866E-5</v>
      </c>
      <c r="K12" s="114"/>
    </row>
    <row r="13" spans="3:13" ht="30">
      <c r="C13" s="79" t="s">
        <v>103</v>
      </c>
      <c r="D13" s="69">
        <v>0</v>
      </c>
      <c r="E13" s="69">
        <v>3380100000</v>
      </c>
      <c r="F13" s="69">
        <v>3380145672</v>
      </c>
      <c r="G13" s="69">
        <f t="shared" si="0"/>
        <v>45672</v>
      </c>
      <c r="H13" s="68">
        <f t="shared" si="1"/>
        <v>1.3512026271412089E-5</v>
      </c>
      <c r="I13" s="68">
        <v>6.3841614458489597E-4</v>
      </c>
      <c r="J13" s="68">
        <v>5.7908321810527569E-4</v>
      </c>
      <c r="K13" s="114"/>
    </row>
    <row r="14" spans="3:13" ht="30">
      <c r="C14" s="79" t="s">
        <v>102</v>
      </c>
      <c r="D14" s="69">
        <v>0</v>
      </c>
      <c r="E14" s="69">
        <v>416400000</v>
      </c>
      <c r="F14" s="69">
        <v>416351346</v>
      </c>
      <c r="G14" s="69">
        <f t="shared" si="0"/>
        <v>-48654</v>
      </c>
      <c r="H14" s="68">
        <f t="shared" si="1"/>
        <v>-1.1684438040345821E-4</v>
      </c>
      <c r="I14" s="68">
        <v>7.864752007489444E-5</v>
      </c>
      <c r="J14" s="68">
        <v>7.1328901384739817E-5</v>
      </c>
      <c r="K14" s="114"/>
    </row>
    <row r="15" spans="3:13">
      <c r="C15" s="71" t="s">
        <v>101</v>
      </c>
      <c r="D15" s="69">
        <v>44128936464.119995</v>
      </c>
      <c r="E15" s="69">
        <v>50951000000</v>
      </c>
      <c r="F15" s="69">
        <v>56464492902</v>
      </c>
      <c r="G15" s="69">
        <f t="shared" si="0"/>
        <v>5513492902</v>
      </c>
      <c r="H15" s="68">
        <f t="shared" si="1"/>
        <v>0.10821167203784028</v>
      </c>
      <c r="I15" s="68">
        <v>9.6233664633428116E-3</v>
      </c>
      <c r="J15" s="68">
        <v>9.6785827280129379E-3</v>
      </c>
      <c r="K15" s="114"/>
    </row>
    <row r="16" spans="3:13">
      <c r="C16" s="71" t="s">
        <v>100</v>
      </c>
      <c r="D16" s="69">
        <v>161814383293.01996</v>
      </c>
      <c r="E16" s="69">
        <v>157865500000</v>
      </c>
      <c r="F16" s="69">
        <v>193105783455</v>
      </c>
      <c r="G16" s="69">
        <f t="shared" si="0"/>
        <v>35240283455</v>
      </c>
      <c r="H16" s="68">
        <f t="shared" si="1"/>
        <v>0.22322979659900358</v>
      </c>
      <c r="I16" s="68">
        <v>2.9816834967298866E-2</v>
      </c>
      <c r="J16" s="68">
        <v>3.3084919246550527E-2</v>
      </c>
      <c r="K16" s="114"/>
    </row>
    <row r="17" spans="3:11">
      <c r="C17" s="71" t="s">
        <v>99</v>
      </c>
      <c r="D17" s="69">
        <v>223708730.90000001</v>
      </c>
      <c r="E17" s="69">
        <v>6000000000</v>
      </c>
      <c r="F17" s="69">
        <v>0</v>
      </c>
      <c r="G17" s="69">
        <f t="shared" si="0"/>
        <v>-6000000000</v>
      </c>
      <c r="H17" s="68">
        <f t="shared" si="1"/>
        <v>-1</v>
      </c>
      <c r="I17" s="68">
        <v>1.1332495688025136E-3</v>
      </c>
      <c r="J17" s="68">
        <v>0</v>
      </c>
      <c r="K17" s="114"/>
    </row>
    <row r="18" spans="3:11">
      <c r="C18" s="71" t="s">
        <v>98</v>
      </c>
      <c r="D18" s="69">
        <v>341333107724.78998</v>
      </c>
      <c r="E18" s="69">
        <v>268504500000</v>
      </c>
      <c r="F18" s="69">
        <v>279178976374</v>
      </c>
      <c r="G18" s="69">
        <f t="shared" si="0"/>
        <v>10674476374</v>
      </c>
      <c r="H18" s="68">
        <f t="shared" si="1"/>
        <v>3.9755297859067541E-2</v>
      </c>
      <c r="I18" s="68">
        <v>5.0713768141089084E-2</v>
      </c>
      <c r="J18" s="68">
        <v>4.7828666499380848E-2</v>
      </c>
      <c r="K18" s="114"/>
    </row>
    <row r="19" spans="3:11">
      <c r="C19" s="71" t="s">
        <v>97</v>
      </c>
      <c r="D19" s="69">
        <v>246877705.99000001</v>
      </c>
      <c r="E19" s="69">
        <v>265800000</v>
      </c>
      <c r="F19" s="69">
        <v>307479833</v>
      </c>
      <c r="G19" s="69">
        <f t="shared" si="0"/>
        <v>41679833</v>
      </c>
      <c r="H19" s="68">
        <f t="shared" si="1"/>
        <v>0.15680900300978179</v>
      </c>
      <c r="I19" s="68">
        <v>5.0202955897951347E-5</v>
      </c>
      <c r="J19" s="68">
        <v>5.0449994144732875E-5</v>
      </c>
      <c r="K19" s="114"/>
    </row>
    <row r="20" spans="3:11">
      <c r="C20" s="78" t="s">
        <v>96</v>
      </c>
      <c r="D20" s="76">
        <v>110964763438.61996</v>
      </c>
      <c r="E20" s="76">
        <v>131355200000.00002</v>
      </c>
      <c r="F20" s="76">
        <v>140706028193</v>
      </c>
      <c r="G20" s="76">
        <f t="shared" si="0"/>
        <v>9350828192.9999847</v>
      </c>
      <c r="H20" s="75">
        <f t="shared" si="1"/>
        <v>7.1187346926501457E-2</v>
      </c>
      <c r="I20" s="75">
        <v>2.4809703959994656E-2</v>
      </c>
      <c r="J20" s="75">
        <v>2.4105617780846366E-2</v>
      </c>
      <c r="K20" s="114"/>
    </row>
    <row r="21" spans="3:11">
      <c r="C21" s="72" t="s">
        <v>95</v>
      </c>
      <c r="D21" s="69">
        <v>24538426420.119991</v>
      </c>
      <c r="E21" s="69">
        <v>30960800000</v>
      </c>
      <c r="F21" s="69">
        <v>33202833419</v>
      </c>
      <c r="G21" s="69">
        <f t="shared" si="0"/>
        <v>2242033419</v>
      </c>
      <c r="H21" s="68">
        <f t="shared" si="1"/>
        <v>7.241522890235394E-2</v>
      </c>
      <c r="I21" s="68">
        <v>5.8477188749634767E-3</v>
      </c>
      <c r="J21" s="68">
        <v>5.6882766285307595E-3</v>
      </c>
      <c r="K21" s="114"/>
    </row>
    <row r="22" spans="3:11" ht="30">
      <c r="C22" s="71" t="s">
        <v>94</v>
      </c>
      <c r="D22" s="69">
        <v>42188125110.400002</v>
      </c>
      <c r="E22" s="69">
        <v>49509000000</v>
      </c>
      <c r="F22" s="69">
        <v>61017821671</v>
      </c>
      <c r="G22" s="69">
        <f t="shared" si="0"/>
        <v>11508821671</v>
      </c>
      <c r="H22" s="68">
        <f t="shared" si="1"/>
        <v>0.23245918259306389</v>
      </c>
      <c r="I22" s="68">
        <v>9.3510088169739408E-3</v>
      </c>
      <c r="J22" s="68">
        <v>1.0453464632085539E-2</v>
      </c>
      <c r="K22" s="114"/>
    </row>
    <row r="23" spans="3:11">
      <c r="C23" s="71" t="s">
        <v>93</v>
      </c>
      <c r="D23" s="69">
        <v>905790</v>
      </c>
      <c r="E23" s="69">
        <v>15700000</v>
      </c>
      <c r="F23" s="69">
        <v>26359067</v>
      </c>
      <c r="G23" s="69">
        <f t="shared" si="0"/>
        <v>10659067</v>
      </c>
      <c r="H23" s="68">
        <f t="shared" si="1"/>
        <v>0.67892146496815287</v>
      </c>
      <c r="I23" s="68">
        <v>2.9653363716999102E-6</v>
      </c>
      <c r="J23" s="68">
        <v>4.5158093247445627E-6</v>
      </c>
      <c r="K23" s="114"/>
    </row>
    <row r="24" spans="3:11">
      <c r="C24" s="72" t="s">
        <v>92</v>
      </c>
      <c r="D24" s="69">
        <v>2078840323.7600002</v>
      </c>
      <c r="E24" s="69">
        <v>1194000000</v>
      </c>
      <c r="F24" s="69">
        <v>2309866101</v>
      </c>
      <c r="G24" s="69">
        <f t="shared" si="0"/>
        <v>1115866101</v>
      </c>
      <c r="H24" s="68">
        <f t="shared" si="1"/>
        <v>0.93456122361809046</v>
      </c>
      <c r="I24" s="68">
        <v>2.2551666419170019E-4</v>
      </c>
      <c r="J24" s="68">
        <v>3.9572397906978895E-4</v>
      </c>
      <c r="K24" s="114"/>
    </row>
    <row r="25" spans="3:11">
      <c r="C25" s="71" t="s">
        <v>91</v>
      </c>
      <c r="D25" s="69">
        <v>42158465794.339981</v>
      </c>
      <c r="E25" s="69">
        <v>48229400000</v>
      </c>
      <c r="F25" s="69">
        <v>42703145659</v>
      </c>
      <c r="G25" s="69">
        <f t="shared" si="0"/>
        <v>-5526254341</v>
      </c>
      <c r="H25" s="68">
        <f t="shared" si="1"/>
        <v>-0.11458268900297329</v>
      </c>
      <c r="I25" s="68">
        <v>9.10932445893399E-3</v>
      </c>
      <c r="J25" s="68">
        <v>7.3158607382741384E-3</v>
      </c>
      <c r="K25" s="114"/>
    </row>
    <row r="26" spans="3:11" ht="30.75" thickBot="1">
      <c r="C26" s="71" t="s">
        <v>90</v>
      </c>
      <c r="D26" s="69">
        <v>0</v>
      </c>
      <c r="E26" s="69">
        <v>1446300000</v>
      </c>
      <c r="F26" s="69">
        <v>1446284275</v>
      </c>
      <c r="G26" s="69">
        <f t="shared" si="0"/>
        <v>-15725</v>
      </c>
      <c r="H26" s="68">
        <f t="shared" si="1"/>
        <v>-1.0872571389061744E-5</v>
      </c>
      <c r="I26" s="68">
        <v>2.7316980855984589E-4</v>
      </c>
      <c r="J26" s="68">
        <v>2.4777599356139688E-4</v>
      </c>
      <c r="K26" s="114"/>
    </row>
    <row r="27" spans="3:11" ht="15.75" thickBot="1">
      <c r="C27" s="67" t="s">
        <v>261</v>
      </c>
      <c r="D27" s="65">
        <v>973062116979.86987</v>
      </c>
      <c r="E27" s="65">
        <v>976590300000</v>
      </c>
      <c r="F27" s="65">
        <v>1046280429339</v>
      </c>
      <c r="G27" s="65">
        <f t="shared" si="0"/>
        <v>69690129339</v>
      </c>
      <c r="H27" s="64">
        <f t="shared" si="1"/>
        <v>7.1360661004927037E-2</v>
      </c>
      <c r="I27" s="64">
        <v>0.18445342272861956</v>
      </c>
      <c r="J27" s="64">
        <v>0.17924778010199235</v>
      </c>
    </row>
    <row r="28" spans="3:11" ht="31.5" customHeight="1">
      <c r="C28" s="1407" t="s">
        <v>840</v>
      </c>
      <c r="D28" s="1407"/>
      <c r="E28" s="1407"/>
      <c r="F28" s="1407"/>
      <c r="G28" s="1407"/>
      <c r="H28" s="1407"/>
      <c r="I28" s="1407"/>
      <c r="J28" s="1407"/>
    </row>
    <row r="29" spans="3:11">
      <c r="C29" s="886" t="s">
        <v>83</v>
      </c>
    </row>
  </sheetData>
  <mergeCells count="8">
    <mergeCell ref="C2:J3"/>
    <mergeCell ref="C4:C7"/>
    <mergeCell ref="C28:J28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5851-D98C-4DCE-AA07-902F7A740344}">
  <dimension ref="A1:S36"/>
  <sheetViews>
    <sheetView showGridLines="0" topLeftCell="H1" zoomScaleNormal="100" workbookViewId="0">
      <selection activeCell="M45" sqref="M45"/>
    </sheetView>
  </sheetViews>
  <sheetFormatPr baseColWidth="10" defaultColWidth="11.42578125" defaultRowHeight="12.75"/>
  <cols>
    <col min="1" max="16384" width="11.42578125" style="256"/>
  </cols>
  <sheetData>
    <row r="1" spans="1:19">
      <c r="A1" s="257">
        <v>43556</v>
      </c>
      <c r="B1" s="258">
        <v>1285.9100000000001</v>
      </c>
      <c r="C1" s="258"/>
      <c r="D1" s="259"/>
      <c r="E1" s="258" t="s">
        <v>384</v>
      </c>
      <c r="F1" s="258"/>
      <c r="G1" s="258"/>
      <c r="H1" s="258"/>
      <c r="I1" s="258"/>
      <c r="J1" s="258"/>
      <c r="K1" s="258"/>
      <c r="L1" s="258"/>
      <c r="M1" s="258"/>
      <c r="N1" s="258"/>
    </row>
    <row r="2" spans="1:19">
      <c r="A2" s="257">
        <v>43586</v>
      </c>
      <c r="B2" s="258">
        <v>1283.7</v>
      </c>
      <c r="C2" s="258"/>
      <c r="D2" s="1221">
        <v>2020</v>
      </c>
      <c r="E2" s="258" t="s">
        <v>381</v>
      </c>
      <c r="F2" s="258"/>
      <c r="G2" s="258"/>
      <c r="H2" s="258"/>
      <c r="I2" s="258"/>
      <c r="J2" s="258"/>
      <c r="K2" s="258"/>
      <c r="L2" s="258"/>
      <c r="M2" s="258"/>
      <c r="N2" s="258"/>
    </row>
    <row r="3" spans="1:19" ht="15">
      <c r="A3" s="257">
        <v>43617</v>
      </c>
      <c r="B3" s="258">
        <v>1359.04</v>
      </c>
      <c r="C3" s="258"/>
      <c r="D3" s="1221"/>
      <c r="E3" s="258" t="s">
        <v>382</v>
      </c>
      <c r="F3" s="258"/>
      <c r="G3" s="258"/>
      <c r="H3" s="258"/>
      <c r="I3" s="258"/>
      <c r="J3" s="258"/>
      <c r="K3" s="258"/>
      <c r="L3" s="258"/>
      <c r="M3" s="258"/>
      <c r="N3" s="177" t="s">
        <v>386</v>
      </c>
      <c r="O3" s="255"/>
      <c r="P3" s="255"/>
      <c r="Q3" s="255"/>
    </row>
    <row r="4" spans="1:19" ht="15">
      <c r="A4" s="257">
        <v>43647</v>
      </c>
      <c r="B4" s="258">
        <v>1412.89</v>
      </c>
      <c r="C4" s="258"/>
      <c r="D4" s="1221"/>
      <c r="E4" s="258" t="s">
        <v>383</v>
      </c>
      <c r="F4" s="258"/>
      <c r="G4" s="258"/>
      <c r="H4" s="258"/>
      <c r="I4" s="258"/>
      <c r="J4" s="258"/>
      <c r="K4" s="258"/>
      <c r="L4" s="258"/>
      <c r="M4" s="258"/>
      <c r="N4" s="89" t="s">
        <v>708</v>
      </c>
      <c r="O4" s="255"/>
      <c r="P4" s="255"/>
      <c r="Q4" s="255"/>
    </row>
    <row r="5" spans="1:19">
      <c r="A5" s="257">
        <v>43678</v>
      </c>
      <c r="B5" s="258">
        <v>1500.41</v>
      </c>
      <c r="C5" s="258"/>
      <c r="D5" s="1221"/>
      <c r="E5" s="258" t="s">
        <v>384</v>
      </c>
      <c r="F5" s="258"/>
      <c r="G5" s="258"/>
      <c r="H5" s="258"/>
      <c r="I5" s="258"/>
      <c r="J5" s="258"/>
      <c r="K5" s="258"/>
      <c r="L5" s="258"/>
      <c r="M5" s="255"/>
      <c r="N5" s="255"/>
      <c r="O5" s="255"/>
    </row>
    <row r="6" spans="1:19">
      <c r="A6" s="257">
        <v>43709</v>
      </c>
      <c r="B6" s="258">
        <v>1510.58</v>
      </c>
      <c r="C6" s="258"/>
      <c r="D6" s="1221">
        <v>2021</v>
      </c>
      <c r="E6" s="258" t="s">
        <v>381</v>
      </c>
      <c r="F6" s="258"/>
      <c r="G6" s="258"/>
      <c r="H6" s="258"/>
      <c r="I6" s="258"/>
      <c r="J6" s="258"/>
      <c r="K6" s="258"/>
      <c r="L6" s="258"/>
      <c r="M6" s="255"/>
      <c r="N6" s="255"/>
      <c r="O6" s="255"/>
    </row>
    <row r="7" spans="1:19">
      <c r="A7" s="257">
        <v>43739</v>
      </c>
      <c r="B7" s="258">
        <v>1494.81</v>
      </c>
      <c r="C7" s="258"/>
      <c r="D7" s="1221"/>
      <c r="E7" s="258" t="s">
        <v>382</v>
      </c>
      <c r="F7" s="258"/>
      <c r="G7" s="258"/>
      <c r="H7" s="258"/>
      <c r="I7" s="253"/>
      <c r="J7" s="253"/>
      <c r="K7" s="253"/>
      <c r="L7" s="253"/>
      <c r="M7" s="253"/>
      <c r="N7" s="253"/>
      <c r="O7" s="253"/>
      <c r="P7" s="253"/>
      <c r="Q7" s="253"/>
      <c r="R7" s="254"/>
      <c r="S7" s="254"/>
    </row>
    <row r="8" spans="1:19">
      <c r="A8" s="257">
        <v>43770</v>
      </c>
      <c r="B8" s="258">
        <v>1470.79</v>
      </c>
      <c r="C8" s="258"/>
      <c r="D8" s="1221"/>
      <c r="E8" s="258" t="s">
        <v>385</v>
      </c>
      <c r="F8" s="258"/>
      <c r="G8" s="258"/>
      <c r="H8" s="258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</row>
    <row r="9" spans="1:19">
      <c r="A9" s="257">
        <v>43800</v>
      </c>
      <c r="B9" s="258">
        <v>1479.13</v>
      </c>
      <c r="C9" s="258"/>
      <c r="D9" s="260"/>
      <c r="E9" s="258"/>
      <c r="F9" s="258"/>
      <c r="G9" s="258"/>
      <c r="H9" s="258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</row>
    <row r="10" spans="1:19">
      <c r="A10" s="257">
        <v>43831</v>
      </c>
      <c r="B10" s="258">
        <v>1560.67</v>
      </c>
      <c r="C10" s="258"/>
      <c r="D10" s="258"/>
      <c r="E10" s="258"/>
      <c r="F10" s="258"/>
      <c r="G10" s="258"/>
      <c r="H10" s="258"/>
      <c r="I10" s="253"/>
      <c r="J10" s="253"/>
      <c r="K10" s="253"/>
      <c r="L10" s="253"/>
      <c r="M10" s="253"/>
      <c r="N10" s="253"/>
      <c r="O10" s="253"/>
      <c r="P10" s="253"/>
      <c r="Q10" s="253"/>
      <c r="R10" s="254"/>
      <c r="S10" s="254"/>
    </row>
    <row r="11" spans="1:19">
      <c r="A11" s="257">
        <v>43862</v>
      </c>
      <c r="B11" s="258">
        <v>1597.1</v>
      </c>
      <c r="C11" s="258"/>
      <c r="D11" s="258"/>
      <c r="E11" s="258"/>
      <c r="F11" s="258"/>
      <c r="G11" s="258"/>
      <c r="H11" s="258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</row>
    <row r="12" spans="1:19">
      <c r="A12" s="257">
        <v>43891</v>
      </c>
      <c r="B12" s="258">
        <v>1591.93</v>
      </c>
      <c r="C12" s="258"/>
      <c r="D12" s="258"/>
      <c r="E12" s="258"/>
      <c r="F12" s="258"/>
      <c r="G12" s="258"/>
      <c r="H12" s="258"/>
      <c r="I12" s="255"/>
      <c r="J12" s="255"/>
      <c r="K12" s="255"/>
      <c r="S12" s="254"/>
    </row>
    <row r="13" spans="1:19">
      <c r="A13" s="257">
        <v>43922</v>
      </c>
      <c r="B13" s="258">
        <v>1683.17</v>
      </c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5"/>
      <c r="N13" s="255"/>
      <c r="O13" s="255"/>
    </row>
    <row r="14" spans="1:19">
      <c r="A14" s="257">
        <v>43952</v>
      </c>
      <c r="B14" s="258">
        <v>1715.91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5"/>
      <c r="N14" s="255"/>
      <c r="O14" s="255"/>
    </row>
    <row r="15" spans="1:19">
      <c r="A15" s="257">
        <v>43983</v>
      </c>
      <c r="B15" s="258">
        <v>1732.22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5"/>
      <c r="N15" s="255"/>
      <c r="O15" s="255"/>
      <c r="R15" s="261"/>
    </row>
    <row r="16" spans="1:19">
      <c r="A16" s="257">
        <v>44013</v>
      </c>
      <c r="B16" s="258">
        <v>1846.51</v>
      </c>
      <c r="C16" s="258"/>
      <c r="D16" s="258"/>
      <c r="E16" s="258"/>
      <c r="L16" s="258"/>
      <c r="M16" s="255"/>
      <c r="N16" s="255"/>
      <c r="O16" s="255"/>
    </row>
    <row r="17" spans="1:18">
      <c r="A17" s="257">
        <v>44044</v>
      </c>
      <c r="B17" s="258">
        <v>1968.63</v>
      </c>
      <c r="C17" s="258"/>
      <c r="D17" s="258"/>
      <c r="E17" s="258"/>
      <c r="L17" s="258"/>
      <c r="M17" s="255"/>
      <c r="N17" s="255"/>
      <c r="O17" s="255"/>
    </row>
    <row r="18" spans="1:18">
      <c r="A18" s="257">
        <v>44075</v>
      </c>
      <c r="B18" s="258">
        <v>1921.92</v>
      </c>
      <c r="C18" s="258"/>
      <c r="D18" s="258"/>
      <c r="E18" s="258"/>
      <c r="L18" s="258"/>
      <c r="M18" s="255"/>
      <c r="N18" s="255"/>
      <c r="O18" s="255"/>
    </row>
    <row r="19" spans="1:18">
      <c r="A19" s="257">
        <v>44105</v>
      </c>
      <c r="B19" s="258">
        <v>1900.27</v>
      </c>
      <c r="C19" s="258"/>
      <c r="D19" s="258"/>
      <c r="E19" s="258"/>
      <c r="L19" s="258"/>
      <c r="M19" s="255"/>
      <c r="N19" s="255"/>
      <c r="O19" s="255"/>
    </row>
    <row r="20" spans="1:18">
      <c r="A20" s="257">
        <v>44136</v>
      </c>
      <c r="B20" s="258">
        <v>1866.3</v>
      </c>
      <c r="C20" s="258"/>
      <c r="D20" s="258"/>
      <c r="E20" s="258"/>
      <c r="L20" s="258"/>
      <c r="M20" s="255"/>
      <c r="N20" s="255"/>
      <c r="O20" s="255"/>
    </row>
    <row r="21" spans="1:18">
      <c r="A21" s="257">
        <v>44166</v>
      </c>
      <c r="B21" s="258">
        <v>1858.42</v>
      </c>
      <c r="C21" s="258"/>
      <c r="D21" s="258"/>
      <c r="E21" s="258"/>
      <c r="L21" s="258"/>
      <c r="M21" s="255"/>
      <c r="N21" s="255"/>
      <c r="O21" s="255"/>
    </row>
    <row r="22" spans="1:18">
      <c r="A22" s="257">
        <v>44197</v>
      </c>
      <c r="B22" s="258">
        <v>1866.98</v>
      </c>
      <c r="C22" s="258"/>
      <c r="D22" s="258"/>
      <c r="E22" s="258"/>
      <c r="L22" s="258"/>
      <c r="M22" s="255"/>
      <c r="N22" s="255"/>
      <c r="O22" s="255"/>
    </row>
    <row r="23" spans="1:18">
      <c r="A23" s="257">
        <v>44228</v>
      </c>
      <c r="B23" s="258">
        <v>1808.17</v>
      </c>
      <c r="C23" s="258"/>
      <c r="D23" s="258"/>
      <c r="E23" s="258"/>
      <c r="K23" s="90" t="s">
        <v>515</v>
      </c>
      <c r="L23" s="258"/>
      <c r="M23" s="255"/>
      <c r="N23" s="255"/>
      <c r="O23" s="255"/>
      <c r="R23" s="261"/>
    </row>
    <row r="24" spans="1:18">
      <c r="A24" s="257">
        <v>44256</v>
      </c>
      <c r="B24" s="258">
        <v>1718.23</v>
      </c>
      <c r="C24" s="258"/>
      <c r="D24" s="258"/>
      <c r="E24" s="258"/>
      <c r="K24" s="90" t="s">
        <v>516</v>
      </c>
      <c r="L24" s="258"/>
      <c r="M24" s="255"/>
      <c r="N24" s="255"/>
      <c r="O24" s="255"/>
    </row>
    <row r="25" spans="1:18">
      <c r="A25" s="257">
        <v>44287</v>
      </c>
      <c r="B25" s="258">
        <v>1760.04</v>
      </c>
      <c r="C25" s="258"/>
      <c r="D25" s="258"/>
      <c r="E25" s="258"/>
      <c r="K25" s="90" t="s">
        <v>517</v>
      </c>
      <c r="L25" s="258"/>
      <c r="M25" s="255"/>
      <c r="N25" s="255"/>
      <c r="O25" s="255"/>
    </row>
    <row r="26" spans="1:18">
      <c r="A26" s="257">
        <v>44317</v>
      </c>
      <c r="B26" s="258">
        <v>1850.26</v>
      </c>
      <c r="C26" s="258"/>
      <c r="D26" s="258"/>
      <c r="E26" s="258"/>
      <c r="L26" s="258"/>
      <c r="M26" s="255"/>
      <c r="N26" s="255"/>
      <c r="O26" s="255"/>
    </row>
    <row r="27" spans="1:18">
      <c r="A27" s="257">
        <v>44348</v>
      </c>
      <c r="B27" s="258">
        <v>1834.57</v>
      </c>
      <c r="C27" s="258"/>
      <c r="D27" s="258"/>
      <c r="E27" s="258"/>
      <c r="L27" s="258"/>
      <c r="M27" s="255"/>
      <c r="N27" s="255"/>
      <c r="O27" s="255"/>
    </row>
    <row r="28" spans="1:18">
      <c r="A28" s="257">
        <v>44378</v>
      </c>
      <c r="B28" s="258">
        <v>1807.84</v>
      </c>
      <c r="C28" s="258"/>
      <c r="D28" s="258"/>
      <c r="E28" s="258"/>
      <c r="L28" s="258"/>
      <c r="M28" s="255"/>
      <c r="N28" s="255"/>
      <c r="O28" s="255"/>
    </row>
    <row r="29" spans="1:18">
      <c r="A29" s="257">
        <v>44409</v>
      </c>
      <c r="B29" s="258">
        <v>1785.28</v>
      </c>
      <c r="C29" s="258"/>
      <c r="D29" s="258"/>
      <c r="E29" s="258"/>
      <c r="L29" s="258"/>
      <c r="M29" s="255"/>
      <c r="N29" s="255"/>
      <c r="O29" s="255"/>
    </row>
    <row r="30" spans="1:18">
      <c r="A30" s="258"/>
      <c r="B30" s="258"/>
      <c r="C30" s="258"/>
      <c r="D30" s="258"/>
      <c r="E30" s="258"/>
      <c r="L30" s="258"/>
      <c r="M30" s="255"/>
      <c r="N30" s="255"/>
      <c r="O30" s="255"/>
    </row>
    <row r="31" spans="1:18">
      <c r="A31" s="258"/>
      <c r="B31" s="258"/>
      <c r="C31" s="258"/>
      <c r="D31" s="258"/>
      <c r="E31" s="258"/>
      <c r="L31" s="258"/>
      <c r="M31" s="255"/>
      <c r="N31" s="255"/>
      <c r="O31" s="255"/>
    </row>
    <row r="32" spans="1:18">
      <c r="A32" s="258"/>
      <c r="B32" s="258"/>
      <c r="C32" s="258"/>
      <c r="D32" s="258"/>
      <c r="E32" s="258"/>
      <c r="L32" s="258"/>
      <c r="M32" s="255"/>
      <c r="N32" s="255"/>
      <c r="O32" s="255"/>
    </row>
    <row r="33" spans="1:15">
      <c r="A33" s="258"/>
      <c r="B33" s="258"/>
      <c r="C33" s="258"/>
      <c r="D33" s="258"/>
      <c r="E33" s="258"/>
      <c r="L33" s="258"/>
      <c r="M33" s="255"/>
      <c r="N33" s="255"/>
      <c r="O33" s="255"/>
    </row>
    <row r="34" spans="1:15">
      <c r="A34" s="258"/>
      <c r="B34" s="258"/>
      <c r="C34" s="258"/>
      <c r="D34" s="258"/>
      <c r="E34" s="258"/>
      <c r="L34" s="258"/>
      <c r="M34" s="255"/>
      <c r="N34" s="255"/>
      <c r="O34" s="255"/>
    </row>
    <row r="35" spans="1:15">
      <c r="A35" s="258"/>
      <c r="B35" s="258"/>
      <c r="C35" s="258"/>
      <c r="D35" s="258"/>
      <c r="E35" s="258"/>
      <c r="L35" s="258"/>
      <c r="M35" s="255"/>
      <c r="N35" s="255"/>
      <c r="O35" s="255"/>
    </row>
    <row r="36" spans="1:15">
      <c r="A36" s="258"/>
      <c r="B36" s="258"/>
      <c r="C36" s="258"/>
      <c r="D36" s="258"/>
      <c r="E36" s="258"/>
      <c r="L36" s="258"/>
      <c r="M36" s="255"/>
      <c r="N36" s="255"/>
      <c r="O36" s="255"/>
    </row>
  </sheetData>
  <mergeCells count="2">
    <mergeCell ref="D2:D5"/>
    <mergeCell ref="D6:D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A31-58C1-4D4E-894F-09BD1F6424B2}">
  <dimension ref="C2:I18"/>
  <sheetViews>
    <sheetView showGridLines="0" zoomScale="70" zoomScaleNormal="70" workbookViewId="0">
      <selection activeCell="C2" sqref="C2:I3"/>
    </sheetView>
  </sheetViews>
  <sheetFormatPr baseColWidth="10" defaultRowHeight="15"/>
  <sheetData>
    <row r="2" spans="3:9">
      <c r="C2" s="1222" t="s">
        <v>980</v>
      </c>
      <c r="D2" s="1222"/>
      <c r="E2" s="1222"/>
      <c r="F2" s="1222"/>
      <c r="G2" s="1222"/>
      <c r="H2" s="1222"/>
      <c r="I2" s="1222"/>
    </row>
    <row r="3" spans="3:9">
      <c r="C3" s="1222"/>
      <c r="D3" s="1222"/>
      <c r="E3" s="1222"/>
      <c r="F3" s="1222"/>
      <c r="G3" s="1222"/>
      <c r="H3" s="1222"/>
      <c r="I3" s="1222"/>
    </row>
    <row r="4" spans="3:9">
      <c r="F4" s="89" t="s">
        <v>981</v>
      </c>
    </row>
    <row r="18" spans="3:6">
      <c r="C18" s="1223" t="s">
        <v>982</v>
      </c>
      <c r="D18" s="1223"/>
      <c r="E18" s="1223"/>
      <c r="F18" s="1223"/>
    </row>
  </sheetData>
  <mergeCells count="2">
    <mergeCell ref="C2:I3"/>
    <mergeCell ref="C18:F1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2E3C-001D-49DC-B6E3-9FCEF8DEBFBB}">
  <dimension ref="F3:R58"/>
  <sheetViews>
    <sheetView showGridLines="0" topLeftCell="D3" zoomScaleNormal="100" workbookViewId="0">
      <selection activeCell="O6" sqref="O6"/>
    </sheetView>
  </sheetViews>
  <sheetFormatPr baseColWidth="10" defaultRowHeight="15"/>
  <cols>
    <col min="14" max="14" width="79.42578125" bestFit="1" customWidth="1"/>
    <col min="16" max="16" width="13.85546875" bestFit="1" customWidth="1"/>
  </cols>
  <sheetData>
    <row r="3" spans="6:18">
      <c r="N3" s="1200" t="s">
        <v>1036</v>
      </c>
      <c r="O3" s="1200"/>
      <c r="P3" s="1200"/>
      <c r="Q3" s="1200"/>
      <c r="R3" s="1200"/>
    </row>
    <row r="4" spans="6:18">
      <c r="G4" s="639" t="s">
        <v>1037</v>
      </c>
      <c r="N4" s="1200"/>
      <c r="O4" s="1200"/>
      <c r="P4" s="1200"/>
      <c r="Q4" s="1200"/>
      <c r="R4" s="1200"/>
    </row>
    <row r="5" spans="6:18">
      <c r="F5" s="875"/>
      <c r="G5" s="89" t="s">
        <v>1038</v>
      </c>
      <c r="H5" s="875"/>
      <c r="N5" s="1412"/>
      <c r="O5" s="1412"/>
      <c r="P5" s="1412"/>
      <c r="Q5" s="1412"/>
      <c r="R5" s="1412"/>
    </row>
    <row r="6" spans="6:18" ht="105">
      <c r="N6" s="862" t="s">
        <v>983</v>
      </c>
      <c r="O6" s="643" t="s">
        <v>984</v>
      </c>
      <c r="P6" s="643" t="s">
        <v>985</v>
      </c>
      <c r="Q6" s="643" t="s">
        <v>986</v>
      </c>
      <c r="R6" s="643" t="s">
        <v>987</v>
      </c>
    </row>
    <row r="7" spans="6:18">
      <c r="N7" s="863" t="s">
        <v>988</v>
      </c>
      <c r="O7" s="76">
        <v>4284940544</v>
      </c>
      <c r="P7" s="864">
        <v>1634577</v>
      </c>
      <c r="Q7" s="865">
        <f>O7/P7</f>
        <v>2621.4369491311818</v>
      </c>
      <c r="R7" s="866">
        <f>O7/$O$54</f>
        <v>7.9750340623121183E-2</v>
      </c>
    </row>
    <row r="8" spans="6:18">
      <c r="N8" s="123" t="s">
        <v>989</v>
      </c>
      <c r="O8" s="69">
        <v>301221700</v>
      </c>
      <c r="P8" s="867">
        <v>241001</v>
      </c>
      <c r="Q8" s="868">
        <f>O8/P8</f>
        <v>1249.8773864008863</v>
      </c>
      <c r="R8" s="869">
        <f t="shared" ref="R8:R54" si="0">O8/$O$54</f>
        <v>5.6062698960230011E-3</v>
      </c>
    </row>
    <row r="9" spans="6:18">
      <c r="N9" s="123" t="s">
        <v>990</v>
      </c>
      <c r="O9" s="69">
        <v>1015091260</v>
      </c>
      <c r="P9" s="867">
        <v>334639</v>
      </c>
      <c r="Q9" s="868">
        <f>O9/P9</f>
        <v>3033.3919836002378</v>
      </c>
      <c r="R9" s="869">
        <f t="shared" si="0"/>
        <v>1.8892648081642382E-2</v>
      </c>
    </row>
    <row r="10" spans="6:18">
      <c r="N10" s="123" t="s">
        <v>991</v>
      </c>
      <c r="O10" s="69">
        <v>2054798395</v>
      </c>
      <c r="P10" s="867">
        <v>1058937</v>
      </c>
      <c r="Q10" s="868">
        <f>O10/P10</f>
        <v>1940.4349786625644</v>
      </c>
      <c r="R10" s="869">
        <f t="shared" si="0"/>
        <v>3.8243441240404921E-2</v>
      </c>
    </row>
    <row r="11" spans="6:18">
      <c r="N11" s="123" t="s">
        <v>992</v>
      </c>
      <c r="O11" s="69">
        <v>913829189</v>
      </c>
      <c r="P11" s="665" t="s">
        <v>89</v>
      </c>
      <c r="Q11" s="868" t="s">
        <v>89</v>
      </c>
      <c r="R11" s="869">
        <f t="shared" si="0"/>
        <v>1.7007981405050877E-2</v>
      </c>
    </row>
    <row r="12" spans="6:18">
      <c r="N12" s="863" t="s">
        <v>993</v>
      </c>
      <c r="O12" s="76">
        <v>1069971636</v>
      </c>
      <c r="P12" s="864">
        <v>741046</v>
      </c>
      <c r="Q12" s="865">
        <f t="shared" ref="Q12:Q25" si="1">O12/P12</f>
        <v>1443.8666911365826</v>
      </c>
      <c r="R12" s="866">
        <f t="shared" si="0"/>
        <v>1.9914069180624373E-2</v>
      </c>
    </row>
    <row r="13" spans="6:18">
      <c r="N13" s="123" t="s">
        <v>994</v>
      </c>
      <c r="O13" s="69">
        <v>671336363</v>
      </c>
      <c r="P13" s="867">
        <v>413623</v>
      </c>
      <c r="Q13" s="868">
        <f t="shared" si="1"/>
        <v>1623.0634249062552</v>
      </c>
      <c r="R13" s="869">
        <f t="shared" si="0"/>
        <v>1.2494759979086731E-2</v>
      </c>
    </row>
    <row r="14" spans="6:18">
      <c r="N14" s="123" t="s">
        <v>995</v>
      </c>
      <c r="O14" s="69">
        <v>187567971</v>
      </c>
      <c r="P14" s="867">
        <v>151791</v>
      </c>
      <c r="Q14" s="868">
        <f t="shared" si="1"/>
        <v>1235.6988951914145</v>
      </c>
      <c r="R14" s="869">
        <f t="shared" si="0"/>
        <v>3.4909724939319285E-3</v>
      </c>
    </row>
    <row r="15" spans="6:18">
      <c r="N15" s="123" t="s">
        <v>996</v>
      </c>
      <c r="O15" s="69">
        <v>211067302</v>
      </c>
      <c r="P15" s="867">
        <v>175632</v>
      </c>
      <c r="Q15" s="868">
        <f t="shared" si="1"/>
        <v>1201.7588024961283</v>
      </c>
      <c r="R15" s="869">
        <f t="shared" si="0"/>
        <v>3.9283367076057112E-3</v>
      </c>
    </row>
    <row r="16" spans="6:18">
      <c r="N16" s="863" t="s">
        <v>997</v>
      </c>
      <c r="O16" s="76">
        <v>3985133821</v>
      </c>
      <c r="P16" s="864">
        <v>646892</v>
      </c>
      <c r="Q16" s="865">
        <f t="shared" si="1"/>
        <v>6160.4314491445248</v>
      </c>
      <c r="R16" s="866">
        <f t="shared" si="0"/>
        <v>7.4170405957789273E-2</v>
      </c>
    </row>
    <row r="17" spans="6:18">
      <c r="N17" s="123" t="s">
        <v>998</v>
      </c>
      <c r="O17" s="69">
        <v>2184746531</v>
      </c>
      <c r="P17" s="867">
        <v>300241</v>
      </c>
      <c r="Q17" s="868">
        <f t="shared" si="1"/>
        <v>7276.6428668969265</v>
      </c>
      <c r="R17" s="869">
        <f t="shared" si="0"/>
        <v>4.0662006446368179E-2</v>
      </c>
    </row>
    <row r="18" spans="6:18">
      <c r="N18" s="123" t="s">
        <v>999</v>
      </c>
      <c r="O18" s="69">
        <v>635775519</v>
      </c>
      <c r="P18" s="867">
        <v>140803</v>
      </c>
      <c r="Q18" s="868">
        <f t="shared" si="1"/>
        <v>4515.3549214150271</v>
      </c>
      <c r="R18" s="869">
        <f t="shared" si="0"/>
        <v>1.183290962370274E-2</v>
      </c>
    </row>
    <row r="19" spans="6:18">
      <c r="N19" s="123" t="s">
        <v>1000</v>
      </c>
      <c r="O19" s="69">
        <v>204788739</v>
      </c>
      <c r="P19" s="867">
        <v>91939</v>
      </c>
      <c r="Q19" s="868">
        <f t="shared" si="1"/>
        <v>2227.4414448710559</v>
      </c>
      <c r="R19" s="869">
        <f t="shared" si="0"/>
        <v>3.8114815184304832E-3</v>
      </c>
    </row>
    <row r="20" spans="6:18">
      <c r="N20" s="123" t="s">
        <v>1001</v>
      </c>
      <c r="O20" s="69">
        <v>959823032</v>
      </c>
      <c r="P20" s="867">
        <v>113909</v>
      </c>
      <c r="Q20" s="868">
        <f t="shared" si="1"/>
        <v>8426.2264790315076</v>
      </c>
      <c r="R20" s="869">
        <f t="shared" si="0"/>
        <v>1.7864008369287875E-2</v>
      </c>
    </row>
    <row r="21" spans="6:18">
      <c r="N21" s="863" t="s">
        <v>1002</v>
      </c>
      <c r="O21" s="76">
        <v>2397153101</v>
      </c>
      <c r="P21" s="864">
        <v>421262</v>
      </c>
      <c r="Q21" s="865">
        <f t="shared" si="1"/>
        <v>5690.4090589704274</v>
      </c>
      <c r="R21" s="866">
        <f t="shared" si="0"/>
        <v>4.4615269305944706E-2</v>
      </c>
    </row>
    <row r="22" spans="6:18">
      <c r="N22" s="123" t="s">
        <v>1003</v>
      </c>
      <c r="O22" s="69">
        <v>681946003</v>
      </c>
      <c r="P22" s="867">
        <v>66883</v>
      </c>
      <c r="Q22" s="868">
        <f t="shared" si="1"/>
        <v>10196.103688530719</v>
      </c>
      <c r="R22" s="869">
        <f t="shared" si="0"/>
        <v>1.2692224190130098E-2</v>
      </c>
    </row>
    <row r="23" spans="6:18">
      <c r="N23" s="123" t="s">
        <v>1004</v>
      </c>
      <c r="O23" s="69">
        <v>847723630</v>
      </c>
      <c r="P23" s="867">
        <v>118240</v>
      </c>
      <c r="Q23" s="868">
        <f t="shared" si="1"/>
        <v>7169.5164918809205</v>
      </c>
      <c r="R23" s="869">
        <f t="shared" si="0"/>
        <v>1.5777639748452189E-2</v>
      </c>
    </row>
    <row r="24" spans="6:18">
      <c r="F24" s="1223" t="s">
        <v>982</v>
      </c>
      <c r="G24" s="1223"/>
      <c r="H24" s="1223"/>
      <c r="I24" s="1223"/>
      <c r="J24" s="1223"/>
      <c r="K24" s="199"/>
      <c r="L24" s="199"/>
      <c r="N24" s="123" t="s">
        <v>1005</v>
      </c>
      <c r="O24" s="69">
        <v>362786373</v>
      </c>
      <c r="P24" s="867">
        <v>57143</v>
      </c>
      <c r="Q24" s="868">
        <f t="shared" si="1"/>
        <v>6348.7456556358611</v>
      </c>
      <c r="R24" s="869">
        <f t="shared" si="0"/>
        <v>6.752097613277103E-3</v>
      </c>
    </row>
    <row r="25" spans="6:18">
      <c r="N25" s="123" t="s">
        <v>1006</v>
      </c>
      <c r="O25" s="69">
        <v>494697095</v>
      </c>
      <c r="P25" s="867">
        <v>178996</v>
      </c>
      <c r="Q25" s="868">
        <f t="shared" si="1"/>
        <v>2763.7326811772332</v>
      </c>
      <c r="R25" s="869">
        <f t="shared" si="0"/>
        <v>9.2071900243193977E-3</v>
      </c>
    </row>
    <row r="26" spans="6:18">
      <c r="N26" s="123" t="s">
        <v>992</v>
      </c>
      <c r="O26" s="69">
        <v>10000000</v>
      </c>
      <c r="P26" s="665" t="s">
        <v>89</v>
      </c>
      <c r="Q26" s="868" t="s">
        <v>89</v>
      </c>
      <c r="R26" s="869">
        <f t="shared" si="0"/>
        <v>1.8611772976591663E-4</v>
      </c>
    </row>
    <row r="27" spans="6:18">
      <c r="N27" s="863" t="s">
        <v>1007</v>
      </c>
      <c r="O27" s="76">
        <v>6141541311</v>
      </c>
      <c r="P27" s="864">
        <v>1125473</v>
      </c>
      <c r="Q27" s="865">
        <f t="shared" ref="Q27:Q50" si="2">O27/P27</f>
        <v>5456.8535282499006</v>
      </c>
      <c r="R27" s="866">
        <f t="shared" si="0"/>
        <v>0.11430497260669113</v>
      </c>
    </row>
    <row r="28" spans="6:18" ht="15" customHeight="1">
      <c r="F28" s="1200" t="s">
        <v>1039</v>
      </c>
      <c r="G28" s="1200"/>
      <c r="H28" s="1200"/>
      <c r="I28" s="1200"/>
      <c r="J28" s="1200"/>
      <c r="K28" s="1200"/>
      <c r="L28" s="1200"/>
      <c r="N28" s="123" t="s">
        <v>1008</v>
      </c>
      <c r="O28" s="69">
        <v>2952648114</v>
      </c>
      <c r="P28" s="867">
        <v>222947</v>
      </c>
      <c r="Q28" s="868">
        <f t="shared" si="2"/>
        <v>13243.722113327383</v>
      </c>
      <c r="R28" s="869">
        <f t="shared" si="0"/>
        <v>5.4954016377529537E-2</v>
      </c>
    </row>
    <row r="29" spans="6:18">
      <c r="F29" s="1200"/>
      <c r="G29" s="1200"/>
      <c r="H29" s="1200"/>
      <c r="I29" s="1200"/>
      <c r="J29" s="1200"/>
      <c r="K29" s="1200"/>
      <c r="L29" s="1200"/>
      <c r="N29" s="123" t="s">
        <v>1009</v>
      </c>
      <c r="O29" s="69">
        <v>1062071880</v>
      </c>
      <c r="P29" s="867">
        <v>199553</v>
      </c>
      <c r="Q29" s="868">
        <f t="shared" si="2"/>
        <v>5322.2546391184296</v>
      </c>
      <c r="R29" s="869">
        <f t="shared" si="0"/>
        <v>1.9767040715381903E-2</v>
      </c>
    </row>
    <row r="30" spans="6:18">
      <c r="F30" s="1201" t="s">
        <v>722</v>
      </c>
      <c r="G30" s="1201"/>
      <c r="H30" s="1201"/>
      <c r="I30" s="1201"/>
      <c r="J30" s="1201"/>
      <c r="K30" s="1201"/>
      <c r="N30" s="123" t="s">
        <v>1010</v>
      </c>
      <c r="O30" s="69">
        <v>1928573868</v>
      </c>
      <c r="P30" s="867">
        <v>649724</v>
      </c>
      <c r="Q30" s="868">
        <f t="shared" si="2"/>
        <v>2968.2971046167295</v>
      </c>
      <c r="R30" s="869">
        <f t="shared" si="0"/>
        <v>3.5894178999803253E-2</v>
      </c>
    </row>
    <row r="31" spans="6:18">
      <c r="N31" s="123" t="s">
        <v>1011</v>
      </c>
      <c r="O31" s="69">
        <v>198247449</v>
      </c>
      <c r="P31" s="867">
        <v>53249</v>
      </c>
      <c r="Q31" s="868">
        <f t="shared" si="2"/>
        <v>3723.0267047268494</v>
      </c>
      <c r="R31" s="869">
        <f t="shared" si="0"/>
        <v>3.6897365139764338E-3</v>
      </c>
    </row>
    <row r="32" spans="6:18">
      <c r="N32" s="863" t="s">
        <v>1012</v>
      </c>
      <c r="O32" s="76">
        <v>2208173993</v>
      </c>
      <c r="P32" s="864">
        <v>385638</v>
      </c>
      <c r="Q32" s="865">
        <f t="shared" si="2"/>
        <v>5726.0280185044003</v>
      </c>
      <c r="R32" s="866">
        <f t="shared" si="0"/>
        <v>4.1098033050529906E-2</v>
      </c>
    </row>
    <row r="33" spans="14:18">
      <c r="N33" s="123" t="s">
        <v>1013</v>
      </c>
      <c r="O33" s="69">
        <v>1116546664</v>
      </c>
      <c r="P33" s="867">
        <v>101597</v>
      </c>
      <c r="Q33" s="868">
        <f t="shared" si="2"/>
        <v>10989.957026290147</v>
      </c>
      <c r="R33" s="869">
        <f t="shared" si="0"/>
        <v>2.0780913028138771E-2</v>
      </c>
    </row>
    <row r="34" spans="14:18">
      <c r="N34" s="123" t="s">
        <v>1014</v>
      </c>
      <c r="O34" s="69">
        <v>499506966</v>
      </c>
      <c r="P34" s="867">
        <v>189012</v>
      </c>
      <c r="Q34" s="868">
        <f t="shared" si="2"/>
        <v>2642.7262078598183</v>
      </c>
      <c r="R34" s="869">
        <f t="shared" si="0"/>
        <v>9.2967102514180909E-3</v>
      </c>
    </row>
    <row r="35" spans="14:18">
      <c r="N35" s="123" t="s">
        <v>1015</v>
      </c>
      <c r="O35" s="69">
        <v>158831593</v>
      </c>
      <c r="P35" s="867">
        <v>59472</v>
      </c>
      <c r="Q35" s="868">
        <f t="shared" si="2"/>
        <v>2670.6953356201238</v>
      </c>
      <c r="R35" s="869">
        <f t="shared" si="0"/>
        <v>2.9561375504264056E-3</v>
      </c>
    </row>
    <row r="36" spans="14:18">
      <c r="N36" s="123" t="s">
        <v>1016</v>
      </c>
      <c r="O36" s="69">
        <v>433288770</v>
      </c>
      <c r="P36" s="867">
        <v>35557</v>
      </c>
      <c r="Q36" s="868">
        <f t="shared" si="2"/>
        <v>12185.75161009084</v>
      </c>
      <c r="R36" s="869">
        <f t="shared" si="0"/>
        <v>8.0642722205466408E-3</v>
      </c>
    </row>
    <row r="37" spans="14:18">
      <c r="N37" s="863" t="s">
        <v>1017</v>
      </c>
      <c r="O37" s="76">
        <v>546731279</v>
      </c>
      <c r="P37" s="864">
        <v>281974</v>
      </c>
      <c r="Q37" s="865">
        <f t="shared" si="2"/>
        <v>1938.9421684268762</v>
      </c>
      <c r="R37" s="866">
        <f t="shared" si="0"/>
        <v>1.0175638443949597E-2</v>
      </c>
    </row>
    <row r="38" spans="14:18">
      <c r="N38" s="123" t="s">
        <v>1018</v>
      </c>
      <c r="O38" s="69">
        <v>173058068</v>
      </c>
      <c r="P38" s="867">
        <v>63196</v>
      </c>
      <c r="Q38" s="868">
        <f t="shared" si="2"/>
        <v>2738.4338882207735</v>
      </c>
      <c r="R38" s="869">
        <f t="shared" si="0"/>
        <v>3.2209174733835622E-3</v>
      </c>
    </row>
    <row r="39" spans="14:18">
      <c r="N39" s="123" t="s">
        <v>1019</v>
      </c>
      <c r="O39" s="69">
        <v>373673211</v>
      </c>
      <c r="P39" s="867">
        <v>218778</v>
      </c>
      <c r="Q39" s="868">
        <f t="shared" si="2"/>
        <v>1708.0017689164358</v>
      </c>
      <c r="R39" s="869">
        <f t="shared" si="0"/>
        <v>6.9547209705660348E-3</v>
      </c>
    </row>
    <row r="40" spans="14:18">
      <c r="N40" s="863" t="s">
        <v>1020</v>
      </c>
      <c r="O40" s="76">
        <v>1882395169</v>
      </c>
      <c r="P40" s="864">
        <v>740086</v>
      </c>
      <c r="Q40" s="865">
        <f t="shared" si="2"/>
        <v>2543.4816615906798</v>
      </c>
      <c r="R40" s="866">
        <f t="shared" si="0"/>
        <v>3.5034711537660898E-2</v>
      </c>
    </row>
    <row r="41" spans="14:18">
      <c r="N41" s="123" t="s">
        <v>1021</v>
      </c>
      <c r="O41" s="69">
        <v>259972912</v>
      </c>
      <c r="P41" s="867">
        <v>94587</v>
      </c>
      <c r="Q41" s="868">
        <f t="shared" si="2"/>
        <v>2748.5057354604755</v>
      </c>
      <c r="R41" s="869">
        <f t="shared" si="0"/>
        <v>4.8385568182074427E-3</v>
      </c>
    </row>
    <row r="42" spans="14:18">
      <c r="N42" s="123" t="s">
        <v>1022</v>
      </c>
      <c r="O42" s="69">
        <v>1142003675</v>
      </c>
      <c r="P42" s="867">
        <v>368324</v>
      </c>
      <c r="Q42" s="868">
        <f t="shared" si="2"/>
        <v>3100.5410318089507</v>
      </c>
      <c r="R42" s="869">
        <f t="shared" si="0"/>
        <v>2.1254713137533368E-2</v>
      </c>
    </row>
    <row r="43" spans="14:18">
      <c r="N43" s="123" t="s">
        <v>1023</v>
      </c>
      <c r="O43" s="69">
        <v>480418582</v>
      </c>
      <c r="P43" s="867">
        <v>277175</v>
      </c>
      <c r="Q43" s="868">
        <f t="shared" si="2"/>
        <v>1733.2680869486787</v>
      </c>
      <c r="R43" s="869">
        <f t="shared" si="0"/>
        <v>8.9414415819200864E-3</v>
      </c>
    </row>
    <row r="44" spans="14:18">
      <c r="N44" s="863" t="s">
        <v>1024</v>
      </c>
      <c r="O44" s="76">
        <v>2128573259</v>
      </c>
      <c r="P44" s="864">
        <v>584602</v>
      </c>
      <c r="Q44" s="865">
        <f t="shared" si="2"/>
        <v>3641.0639358058988</v>
      </c>
      <c r="R44" s="866">
        <f t="shared" si="0"/>
        <v>3.9616522260551845E-2</v>
      </c>
    </row>
    <row r="45" spans="14:18">
      <c r="N45" s="123" t="s">
        <v>1025</v>
      </c>
      <c r="O45" s="69">
        <v>800692187</v>
      </c>
      <c r="P45" s="867">
        <v>307027</v>
      </c>
      <c r="Q45" s="868">
        <f t="shared" si="2"/>
        <v>2607.8885146908906</v>
      </c>
      <c r="R45" s="869">
        <f t="shared" si="0"/>
        <v>1.4902301208574678E-2</v>
      </c>
    </row>
    <row r="46" spans="14:18">
      <c r="N46" s="123" t="s">
        <v>1026</v>
      </c>
      <c r="O46" s="69">
        <v>546817951</v>
      </c>
      <c r="P46" s="867">
        <v>191845</v>
      </c>
      <c r="Q46" s="868">
        <f t="shared" si="2"/>
        <v>2850.3111939326018</v>
      </c>
      <c r="R46" s="869">
        <f t="shared" si="0"/>
        <v>1.0177251563537024E-2</v>
      </c>
    </row>
    <row r="47" spans="14:18">
      <c r="N47" s="123" t="s">
        <v>1027</v>
      </c>
      <c r="O47" s="69">
        <v>781063121</v>
      </c>
      <c r="P47" s="867">
        <v>85730</v>
      </c>
      <c r="Q47" s="868">
        <f t="shared" si="2"/>
        <v>9110.7327773241577</v>
      </c>
      <c r="R47" s="869">
        <f t="shared" si="0"/>
        <v>1.4536969488440145E-2</v>
      </c>
    </row>
    <row r="48" spans="14:18">
      <c r="N48" s="863" t="s">
        <v>1028</v>
      </c>
      <c r="O48" s="76">
        <v>18692295342</v>
      </c>
      <c r="P48" s="864">
        <v>4060388</v>
      </c>
      <c r="Q48" s="865">
        <f t="shared" si="2"/>
        <v>4603.57368359871</v>
      </c>
      <c r="R48" s="866">
        <f t="shared" si="0"/>
        <v>0.34789675731670583</v>
      </c>
    </row>
    <row r="49" spans="6:18">
      <c r="N49" s="123" t="s">
        <v>1029</v>
      </c>
      <c r="O49" s="69">
        <v>3954893481</v>
      </c>
      <c r="P49" s="867">
        <v>1055879</v>
      </c>
      <c r="Q49" s="868">
        <f t="shared" si="2"/>
        <v>3745.5934638343979</v>
      </c>
      <c r="R49" s="869">
        <f t="shared" si="0"/>
        <v>7.3607579614974328E-2</v>
      </c>
    </row>
    <row r="50" spans="6:18">
      <c r="N50" s="123" t="s">
        <v>1030</v>
      </c>
      <c r="O50" s="69">
        <v>14725813399</v>
      </c>
      <c r="P50" s="867">
        <v>3004509</v>
      </c>
      <c r="Q50" s="868">
        <f t="shared" si="2"/>
        <v>4901.2379057609742</v>
      </c>
      <c r="R50" s="869">
        <f t="shared" si="0"/>
        <v>0.27407349587783963</v>
      </c>
    </row>
    <row r="51" spans="6:18">
      <c r="N51" s="123" t="s">
        <v>992</v>
      </c>
      <c r="O51" s="69">
        <v>11588462</v>
      </c>
      <c r="P51" s="665" t="s">
        <v>89</v>
      </c>
      <c r="Q51" s="868" t="s">
        <v>89</v>
      </c>
      <c r="R51" s="869">
        <f t="shared" si="0"/>
        <v>2.1568182389185937E-4</v>
      </c>
    </row>
    <row r="52" spans="6:18">
      <c r="N52" s="863" t="s">
        <v>1031</v>
      </c>
      <c r="O52" s="76">
        <v>10392523053</v>
      </c>
      <c r="P52" s="864">
        <v>10621938</v>
      </c>
      <c r="Q52" s="865">
        <f>O52/P52</f>
        <v>978.40178063551116</v>
      </c>
      <c r="R52" s="866">
        <f t="shared" si="0"/>
        <v>0.19342327971643128</v>
      </c>
    </row>
    <row r="53" spans="6:18">
      <c r="N53" s="123" t="s">
        <v>992</v>
      </c>
      <c r="O53" s="69">
        <v>10392523053</v>
      </c>
      <c r="P53" s="665" t="s">
        <v>89</v>
      </c>
      <c r="Q53" s="868" t="s">
        <v>89</v>
      </c>
      <c r="R53" s="869">
        <f t="shared" si="0"/>
        <v>0.19342327971643128</v>
      </c>
    </row>
    <row r="54" spans="6:18">
      <c r="N54" s="870" t="s">
        <v>1032</v>
      </c>
      <c r="O54" s="871">
        <v>53729432508</v>
      </c>
      <c r="P54" s="872">
        <v>10621938</v>
      </c>
      <c r="Q54" s="873">
        <f>O54/P54</f>
        <v>5058.3455211280652</v>
      </c>
      <c r="R54" s="874">
        <f t="shared" si="0"/>
        <v>1</v>
      </c>
    </row>
    <row r="55" spans="6:18">
      <c r="F55" s="2" t="s">
        <v>982</v>
      </c>
      <c r="G55" s="2"/>
      <c r="H55" s="2"/>
      <c r="I55" s="2"/>
      <c r="J55" s="2"/>
      <c r="N55" s="216" t="s">
        <v>1033</v>
      </c>
      <c r="O55" s="59"/>
      <c r="P55" s="59"/>
      <c r="Q55" s="59"/>
      <c r="R55" s="59"/>
    </row>
    <row r="56" spans="6:18">
      <c r="N56" s="216" t="s">
        <v>1034</v>
      </c>
      <c r="O56" s="59"/>
      <c r="P56" s="59"/>
      <c r="Q56" s="59"/>
      <c r="R56" s="59"/>
    </row>
    <row r="57" spans="6:18">
      <c r="N57" s="216" t="s">
        <v>1035</v>
      </c>
      <c r="O57" s="59"/>
      <c r="P57" s="59"/>
      <c r="Q57" s="59"/>
      <c r="R57" s="59"/>
    </row>
    <row r="58" spans="6:18">
      <c r="N58" s="59"/>
      <c r="O58" s="59"/>
      <c r="P58" s="59"/>
      <c r="Q58" s="59"/>
      <c r="R58" s="59"/>
    </row>
  </sheetData>
  <mergeCells count="4">
    <mergeCell ref="N3:R5"/>
    <mergeCell ref="F24:J24"/>
    <mergeCell ref="F28:L29"/>
    <mergeCell ref="F30:K30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D8E8-80F3-449B-8AA3-E42A1366A97C}">
  <dimension ref="B2:M57"/>
  <sheetViews>
    <sheetView showGridLines="0" zoomScale="90" zoomScaleNormal="90" workbookViewId="0">
      <selection activeCell="K30" sqref="K30"/>
    </sheetView>
  </sheetViews>
  <sheetFormatPr baseColWidth="10" defaultColWidth="11.42578125" defaultRowHeight="15"/>
  <cols>
    <col min="1" max="1" width="11.42578125" style="59"/>
    <col min="2" max="2" width="4.85546875" style="59" bestFit="1" customWidth="1"/>
    <col min="3" max="3" width="11.42578125" style="59" hidden="1" customWidth="1"/>
    <col min="4" max="4" width="21.28515625" style="59" bestFit="1" customWidth="1"/>
    <col min="5" max="5" width="32.7109375" style="59" bestFit="1" customWidth="1"/>
    <col min="6" max="6" width="33.7109375" style="59" customWidth="1"/>
    <col min="7" max="7" width="16.28515625" style="59" customWidth="1"/>
    <col min="8" max="8" width="18.85546875" style="59" customWidth="1"/>
    <col min="9" max="9" width="34.5703125" style="1107" customWidth="1"/>
    <col min="10" max="10" width="15.85546875" style="59" customWidth="1"/>
    <col min="11" max="12" width="11.42578125" style="59"/>
    <col min="13" max="13" width="12.140625" style="59" bestFit="1" customWidth="1"/>
    <col min="14" max="16384" width="11.42578125" style="59"/>
  </cols>
  <sheetData>
    <row r="2" spans="2:10">
      <c r="D2" s="1200" t="s">
        <v>1040</v>
      </c>
      <c r="E2" s="1200"/>
      <c r="F2" s="1200"/>
      <c r="G2" s="1200"/>
      <c r="H2" s="1200"/>
      <c r="I2" s="1200"/>
      <c r="J2" s="1200"/>
    </row>
    <row r="4" spans="2:10" ht="45">
      <c r="B4" s="1106" t="s">
        <v>342</v>
      </c>
      <c r="C4" s="1106" t="s">
        <v>1267</v>
      </c>
      <c r="D4" s="1106" t="s">
        <v>1268</v>
      </c>
      <c r="E4" s="1106" t="s">
        <v>1269</v>
      </c>
      <c r="F4" s="1106" t="s">
        <v>1270</v>
      </c>
      <c r="G4" s="1106" t="s">
        <v>1271</v>
      </c>
      <c r="H4" s="1106" t="s">
        <v>1272</v>
      </c>
      <c r="I4" s="1106" t="s">
        <v>1273</v>
      </c>
      <c r="J4" s="1106" t="s">
        <v>1274</v>
      </c>
    </row>
    <row r="5" spans="2:10">
      <c r="B5" s="187">
        <v>1</v>
      </c>
      <c r="C5" s="1108">
        <v>70302</v>
      </c>
      <c r="D5" s="1108" t="s">
        <v>1275</v>
      </c>
      <c r="E5" s="1108" t="s">
        <v>1276</v>
      </c>
      <c r="F5" s="1108" t="s">
        <v>1277</v>
      </c>
      <c r="G5" s="1104">
        <v>95.7</v>
      </c>
      <c r="H5" s="1109">
        <v>10000000</v>
      </c>
      <c r="I5" s="1110" t="s">
        <v>1278</v>
      </c>
      <c r="J5" s="187" t="s">
        <v>1279</v>
      </c>
    </row>
    <row r="6" spans="2:10">
      <c r="B6" s="187">
        <v>2</v>
      </c>
      <c r="C6" s="1108" t="s">
        <v>1280</v>
      </c>
      <c r="D6" s="1108" t="s">
        <v>1281</v>
      </c>
      <c r="E6" s="1108" t="s">
        <v>1281</v>
      </c>
      <c r="F6" s="1108" t="s">
        <v>1282</v>
      </c>
      <c r="G6" s="1104">
        <v>89.370078740157481</v>
      </c>
      <c r="H6" s="1109">
        <v>10000000</v>
      </c>
      <c r="I6" s="1110" t="s">
        <v>1283</v>
      </c>
      <c r="J6" s="1109" t="s">
        <v>1284</v>
      </c>
    </row>
    <row r="7" spans="2:10">
      <c r="B7" s="187">
        <v>3</v>
      </c>
      <c r="C7" s="1108" t="s">
        <v>1285</v>
      </c>
      <c r="D7" s="1108" t="s">
        <v>1286</v>
      </c>
      <c r="E7" s="1108" t="s">
        <v>1287</v>
      </c>
      <c r="F7" s="1108" t="s">
        <v>1288</v>
      </c>
      <c r="G7" s="1104">
        <v>89.022556390977442</v>
      </c>
      <c r="H7" s="1109">
        <v>10000000</v>
      </c>
      <c r="I7" s="1110" t="s">
        <v>1289</v>
      </c>
      <c r="J7" s="1109" t="s">
        <v>1290</v>
      </c>
    </row>
    <row r="8" spans="2:10">
      <c r="B8" s="187">
        <v>4</v>
      </c>
      <c r="C8" s="1108" t="s">
        <v>1291</v>
      </c>
      <c r="D8" s="1108" t="s">
        <v>1292</v>
      </c>
      <c r="E8" s="1108" t="s">
        <v>1293</v>
      </c>
      <c r="F8" s="1108" t="s">
        <v>1294</v>
      </c>
      <c r="G8" s="1104">
        <v>88.9908256880734</v>
      </c>
      <c r="H8" s="1109">
        <v>10000000</v>
      </c>
      <c r="I8" s="1110" t="s">
        <v>1295</v>
      </c>
      <c r="J8" s="1109" t="s">
        <v>1296</v>
      </c>
    </row>
    <row r="9" spans="2:10">
      <c r="B9" s="187">
        <v>5</v>
      </c>
      <c r="C9" s="1108" t="s">
        <v>1297</v>
      </c>
      <c r="D9" s="1108" t="s">
        <v>1298</v>
      </c>
      <c r="E9" s="1108" t="s">
        <v>1299</v>
      </c>
      <c r="F9" s="1108" t="s">
        <v>1300</v>
      </c>
      <c r="G9" s="1104">
        <v>88.69047619047619</v>
      </c>
      <c r="H9" s="1109">
        <v>10000000</v>
      </c>
      <c r="I9" s="1110" t="s">
        <v>1301</v>
      </c>
      <c r="J9" s="1109" t="s">
        <v>1302</v>
      </c>
    </row>
    <row r="10" spans="2:10">
      <c r="B10" s="187">
        <v>6</v>
      </c>
      <c r="C10" s="1108" t="s">
        <v>1303</v>
      </c>
      <c r="D10" s="1108" t="s">
        <v>1304</v>
      </c>
      <c r="E10" s="1108" t="s">
        <v>1305</v>
      </c>
      <c r="F10" s="1108" t="s">
        <v>1306</v>
      </c>
      <c r="G10" s="1104">
        <v>88.580246913580254</v>
      </c>
      <c r="H10" s="1109">
        <v>10000000</v>
      </c>
      <c r="I10" s="1110" t="s">
        <v>1307</v>
      </c>
      <c r="J10" s="187" t="s">
        <v>1308</v>
      </c>
    </row>
    <row r="11" spans="2:10">
      <c r="B11" s="187">
        <v>7</v>
      </c>
      <c r="C11" s="1108" t="s">
        <v>1309</v>
      </c>
      <c r="D11" s="1108" t="s">
        <v>1292</v>
      </c>
      <c r="E11" s="1108" t="s">
        <v>1310</v>
      </c>
      <c r="F11" s="1108" t="s">
        <v>1311</v>
      </c>
      <c r="G11" s="1104">
        <v>88.411214953271028</v>
      </c>
      <c r="H11" s="1109">
        <v>10000000</v>
      </c>
      <c r="I11" s="1110" t="s">
        <v>1312</v>
      </c>
      <c r="J11" s="1109" t="s">
        <v>1318</v>
      </c>
    </row>
    <row r="12" spans="2:10">
      <c r="B12" s="187">
        <v>8</v>
      </c>
      <c r="C12" s="1108" t="s">
        <v>1313</v>
      </c>
      <c r="D12" s="1108" t="s">
        <v>1314</v>
      </c>
      <c r="E12" s="1108" t="s">
        <v>1315</v>
      </c>
      <c r="F12" s="1108" t="s">
        <v>1316</v>
      </c>
      <c r="G12" s="1104">
        <v>88.249305279872971</v>
      </c>
      <c r="H12" s="1109">
        <v>10000000</v>
      </c>
      <c r="I12" s="1110" t="s">
        <v>1317</v>
      </c>
      <c r="J12" s="1109" t="s">
        <v>1318</v>
      </c>
    </row>
    <row r="13" spans="2:10" ht="30">
      <c r="B13" s="187">
        <v>9</v>
      </c>
      <c r="C13" s="1108" t="s">
        <v>1319</v>
      </c>
      <c r="D13" s="1108" t="s">
        <v>1298</v>
      </c>
      <c r="E13" s="1108" t="s">
        <v>1299</v>
      </c>
      <c r="F13" s="1108" t="s">
        <v>1320</v>
      </c>
      <c r="G13" s="1104">
        <v>87.278106508875737</v>
      </c>
      <c r="H13" s="1109">
        <v>10000000</v>
      </c>
      <c r="I13" s="1110" t="s">
        <v>1321</v>
      </c>
      <c r="J13" s="1109" t="s">
        <v>1322</v>
      </c>
    </row>
    <row r="14" spans="2:10">
      <c r="B14" s="187">
        <v>10</v>
      </c>
      <c r="C14" s="1108" t="s">
        <v>1323</v>
      </c>
      <c r="D14" s="1108" t="s">
        <v>1292</v>
      </c>
      <c r="E14" s="1108" t="s">
        <v>1324</v>
      </c>
      <c r="F14" s="1108" t="s">
        <v>1325</v>
      </c>
      <c r="G14" s="1104">
        <v>86.875</v>
      </c>
      <c r="H14" s="1109">
        <v>10000000</v>
      </c>
      <c r="I14" s="1110" t="s">
        <v>1326</v>
      </c>
      <c r="J14" s="1109" t="s">
        <v>1327</v>
      </c>
    </row>
    <row r="15" spans="2:10">
      <c r="B15" s="187">
        <v>11</v>
      </c>
      <c r="C15" s="1108" t="s">
        <v>1328</v>
      </c>
      <c r="D15" s="1108" t="s">
        <v>1314</v>
      </c>
      <c r="E15" s="1108" t="s">
        <v>1329</v>
      </c>
      <c r="F15" s="1108" t="s">
        <v>1330</v>
      </c>
      <c r="G15" s="1104">
        <v>86.865671641791039</v>
      </c>
      <c r="H15" s="1109">
        <v>10000000</v>
      </c>
      <c r="I15" s="1110" t="s">
        <v>1331</v>
      </c>
      <c r="J15" s="1109" t="s">
        <v>1332</v>
      </c>
    </row>
    <row r="16" spans="2:10">
      <c r="B16" s="187">
        <v>12</v>
      </c>
      <c r="C16" s="1108" t="s">
        <v>1333</v>
      </c>
      <c r="D16" s="1108" t="s">
        <v>1304</v>
      </c>
      <c r="E16" s="1108" t="s">
        <v>1334</v>
      </c>
      <c r="F16" s="1108" t="s">
        <v>1335</v>
      </c>
      <c r="G16" s="1104">
        <v>86.438582028029685</v>
      </c>
      <c r="H16" s="1109">
        <v>10000000</v>
      </c>
      <c r="I16" s="1110" t="s">
        <v>1336</v>
      </c>
      <c r="J16" s="1109" t="s">
        <v>1337</v>
      </c>
    </row>
    <row r="17" spans="2:10" ht="21.6" customHeight="1">
      <c r="B17" s="187">
        <v>13</v>
      </c>
      <c r="C17" s="1108" t="s">
        <v>1338</v>
      </c>
      <c r="D17" s="1108" t="s">
        <v>1314</v>
      </c>
      <c r="E17" s="1108" t="s">
        <v>1329</v>
      </c>
      <c r="F17" s="1108" t="s">
        <v>1339</v>
      </c>
      <c r="G17" s="1104">
        <v>85.520974289580508</v>
      </c>
      <c r="H17" s="1109">
        <v>10000000</v>
      </c>
      <c r="I17" s="1110" t="s">
        <v>1340</v>
      </c>
      <c r="J17" s="1109" t="s">
        <v>1341</v>
      </c>
    </row>
    <row r="18" spans="2:10" ht="28.5" customHeight="1">
      <c r="B18" s="187">
        <v>14</v>
      </c>
      <c r="C18" s="1108" t="s">
        <v>1342</v>
      </c>
      <c r="D18" s="1108" t="s">
        <v>1275</v>
      </c>
      <c r="E18" s="1108" t="s">
        <v>1343</v>
      </c>
      <c r="F18" s="1108" t="s">
        <v>1344</v>
      </c>
      <c r="G18" s="1104">
        <v>85.1528384279476</v>
      </c>
      <c r="H18" s="1109">
        <v>10000000</v>
      </c>
      <c r="I18" s="1110" t="s">
        <v>1345</v>
      </c>
      <c r="J18" s="1109" t="s">
        <v>1346</v>
      </c>
    </row>
    <row r="19" spans="2:10" ht="24.6" customHeight="1">
      <c r="B19" s="187">
        <v>15</v>
      </c>
      <c r="C19" s="1108" t="s">
        <v>1347</v>
      </c>
      <c r="D19" s="1108" t="s">
        <v>1292</v>
      </c>
      <c r="E19" s="1108" t="s">
        <v>1348</v>
      </c>
      <c r="F19" s="1108" t="s">
        <v>1349</v>
      </c>
      <c r="G19" s="1104">
        <v>79.318448883666278</v>
      </c>
      <c r="H19" s="1109">
        <v>10000000</v>
      </c>
      <c r="I19" s="1110" t="s">
        <v>1350</v>
      </c>
      <c r="J19" s="187" t="s">
        <v>1351</v>
      </c>
    </row>
    <row r="20" spans="2:10" ht="21" customHeight="1">
      <c r="B20" s="187">
        <v>16</v>
      </c>
      <c r="C20" s="1108" t="s">
        <v>1352</v>
      </c>
      <c r="D20" s="1108" t="s">
        <v>1275</v>
      </c>
      <c r="E20" s="1108" t="s">
        <v>1276</v>
      </c>
      <c r="F20" s="1108" t="s">
        <v>1349</v>
      </c>
      <c r="G20" s="1104">
        <v>79.15194346289752</v>
      </c>
      <c r="H20" s="1109">
        <v>10000000</v>
      </c>
      <c r="I20" s="1110" t="s">
        <v>1353</v>
      </c>
      <c r="J20" s="1111" t="s">
        <v>1354</v>
      </c>
    </row>
    <row r="21" spans="2:10">
      <c r="B21" s="187">
        <v>17</v>
      </c>
      <c r="C21" s="1108" t="s">
        <v>1355</v>
      </c>
      <c r="D21" s="1108" t="s">
        <v>1314</v>
      </c>
      <c r="E21" s="1108" t="s">
        <v>1356</v>
      </c>
      <c r="F21" s="1108" t="s">
        <v>1349</v>
      </c>
      <c r="G21" s="1104">
        <v>78.897849462365585</v>
      </c>
      <c r="H21" s="1109">
        <v>10000000</v>
      </c>
      <c r="I21" s="1110" t="s">
        <v>1357</v>
      </c>
      <c r="J21" s="1111" t="s">
        <v>1358</v>
      </c>
    </row>
    <row r="22" spans="2:10" ht="30">
      <c r="B22" s="187">
        <v>18</v>
      </c>
      <c r="C22" s="1108" t="s">
        <v>1359</v>
      </c>
      <c r="D22" s="1108" t="s">
        <v>1292</v>
      </c>
      <c r="E22" s="1108" t="s">
        <v>1360</v>
      </c>
      <c r="F22" s="1108" t="s">
        <v>1349</v>
      </c>
      <c r="G22" s="1104">
        <v>78.770685579196211</v>
      </c>
      <c r="H22" s="1109">
        <v>10000000</v>
      </c>
      <c r="I22" s="1110" t="s">
        <v>1361</v>
      </c>
      <c r="J22" s="1111" t="s">
        <v>1362</v>
      </c>
    </row>
    <row r="23" spans="2:10" ht="30">
      <c r="B23" s="187">
        <v>19</v>
      </c>
      <c r="C23" s="1108" t="s">
        <v>1363</v>
      </c>
      <c r="D23" s="1108" t="s">
        <v>1364</v>
      </c>
      <c r="E23" s="1108" t="s">
        <v>1365</v>
      </c>
      <c r="F23" s="1108" t="s">
        <v>1349</v>
      </c>
      <c r="G23" s="1104">
        <v>78.704720087815588</v>
      </c>
      <c r="H23" s="1109">
        <v>10000000</v>
      </c>
      <c r="I23" s="1110" t="s">
        <v>1366</v>
      </c>
      <c r="J23" s="1111" t="s">
        <v>1367</v>
      </c>
    </row>
    <row r="24" spans="2:10" ht="30">
      <c r="B24" s="187">
        <v>20</v>
      </c>
      <c r="C24" s="1108" t="s">
        <v>1368</v>
      </c>
      <c r="D24" s="1108" t="s">
        <v>1369</v>
      </c>
      <c r="E24" s="1108" t="s">
        <v>1370</v>
      </c>
      <c r="F24" s="1108" t="s">
        <v>1349</v>
      </c>
      <c r="G24" s="1104">
        <v>78.359683794466406</v>
      </c>
      <c r="H24" s="1109">
        <v>10000000</v>
      </c>
      <c r="I24" s="1110" t="s">
        <v>1371</v>
      </c>
      <c r="J24" s="1111" t="s">
        <v>1372</v>
      </c>
    </row>
    <row r="25" spans="2:10" ht="30">
      <c r="B25" s="187">
        <v>21</v>
      </c>
      <c r="C25" s="1108" t="s">
        <v>1373</v>
      </c>
      <c r="D25" s="1108" t="s">
        <v>1281</v>
      </c>
      <c r="E25" s="1108" t="s">
        <v>1374</v>
      </c>
      <c r="F25" s="1108" t="s">
        <v>1349</v>
      </c>
      <c r="G25" s="1104">
        <v>78.19103972950127</v>
      </c>
      <c r="H25" s="1109">
        <v>10000000</v>
      </c>
      <c r="I25" s="1110" t="s">
        <v>1375</v>
      </c>
      <c r="J25" s="1111" t="s">
        <v>1376</v>
      </c>
    </row>
    <row r="26" spans="2:10" ht="30">
      <c r="B26" s="187">
        <v>22</v>
      </c>
      <c r="C26" s="1108" t="s">
        <v>1377</v>
      </c>
      <c r="D26" s="1108" t="s">
        <v>1275</v>
      </c>
      <c r="E26" s="1108" t="s">
        <v>1378</v>
      </c>
      <c r="F26" s="1108" t="s">
        <v>1349</v>
      </c>
      <c r="G26" s="1104">
        <v>77.527133432645243</v>
      </c>
      <c r="H26" s="1109">
        <v>10000000</v>
      </c>
      <c r="I26" s="1110" t="s">
        <v>1379</v>
      </c>
      <c r="J26" s="1111" t="s">
        <v>1380</v>
      </c>
    </row>
    <row r="27" spans="2:10" ht="30">
      <c r="B27" s="187">
        <v>23</v>
      </c>
      <c r="C27" s="1108" t="s">
        <v>1381</v>
      </c>
      <c r="D27" s="1108" t="s">
        <v>1314</v>
      </c>
      <c r="E27" s="1108" t="s">
        <v>1382</v>
      </c>
      <c r="F27" s="1108" t="s">
        <v>1349</v>
      </c>
      <c r="G27" s="1104">
        <v>76.841707593502079</v>
      </c>
      <c r="H27" s="1109">
        <v>10000000</v>
      </c>
      <c r="I27" s="1110" t="s">
        <v>1383</v>
      </c>
      <c r="J27" s="1111" t="s">
        <v>1384</v>
      </c>
    </row>
    <row r="28" spans="2:10" ht="30">
      <c r="B28" s="187">
        <v>24</v>
      </c>
      <c r="C28" s="1108" t="s">
        <v>1385</v>
      </c>
      <c r="D28" s="1108" t="s">
        <v>1386</v>
      </c>
      <c r="E28" s="1108" t="s">
        <v>1387</v>
      </c>
      <c r="F28" s="1108" t="s">
        <v>1349</v>
      </c>
      <c r="G28" s="1104">
        <v>76.103590347263093</v>
      </c>
      <c r="H28" s="1109">
        <v>10000000</v>
      </c>
      <c r="I28" s="1110" t="s">
        <v>1388</v>
      </c>
      <c r="J28" s="1111" t="s">
        <v>1389</v>
      </c>
    </row>
    <row r="29" spans="2:10">
      <c r="B29" s="187">
        <v>25</v>
      </c>
      <c r="C29" s="1108" t="s">
        <v>1390</v>
      </c>
      <c r="D29" s="1108" t="s">
        <v>1391</v>
      </c>
      <c r="E29" s="1108" t="s">
        <v>1392</v>
      </c>
      <c r="F29" s="1108" t="s">
        <v>1349</v>
      </c>
      <c r="G29" s="1104">
        <v>75.748792270531396</v>
      </c>
      <c r="H29" s="1109">
        <v>10000000</v>
      </c>
      <c r="I29" s="1110" t="s">
        <v>1393</v>
      </c>
      <c r="J29" s="1111" t="s">
        <v>1394</v>
      </c>
    </row>
    <row r="30" spans="2:10" ht="30">
      <c r="B30" s="187">
        <v>26</v>
      </c>
      <c r="C30" s="1108" t="s">
        <v>1395</v>
      </c>
      <c r="D30" s="1108" t="s">
        <v>1396</v>
      </c>
      <c r="E30" s="1108" t="s">
        <v>1397</v>
      </c>
      <c r="F30" s="1108" t="s">
        <v>1349</v>
      </c>
      <c r="G30" s="1104">
        <v>75.409329626197092</v>
      </c>
      <c r="H30" s="1109">
        <v>10000000</v>
      </c>
      <c r="I30" s="1110" t="s">
        <v>1398</v>
      </c>
      <c r="J30" s="1111" t="s">
        <v>1394</v>
      </c>
    </row>
    <row r="31" spans="2:10">
      <c r="B31" s="187">
        <v>27</v>
      </c>
      <c r="C31" s="1108" t="s">
        <v>1399</v>
      </c>
      <c r="D31" s="1108" t="s">
        <v>1281</v>
      </c>
      <c r="E31" s="1108" t="s">
        <v>1400</v>
      </c>
      <c r="F31" s="1108" t="s">
        <v>1349</v>
      </c>
      <c r="G31" s="1104">
        <v>75.118483412322277</v>
      </c>
      <c r="H31" s="1109">
        <v>10000000</v>
      </c>
      <c r="I31" s="1110" t="s">
        <v>1401</v>
      </c>
      <c r="J31" s="1111" t="s">
        <v>1402</v>
      </c>
    </row>
    <row r="32" spans="2:10" ht="30">
      <c r="B32" s="187">
        <v>28</v>
      </c>
      <c r="C32" s="1108" t="s">
        <v>1403</v>
      </c>
      <c r="D32" s="1108" t="s">
        <v>1386</v>
      </c>
      <c r="E32" s="1108" t="s">
        <v>1404</v>
      </c>
      <c r="F32" s="1108" t="s">
        <v>1349</v>
      </c>
      <c r="G32" s="1104">
        <v>75.097783572359845</v>
      </c>
      <c r="H32" s="1109">
        <v>10000000</v>
      </c>
      <c r="I32" s="1110" t="s">
        <v>1405</v>
      </c>
      <c r="J32" s="1111" t="s">
        <v>1406</v>
      </c>
    </row>
    <row r="33" spans="2:13" ht="30">
      <c r="B33" s="187">
        <v>29</v>
      </c>
      <c r="C33" s="1108">
        <v>70302</v>
      </c>
      <c r="D33" s="1112" t="s">
        <v>1407</v>
      </c>
      <c r="E33" s="187" t="s">
        <v>1408</v>
      </c>
      <c r="F33" s="1108" t="s">
        <v>1409</v>
      </c>
      <c r="G33" s="1105">
        <v>97.4</v>
      </c>
      <c r="H33" s="1109">
        <v>5000000</v>
      </c>
      <c r="I33" s="1110" t="s">
        <v>1410</v>
      </c>
      <c r="J33" s="187" t="s">
        <v>1411</v>
      </c>
      <c r="M33" s="666"/>
    </row>
    <row r="34" spans="2:13">
      <c r="B34" s="187">
        <v>30</v>
      </c>
      <c r="C34" s="1108" t="s">
        <v>1280</v>
      </c>
      <c r="D34" s="187" t="s">
        <v>1412</v>
      </c>
      <c r="E34" s="187" t="s">
        <v>1413</v>
      </c>
      <c r="F34" s="1108" t="s">
        <v>1414</v>
      </c>
      <c r="G34" s="1105">
        <v>97.11</v>
      </c>
      <c r="H34" s="1109">
        <v>5000000</v>
      </c>
      <c r="I34" s="1110" t="s">
        <v>1415</v>
      </c>
      <c r="J34" s="1109" t="s">
        <v>1416</v>
      </c>
      <c r="M34" s="666"/>
    </row>
    <row r="35" spans="2:13">
      <c r="B35" s="187">
        <v>31</v>
      </c>
      <c r="C35" s="1108" t="s">
        <v>1285</v>
      </c>
      <c r="D35" s="187" t="s">
        <v>1417</v>
      </c>
      <c r="E35" s="187" t="s">
        <v>1418</v>
      </c>
      <c r="F35" s="1108" t="s">
        <v>1419</v>
      </c>
      <c r="G35" s="1105">
        <v>95.67</v>
      </c>
      <c r="H35" s="1109">
        <v>5000000</v>
      </c>
      <c r="I35" s="1110" t="s">
        <v>1420</v>
      </c>
      <c r="J35" s="1109" t="s">
        <v>1421</v>
      </c>
      <c r="M35" s="666"/>
    </row>
    <row r="36" spans="2:13">
      <c r="B36" s="187">
        <v>32</v>
      </c>
      <c r="C36" s="1108" t="s">
        <v>1291</v>
      </c>
      <c r="D36" s="187" t="s">
        <v>1417</v>
      </c>
      <c r="E36" s="187" t="s">
        <v>1422</v>
      </c>
      <c r="F36" s="1108" t="s">
        <v>1423</v>
      </c>
      <c r="G36" s="1105">
        <v>94.81</v>
      </c>
      <c r="H36" s="1109">
        <v>5000000</v>
      </c>
      <c r="I36" s="1110" t="s">
        <v>1424</v>
      </c>
      <c r="J36" s="1109" t="s">
        <v>1425</v>
      </c>
      <c r="M36" s="666"/>
    </row>
    <row r="37" spans="2:13">
      <c r="B37" s="187">
        <v>33</v>
      </c>
      <c r="C37" s="1108" t="s">
        <v>1297</v>
      </c>
      <c r="D37" s="187" t="s">
        <v>1426</v>
      </c>
      <c r="E37" s="187" t="s">
        <v>1426</v>
      </c>
      <c r="F37" s="1108" t="s">
        <v>1427</v>
      </c>
      <c r="G37" s="1105">
        <v>94.21</v>
      </c>
      <c r="H37" s="1109">
        <v>5000000</v>
      </c>
      <c r="I37" s="1110" t="s">
        <v>1428</v>
      </c>
      <c r="J37" s="1109" t="s">
        <v>1429</v>
      </c>
      <c r="M37" s="666"/>
    </row>
    <row r="38" spans="2:13">
      <c r="B38" s="187">
        <v>34</v>
      </c>
      <c r="C38" s="1108" t="s">
        <v>1303</v>
      </c>
      <c r="D38" s="187" t="s">
        <v>1430</v>
      </c>
      <c r="E38" s="187" t="s">
        <v>1431</v>
      </c>
      <c r="F38" s="1108" t="s">
        <v>1432</v>
      </c>
      <c r="G38" s="1105">
        <v>93.07</v>
      </c>
      <c r="H38" s="1109">
        <v>5000000</v>
      </c>
      <c r="I38" s="1110" t="s">
        <v>1433</v>
      </c>
      <c r="J38" s="187" t="s">
        <v>1434</v>
      </c>
      <c r="M38" s="666"/>
    </row>
    <row r="39" spans="2:13">
      <c r="B39" s="187">
        <v>35</v>
      </c>
      <c r="C39" s="1108" t="s">
        <v>1309</v>
      </c>
      <c r="D39" s="187" t="s">
        <v>1417</v>
      </c>
      <c r="E39" s="187" t="s">
        <v>1435</v>
      </c>
      <c r="F39" s="1108" t="s">
        <v>1436</v>
      </c>
      <c r="G39" s="1105">
        <v>92.74</v>
      </c>
      <c r="H39" s="1109">
        <v>5000000</v>
      </c>
      <c r="I39" s="1110" t="s">
        <v>1437</v>
      </c>
      <c r="J39" s="187" t="s">
        <v>1438</v>
      </c>
    </row>
    <row r="40" spans="2:13">
      <c r="B40" s="187">
        <v>36</v>
      </c>
      <c r="C40" s="1108" t="s">
        <v>1313</v>
      </c>
      <c r="D40" s="187" t="s">
        <v>1412</v>
      </c>
      <c r="E40" s="187" t="s">
        <v>1413</v>
      </c>
      <c r="F40" s="1108" t="s">
        <v>1439</v>
      </c>
      <c r="G40" s="1105">
        <v>92.63</v>
      </c>
      <c r="H40" s="1109">
        <v>5000000</v>
      </c>
      <c r="I40" s="1110" t="s">
        <v>1440</v>
      </c>
      <c r="J40" s="1109" t="s">
        <v>1441</v>
      </c>
    </row>
    <row r="41" spans="2:13">
      <c r="B41" s="187">
        <v>37</v>
      </c>
      <c r="C41" s="1108" t="s">
        <v>1319</v>
      </c>
      <c r="D41" s="1111" t="s">
        <v>1442</v>
      </c>
      <c r="E41" s="187" t="s">
        <v>1443</v>
      </c>
      <c r="F41" s="1108" t="s">
        <v>1444</v>
      </c>
      <c r="G41" s="1105">
        <v>92.07</v>
      </c>
      <c r="H41" s="1109">
        <v>5000000</v>
      </c>
      <c r="I41" s="1110" t="s">
        <v>1445</v>
      </c>
      <c r="J41" s="1109" t="s">
        <v>1446</v>
      </c>
    </row>
    <row r="42" spans="2:13">
      <c r="B42" s="187">
        <v>38</v>
      </c>
      <c r="C42" s="1108" t="s">
        <v>1323</v>
      </c>
      <c r="D42" s="187" t="s">
        <v>1447</v>
      </c>
      <c r="E42" s="187" t="s">
        <v>1448</v>
      </c>
      <c r="F42" s="1108" t="s">
        <v>1449</v>
      </c>
      <c r="G42" s="1105">
        <v>91.28</v>
      </c>
      <c r="H42" s="1109">
        <v>5000000</v>
      </c>
      <c r="I42" s="1110" t="s">
        <v>1450</v>
      </c>
      <c r="J42" s="1109" t="s">
        <v>1451</v>
      </c>
    </row>
    <row r="43" spans="2:13">
      <c r="B43" s="187">
        <v>39</v>
      </c>
      <c r="C43" s="1108" t="s">
        <v>1328</v>
      </c>
      <c r="D43" s="187" t="s">
        <v>1452</v>
      </c>
      <c r="E43" s="187" t="s">
        <v>1453</v>
      </c>
      <c r="F43" s="1108" t="s">
        <v>1454</v>
      </c>
      <c r="G43" s="1105">
        <v>91.04</v>
      </c>
      <c r="H43" s="1109">
        <v>5000000</v>
      </c>
      <c r="I43" s="1110" t="s">
        <v>1455</v>
      </c>
      <c r="J43" s="1109" t="s">
        <v>1456</v>
      </c>
    </row>
    <row r="44" spans="2:13">
      <c r="B44" s="187">
        <v>40</v>
      </c>
      <c r="C44" s="1108" t="s">
        <v>1333</v>
      </c>
      <c r="D44" s="187" t="s">
        <v>1447</v>
      </c>
      <c r="E44" s="187" t="s">
        <v>1418</v>
      </c>
      <c r="F44" s="1108" t="s">
        <v>1457</v>
      </c>
      <c r="G44" s="1105">
        <v>90.71</v>
      </c>
      <c r="H44" s="1109">
        <v>5000000</v>
      </c>
      <c r="I44" s="1110" t="s">
        <v>1458</v>
      </c>
      <c r="J44" s="1109" t="s">
        <v>1459</v>
      </c>
    </row>
    <row r="45" spans="2:13">
      <c r="B45" s="187">
        <v>41</v>
      </c>
      <c r="C45" s="1108" t="s">
        <v>1338</v>
      </c>
      <c r="D45" s="187" t="s">
        <v>1417</v>
      </c>
      <c r="E45" s="187" t="s">
        <v>1460</v>
      </c>
      <c r="F45" s="1108" t="s">
        <v>1461</v>
      </c>
      <c r="G45" s="1105">
        <v>90.42</v>
      </c>
      <c r="H45" s="1109">
        <v>5000000</v>
      </c>
      <c r="I45" s="1110" t="s">
        <v>1462</v>
      </c>
      <c r="J45" s="1109" t="s">
        <v>1463</v>
      </c>
    </row>
    <row r="46" spans="2:13">
      <c r="B46" s="187">
        <v>42</v>
      </c>
      <c r="C46" s="1108" t="s">
        <v>1342</v>
      </c>
      <c r="D46" s="187" t="s">
        <v>1417</v>
      </c>
      <c r="E46" s="187" t="s">
        <v>1435</v>
      </c>
      <c r="F46" s="1108" t="s">
        <v>1464</v>
      </c>
      <c r="G46" s="1105">
        <v>90.3</v>
      </c>
      <c r="H46" s="1109">
        <v>5000000</v>
      </c>
      <c r="I46" s="1110" t="s">
        <v>1465</v>
      </c>
      <c r="J46" s="1109" t="s">
        <v>1466</v>
      </c>
    </row>
    <row r="47" spans="2:13">
      <c r="B47" s="187">
        <v>43</v>
      </c>
      <c r="C47" s="1108" t="s">
        <v>1347</v>
      </c>
      <c r="D47" s="187" t="s">
        <v>1417</v>
      </c>
      <c r="E47" s="187" t="s">
        <v>1467</v>
      </c>
      <c r="F47" s="1108"/>
      <c r="G47" s="1105">
        <v>84.68</v>
      </c>
      <c r="H47" s="1109">
        <v>5000000</v>
      </c>
      <c r="I47" s="1110" t="s">
        <v>1468</v>
      </c>
      <c r="J47" s="187" t="s">
        <v>1469</v>
      </c>
    </row>
    <row r="48" spans="2:13">
      <c r="B48" s="187">
        <v>44</v>
      </c>
      <c r="C48" s="1108" t="s">
        <v>1352</v>
      </c>
      <c r="D48" s="187" t="s">
        <v>1417</v>
      </c>
      <c r="E48" s="187" t="s">
        <v>1470</v>
      </c>
      <c r="F48" s="1108"/>
      <c r="G48" s="1105">
        <v>92.52</v>
      </c>
      <c r="H48" s="1109">
        <v>5000000</v>
      </c>
      <c r="I48" s="1110" t="s">
        <v>1471</v>
      </c>
      <c r="J48" s="1111" t="s">
        <v>1472</v>
      </c>
    </row>
    <row r="49" spans="2:10">
      <c r="B49" s="187">
        <v>45</v>
      </c>
      <c r="C49" s="1108" t="s">
        <v>1355</v>
      </c>
      <c r="D49" s="187" t="s">
        <v>1417</v>
      </c>
      <c r="E49" s="187" t="s">
        <v>1473</v>
      </c>
      <c r="F49" s="1108"/>
      <c r="G49" s="1105">
        <v>83.17</v>
      </c>
      <c r="H49" s="1109">
        <v>5000000</v>
      </c>
      <c r="I49" s="1110" t="s">
        <v>1474</v>
      </c>
      <c r="J49" s="1111" t="s">
        <v>1475</v>
      </c>
    </row>
    <row r="50" spans="2:10">
      <c r="B50" s="187">
        <v>46</v>
      </c>
      <c r="C50" s="1108" t="s">
        <v>1359</v>
      </c>
      <c r="D50" s="187" t="s">
        <v>1476</v>
      </c>
      <c r="E50" s="187" t="s">
        <v>1310</v>
      </c>
      <c r="F50" s="1108"/>
      <c r="G50" s="1105">
        <v>82.57</v>
      </c>
      <c r="H50" s="1109">
        <v>5000000</v>
      </c>
      <c r="I50" s="1110" t="s">
        <v>1477</v>
      </c>
      <c r="J50" s="1111" t="s">
        <v>1478</v>
      </c>
    </row>
    <row r="51" spans="2:10">
      <c r="B51" s="187">
        <v>47</v>
      </c>
      <c r="C51" s="1108" t="s">
        <v>1363</v>
      </c>
      <c r="D51" s="187" t="s">
        <v>1412</v>
      </c>
      <c r="E51" s="187" t="s">
        <v>1479</v>
      </c>
      <c r="F51" s="1108"/>
      <c r="G51" s="1105">
        <v>80.239999999999995</v>
      </c>
      <c r="H51" s="1109">
        <v>5000000</v>
      </c>
      <c r="I51" s="1110" t="s">
        <v>1480</v>
      </c>
      <c r="J51" s="1111" t="s">
        <v>1481</v>
      </c>
    </row>
    <row r="52" spans="2:10">
      <c r="B52" s="187">
        <v>48</v>
      </c>
      <c r="C52" s="1108" t="s">
        <v>1368</v>
      </c>
      <c r="D52" s="187" t="s">
        <v>1430</v>
      </c>
      <c r="E52" s="187" t="s">
        <v>1482</v>
      </c>
      <c r="F52" s="1108"/>
      <c r="G52" s="1105">
        <v>80.09</v>
      </c>
      <c r="H52" s="1109">
        <v>5000000</v>
      </c>
      <c r="I52" s="1110" t="s">
        <v>1483</v>
      </c>
      <c r="J52" s="1111" t="s">
        <v>1484</v>
      </c>
    </row>
    <row r="53" spans="2:10">
      <c r="B53" s="187">
        <v>49</v>
      </c>
      <c r="C53" s="1108" t="s">
        <v>1373</v>
      </c>
      <c r="D53" s="187" t="s">
        <v>1485</v>
      </c>
      <c r="E53" s="187" t="s">
        <v>1486</v>
      </c>
      <c r="F53" s="1108"/>
      <c r="G53" s="1105">
        <v>79.5</v>
      </c>
      <c r="H53" s="1109">
        <v>5000000</v>
      </c>
      <c r="I53" s="1110" t="s">
        <v>1487</v>
      </c>
      <c r="J53" s="1111" t="s">
        <v>1488</v>
      </c>
    </row>
    <row r="54" spans="2:10">
      <c r="B54" s="1413" t="s">
        <v>1489</v>
      </c>
      <c r="C54" s="1413"/>
      <c r="D54" s="1413"/>
      <c r="E54" s="1413"/>
      <c r="F54" s="1413"/>
      <c r="G54" s="1413"/>
      <c r="H54" s="1113">
        <f>SUM(H33:H53)</f>
        <v>105000000</v>
      </c>
      <c r="I54" s="1114"/>
      <c r="J54" s="1113"/>
    </row>
    <row r="55" spans="2:10">
      <c r="B55" s="1413" t="s">
        <v>1620</v>
      </c>
      <c r="C55" s="1413"/>
      <c r="D55" s="1413"/>
      <c r="E55" s="1413"/>
      <c r="F55" s="1413"/>
      <c r="G55" s="1413"/>
      <c r="H55" s="1113">
        <v>25900000</v>
      </c>
      <c r="I55" s="190"/>
      <c r="J55" s="187"/>
    </row>
    <row r="56" spans="2:10">
      <c r="B56" s="1413" t="s">
        <v>1490</v>
      </c>
      <c r="C56" s="1413"/>
      <c r="D56" s="1413"/>
      <c r="E56" s="1413"/>
      <c r="F56" s="1413"/>
      <c r="G56" s="1413"/>
      <c r="H56" s="1113">
        <f>SUM(H5:H53)+H55</f>
        <v>410900000</v>
      </c>
      <c r="I56" s="190"/>
      <c r="J56" s="187"/>
    </row>
    <row r="57" spans="2:10">
      <c r="B57" s="1414" t="s">
        <v>1491</v>
      </c>
      <c r="C57" s="1414"/>
      <c r="D57" s="1414"/>
      <c r="E57" s="1414"/>
      <c r="F57" s="1414"/>
      <c r="G57" s="1414"/>
      <c r="H57" s="1414"/>
      <c r="I57" s="1414"/>
      <c r="J57" s="1414"/>
    </row>
  </sheetData>
  <mergeCells count="5">
    <mergeCell ref="B54:G54"/>
    <mergeCell ref="B55:G55"/>
    <mergeCell ref="B56:G56"/>
    <mergeCell ref="D2:J2"/>
    <mergeCell ref="B57:J5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ignoredErrors>
    <ignoredError sqref="H54" formulaRange="1"/>
  </ignoredErrors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768C-2A49-40B3-9907-33CDF632A423}">
  <dimension ref="C4:I27"/>
  <sheetViews>
    <sheetView showGridLines="0" zoomScaleNormal="100" workbookViewId="0">
      <selection activeCell="E3" sqref="E3"/>
    </sheetView>
  </sheetViews>
  <sheetFormatPr baseColWidth="10" defaultRowHeight="15"/>
  <cols>
    <col min="1" max="16384" width="11.42578125" style="59"/>
  </cols>
  <sheetData>
    <row r="4" spans="3:9">
      <c r="C4" s="1222" t="s">
        <v>1041</v>
      </c>
      <c r="D4" s="1222"/>
      <c r="E4" s="1222"/>
      <c r="F4" s="1222"/>
      <c r="G4" s="1222"/>
      <c r="H4" s="1222"/>
      <c r="I4" s="1222"/>
    </row>
    <row r="5" spans="3:9">
      <c r="C5" s="1222"/>
      <c r="D5" s="1222"/>
      <c r="E5" s="1222"/>
      <c r="F5" s="1222"/>
      <c r="G5" s="1222"/>
      <c r="H5" s="1222"/>
      <c r="I5" s="1222"/>
    </row>
    <row r="6" spans="3:9">
      <c r="C6" s="1226" t="s">
        <v>125</v>
      </c>
      <c r="D6" s="1226"/>
      <c r="E6" s="1226"/>
      <c r="F6" s="1226"/>
      <c r="G6" s="1226"/>
      <c r="H6" s="1226"/>
      <c r="I6" s="1226"/>
    </row>
    <row r="27" spans="3:3">
      <c r="C27" s="52" t="s">
        <v>83</v>
      </c>
    </row>
  </sheetData>
  <mergeCells count="2">
    <mergeCell ref="C4:I5"/>
    <mergeCell ref="C6:I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2991-DC52-4525-9B10-3FDC97E690D9}">
  <dimension ref="C2:M48"/>
  <sheetViews>
    <sheetView showGridLines="0" zoomScaleNormal="100" workbookViewId="0">
      <selection activeCell="F7" sqref="F7"/>
    </sheetView>
  </sheetViews>
  <sheetFormatPr baseColWidth="10" defaultRowHeight="15"/>
  <cols>
    <col min="1" max="2" width="11.42578125" style="108"/>
    <col min="3" max="3" width="57.7109375" style="108" customWidth="1"/>
    <col min="4" max="4" width="24.5703125" style="108" bestFit="1" customWidth="1"/>
    <col min="5" max="5" width="21" style="108" customWidth="1"/>
    <col min="6" max="7" width="16.7109375" style="108" customWidth="1"/>
    <col min="8" max="8" width="16.7109375" style="89" customWidth="1"/>
    <col min="9" max="10" width="11.140625" style="108" bestFit="1" customWidth="1"/>
    <col min="11" max="11" width="11.42578125" style="108"/>
    <col min="12" max="12" width="34.5703125" style="108" hidden="1" customWidth="1"/>
    <col min="13" max="13" width="19" style="108" hidden="1" customWidth="1"/>
    <col min="14" max="16384" width="11.42578125" style="108"/>
  </cols>
  <sheetData>
    <row r="2" spans="3:13" ht="15" customHeight="1">
      <c r="C2" s="1200" t="s">
        <v>1172</v>
      </c>
      <c r="D2" s="1200"/>
      <c r="E2" s="1200"/>
      <c r="F2" s="1200"/>
      <c r="G2" s="1200"/>
      <c r="H2" s="1200"/>
      <c r="I2" s="1200"/>
      <c r="J2" s="1200"/>
      <c r="L2" s="691" t="s">
        <v>826</v>
      </c>
      <c r="M2" s="692">
        <v>5294508963581.6963</v>
      </c>
    </row>
    <row r="3" spans="3:13" ht="15.75" thickBot="1">
      <c r="C3" s="1415" t="s">
        <v>1173</v>
      </c>
      <c r="D3" s="1415"/>
      <c r="E3" s="1415"/>
      <c r="F3" s="1415"/>
      <c r="G3" s="1415"/>
      <c r="H3" s="1415"/>
      <c r="I3" s="1415"/>
      <c r="J3" s="1415"/>
      <c r="L3" s="691" t="s">
        <v>831</v>
      </c>
      <c r="M3" s="692">
        <v>5837063769624.7295</v>
      </c>
    </row>
    <row r="4" spans="3:13" ht="15" customHeight="1">
      <c r="C4" s="1287" t="s">
        <v>2</v>
      </c>
      <c r="D4" s="1294" t="s">
        <v>827</v>
      </c>
      <c r="E4" s="1294" t="s">
        <v>828</v>
      </c>
      <c r="F4" s="1294" t="s">
        <v>1660</v>
      </c>
      <c r="G4" s="1290" t="s">
        <v>829</v>
      </c>
      <c r="H4" s="1291"/>
      <c r="I4" s="1408" t="s">
        <v>830</v>
      </c>
      <c r="J4" s="1409"/>
    </row>
    <row r="5" spans="3:13" ht="15.75" thickBot="1">
      <c r="C5" s="1288"/>
      <c r="D5" s="1299"/>
      <c r="E5" s="1299"/>
      <c r="F5" s="1299"/>
      <c r="G5" s="1292"/>
      <c r="H5" s="1293"/>
      <c r="I5" s="1410"/>
      <c r="J5" s="1411"/>
    </row>
    <row r="6" spans="3:13" ht="15.75" thickBot="1">
      <c r="C6" s="1288"/>
      <c r="D6" s="1295"/>
      <c r="E6" s="1295"/>
      <c r="F6" s="1295"/>
      <c r="G6" s="644" t="s">
        <v>66</v>
      </c>
      <c r="H6" s="644" t="s">
        <v>67</v>
      </c>
      <c r="I6" s="82">
        <v>2021</v>
      </c>
      <c r="J6" s="82">
        <v>2022</v>
      </c>
    </row>
    <row r="7" spans="3:13" ht="15.75" thickBot="1">
      <c r="C7" s="1289"/>
      <c r="D7" s="81">
        <v>1</v>
      </c>
      <c r="E7" s="81">
        <v>2</v>
      </c>
      <c r="F7" s="81">
        <v>3</v>
      </c>
      <c r="G7" s="81" t="s">
        <v>832</v>
      </c>
      <c r="H7" s="81" t="s">
        <v>833</v>
      </c>
      <c r="I7" s="81" t="s">
        <v>834</v>
      </c>
      <c r="J7" s="81" t="s">
        <v>835</v>
      </c>
    </row>
    <row r="8" spans="3:13">
      <c r="C8" s="876" t="s">
        <v>165</v>
      </c>
      <c r="D8" s="121">
        <f>SUM(D9:D10)</f>
        <v>8492538570.8500004</v>
      </c>
      <c r="E8" s="121">
        <f>SUM(E9:E10)</f>
        <v>7818719836</v>
      </c>
      <c r="F8" s="121">
        <f>SUM(F9:F10)</f>
        <v>7818719836</v>
      </c>
      <c r="G8" s="121">
        <f>F8-E8</f>
        <v>0</v>
      </c>
      <c r="H8" s="120">
        <f>G8/E8</f>
        <v>0</v>
      </c>
      <c r="I8" s="120">
        <f>E8/$M$2</f>
        <v>1.4767601471224433E-3</v>
      </c>
      <c r="J8" s="120">
        <f>F8/$M$3</f>
        <v>1.3394953600965496E-3</v>
      </c>
    </row>
    <row r="9" spans="3:13">
      <c r="C9" s="877" t="s">
        <v>164</v>
      </c>
      <c r="D9" s="69">
        <v>2735779123.96</v>
      </c>
      <c r="E9" s="69">
        <v>2635779124</v>
      </c>
      <c r="F9" s="69">
        <v>2635779124</v>
      </c>
      <c r="G9" s="69">
        <f t="shared" ref="G9:G46" si="0">F9-E9</f>
        <v>0</v>
      </c>
      <c r="H9" s="68">
        <f t="shared" ref="H9:H46" si="1">G9/E9</f>
        <v>0</v>
      </c>
      <c r="I9" s="68">
        <f t="shared" ref="I9:I46" si="2">E9/$M$2</f>
        <v>4.9783259262194449E-4</v>
      </c>
      <c r="J9" s="68">
        <f t="shared" ref="J9:J46" si="3">F9/$M$3</f>
        <v>4.5155907628013746E-4</v>
      </c>
    </row>
    <row r="10" spans="3:13">
      <c r="C10" s="877" t="s">
        <v>163</v>
      </c>
      <c r="D10" s="69">
        <v>5756759446.8900003</v>
      </c>
      <c r="E10" s="69">
        <v>5182940712</v>
      </c>
      <c r="F10" s="69">
        <v>5182940712</v>
      </c>
      <c r="G10" s="69">
        <f t="shared" si="0"/>
        <v>0</v>
      </c>
      <c r="H10" s="68">
        <f t="shared" si="1"/>
        <v>0</v>
      </c>
      <c r="I10" s="68">
        <f t="shared" si="2"/>
        <v>9.7892755450049878E-4</v>
      </c>
      <c r="J10" s="68">
        <f t="shared" si="3"/>
        <v>8.8793628381641208E-4</v>
      </c>
    </row>
    <row r="11" spans="3:13">
      <c r="C11" s="876" t="s">
        <v>162</v>
      </c>
      <c r="D11" s="121">
        <f>SUM(D12:D34)</f>
        <v>661811208662.72998</v>
      </c>
      <c r="E11" s="121">
        <f>SUM(E12:E34)</f>
        <v>688355378384.38</v>
      </c>
      <c r="F11" s="121">
        <f>SUM(F12:F34)</f>
        <v>714305474496</v>
      </c>
      <c r="G11" s="121">
        <f t="shared" si="0"/>
        <v>25950096111.619995</v>
      </c>
      <c r="H11" s="120">
        <f t="shared" si="1"/>
        <v>3.7698690133760197E-2</v>
      </c>
      <c r="I11" s="120">
        <f t="shared" si="2"/>
        <v>0.1300130726228316</v>
      </c>
      <c r="J11" s="120">
        <f t="shared" si="3"/>
        <v>0.12237410840243799</v>
      </c>
    </row>
    <row r="12" spans="3:13">
      <c r="C12" s="877" t="s">
        <v>161</v>
      </c>
      <c r="D12" s="69">
        <v>131585823913.56998</v>
      </c>
      <c r="E12" s="69">
        <v>92918780271</v>
      </c>
      <c r="F12" s="69">
        <v>86044434138</v>
      </c>
      <c r="G12" s="69">
        <f t="shared" si="0"/>
        <v>-6874346133</v>
      </c>
      <c r="H12" s="878">
        <f t="shared" si="1"/>
        <v>-7.3982311357841696E-2</v>
      </c>
      <c r="I12" s="878">
        <f t="shared" si="2"/>
        <v>1.7550027945961041E-2</v>
      </c>
      <c r="J12" s="878">
        <f t="shared" si="3"/>
        <v>1.4741047474204978E-2</v>
      </c>
      <c r="L12" s="879"/>
      <c r="M12" s="880"/>
    </row>
    <row r="13" spans="3:13">
      <c r="C13" s="877" t="s">
        <v>181</v>
      </c>
      <c r="D13" s="69">
        <v>40115862059.930008</v>
      </c>
      <c r="E13" s="69">
        <v>45367374879</v>
      </c>
      <c r="F13" s="69">
        <v>50918592846</v>
      </c>
      <c r="G13" s="69">
        <f t="shared" si="0"/>
        <v>5551217967</v>
      </c>
      <c r="H13" s="878">
        <f t="shared" si="1"/>
        <v>0.12236145427866911</v>
      </c>
      <c r="I13" s="878">
        <f t="shared" si="2"/>
        <v>8.5687596698881228E-3</v>
      </c>
      <c r="J13" s="878">
        <f t="shared" si="3"/>
        <v>8.7233230363137886E-3</v>
      </c>
      <c r="L13" s="879"/>
      <c r="M13" s="880"/>
    </row>
    <row r="14" spans="3:13">
      <c r="C14" s="877" t="s">
        <v>159</v>
      </c>
      <c r="D14" s="69">
        <v>32940731211.170006</v>
      </c>
      <c r="E14" s="69">
        <v>35341482117</v>
      </c>
      <c r="F14" s="69">
        <v>41821269281</v>
      </c>
      <c r="G14" s="69">
        <f t="shared" si="0"/>
        <v>6479787164</v>
      </c>
      <c r="H14" s="878">
        <f t="shared" si="1"/>
        <v>0.18334791796643654</v>
      </c>
      <c r="I14" s="878">
        <f t="shared" si="2"/>
        <v>6.675119894988665E-3</v>
      </c>
      <c r="J14" s="878">
        <f t="shared" si="3"/>
        <v>7.1647785481858337E-3</v>
      </c>
      <c r="L14" s="879"/>
      <c r="M14" s="880"/>
    </row>
    <row r="15" spans="3:13">
      <c r="C15" s="877" t="s">
        <v>158</v>
      </c>
      <c r="D15" s="69">
        <v>9401003667.4900017</v>
      </c>
      <c r="E15" s="69">
        <v>9389461389</v>
      </c>
      <c r="F15" s="69">
        <v>9748050161</v>
      </c>
      <c r="G15" s="69">
        <f t="shared" si="0"/>
        <v>358588772</v>
      </c>
      <c r="H15" s="878">
        <f t="shared" si="1"/>
        <v>3.8190558237993943E-2</v>
      </c>
      <c r="I15" s="878">
        <f t="shared" si="2"/>
        <v>1.7734338450620165E-3</v>
      </c>
      <c r="J15" s="878">
        <f t="shared" si="3"/>
        <v>1.6700263258605296E-3</v>
      </c>
      <c r="L15" s="879"/>
      <c r="M15" s="880"/>
    </row>
    <row r="16" spans="3:13">
      <c r="C16" s="877" t="s">
        <v>180</v>
      </c>
      <c r="D16" s="69">
        <v>20088141893.210011</v>
      </c>
      <c r="E16" s="69">
        <v>21857141529</v>
      </c>
      <c r="F16" s="69">
        <v>21541931000</v>
      </c>
      <c r="G16" s="69">
        <f t="shared" si="0"/>
        <v>-315210529</v>
      </c>
      <c r="H16" s="878">
        <f t="shared" si="1"/>
        <v>-1.4421397627945972E-2</v>
      </c>
      <c r="I16" s="878">
        <f t="shared" si="2"/>
        <v>4.1282660354991264E-3</v>
      </c>
      <c r="J16" s="878">
        <f t="shared" si="3"/>
        <v>3.6905423428987057E-3</v>
      </c>
      <c r="L16" s="879"/>
      <c r="M16" s="880"/>
    </row>
    <row r="17" spans="3:13">
      <c r="C17" s="877" t="s">
        <v>179</v>
      </c>
      <c r="D17" s="69">
        <v>201338343808.60001</v>
      </c>
      <c r="E17" s="69">
        <v>196159106465.70999</v>
      </c>
      <c r="F17" s="69">
        <v>231147700000</v>
      </c>
      <c r="G17" s="69">
        <f t="shared" si="0"/>
        <v>34988593534.290009</v>
      </c>
      <c r="H17" s="878">
        <f t="shared" si="1"/>
        <v>0.17836843858384044</v>
      </c>
      <c r="I17" s="878">
        <f t="shared" si="2"/>
        <v>3.7049537136492033E-2</v>
      </c>
      <c r="J17" s="878">
        <f t="shared" si="3"/>
        <v>3.959999566954546E-2</v>
      </c>
      <c r="L17" s="879"/>
      <c r="M17" s="880"/>
    </row>
    <row r="18" spans="3:13" ht="30">
      <c r="C18" s="881" t="s">
        <v>178</v>
      </c>
      <c r="D18" s="69">
        <v>109677572197.69002</v>
      </c>
      <c r="E18" s="69">
        <v>148320173912.26001</v>
      </c>
      <c r="F18" s="69">
        <v>123452761388</v>
      </c>
      <c r="G18" s="69">
        <f t="shared" si="0"/>
        <v>-24867412524.26001</v>
      </c>
      <c r="H18" s="878">
        <f t="shared" si="1"/>
        <v>-0.16766035171298091</v>
      </c>
      <c r="I18" s="878">
        <f t="shared" si="2"/>
        <v>2.8013962188463745E-2</v>
      </c>
      <c r="J18" s="878">
        <f t="shared" si="3"/>
        <v>2.1149805152109364E-2</v>
      </c>
      <c r="L18" s="879"/>
      <c r="M18" s="880"/>
    </row>
    <row r="19" spans="3:13">
      <c r="C19" s="877" t="s">
        <v>154</v>
      </c>
      <c r="D19" s="69">
        <v>2553157604.5300002</v>
      </c>
      <c r="E19" s="69">
        <v>3015092203.3499999</v>
      </c>
      <c r="F19" s="69">
        <v>2890580897</v>
      </c>
      <c r="G19" s="69">
        <f t="shared" si="0"/>
        <v>-124511306.3499999</v>
      </c>
      <c r="H19" s="878">
        <f t="shared" si="1"/>
        <v>-4.1296019475509982E-2</v>
      </c>
      <c r="I19" s="878">
        <f t="shared" si="2"/>
        <v>5.6947532322436801E-4</v>
      </c>
      <c r="J19" s="878">
        <f t="shared" si="3"/>
        <v>4.9521146437395158E-4</v>
      </c>
      <c r="L19" s="879"/>
      <c r="M19" s="880"/>
    </row>
    <row r="20" spans="3:13">
      <c r="C20" s="881" t="s">
        <v>153</v>
      </c>
      <c r="D20" s="69">
        <v>2158705842.9599986</v>
      </c>
      <c r="E20" s="69">
        <v>2073075622.78</v>
      </c>
      <c r="F20" s="69">
        <v>3321764347</v>
      </c>
      <c r="G20" s="69">
        <f t="shared" si="0"/>
        <v>1248688724.22</v>
      </c>
      <c r="H20" s="878">
        <f t="shared" si="1"/>
        <v>0.60233631156470069</v>
      </c>
      <c r="I20" s="878">
        <f t="shared" si="2"/>
        <v>3.9155200926840617E-4</v>
      </c>
      <c r="J20" s="878">
        <f t="shared" si="3"/>
        <v>5.6908138716695218E-4</v>
      </c>
      <c r="L20" s="879"/>
      <c r="M20" s="880"/>
    </row>
    <row r="21" spans="3:13">
      <c r="C21" s="881" t="s">
        <v>152</v>
      </c>
      <c r="D21" s="69">
        <v>12297118487.439999</v>
      </c>
      <c r="E21" s="69">
        <v>13689835123</v>
      </c>
      <c r="F21" s="69">
        <v>15702169538</v>
      </c>
      <c r="G21" s="69">
        <f t="shared" si="0"/>
        <v>2012334415</v>
      </c>
      <c r="H21" s="878">
        <f t="shared" si="1"/>
        <v>0.14699478824395187</v>
      </c>
      <c r="I21" s="878">
        <f t="shared" si="2"/>
        <v>2.5856666250195426E-3</v>
      </c>
      <c r="J21" s="878">
        <f t="shared" si="3"/>
        <v>2.6900801769053667E-3</v>
      </c>
      <c r="L21" s="879"/>
      <c r="M21" s="880"/>
    </row>
    <row r="22" spans="3:13" ht="30">
      <c r="C22" s="881" t="s">
        <v>151</v>
      </c>
      <c r="D22" s="69">
        <v>41072052647.089989</v>
      </c>
      <c r="E22" s="69">
        <v>49209997443</v>
      </c>
      <c r="F22" s="69">
        <v>48295382533</v>
      </c>
      <c r="G22" s="69">
        <f t="shared" si="0"/>
        <v>-914614910</v>
      </c>
      <c r="H22" s="878">
        <f t="shared" si="1"/>
        <v>-1.8585957275437773E-2</v>
      </c>
      <c r="I22" s="878">
        <f t="shared" si="2"/>
        <v>9.2945347305087578E-3</v>
      </c>
      <c r="J22" s="878">
        <f t="shared" si="3"/>
        <v>8.273917236320507E-3</v>
      </c>
      <c r="L22" s="879"/>
      <c r="M22" s="880"/>
    </row>
    <row r="23" spans="3:13" ht="30">
      <c r="C23" s="881" t="s">
        <v>150</v>
      </c>
      <c r="D23" s="69">
        <v>5888192366.71</v>
      </c>
      <c r="E23" s="69">
        <v>13987866796</v>
      </c>
      <c r="F23" s="69">
        <v>6771009965</v>
      </c>
      <c r="G23" s="69">
        <f t="shared" si="0"/>
        <v>-7216856831</v>
      </c>
      <c r="H23" s="878">
        <f t="shared" si="1"/>
        <v>-0.51593691420222476</v>
      </c>
      <c r="I23" s="878">
        <f t="shared" si="2"/>
        <v>2.6419573358389993E-3</v>
      </c>
      <c r="J23" s="878">
        <f t="shared" si="3"/>
        <v>1.1600027397739591E-3</v>
      </c>
      <c r="L23" s="879"/>
      <c r="M23" s="880"/>
    </row>
    <row r="24" spans="3:13">
      <c r="C24" s="881" t="s">
        <v>149</v>
      </c>
      <c r="D24" s="69">
        <v>6609399619.6399994</v>
      </c>
      <c r="E24" s="69">
        <v>6577911720</v>
      </c>
      <c r="F24" s="69">
        <v>6472352809</v>
      </c>
      <c r="G24" s="69">
        <f t="shared" si="0"/>
        <v>-105558911</v>
      </c>
      <c r="H24" s="878">
        <f t="shared" si="1"/>
        <v>-1.6047480643294497E-2</v>
      </c>
      <c r="I24" s="878">
        <f t="shared" si="2"/>
        <v>1.2424026033851666E-3</v>
      </c>
      <c r="J24" s="878">
        <f t="shared" si="3"/>
        <v>1.1088370907786252E-3</v>
      </c>
      <c r="L24" s="879"/>
      <c r="M24" s="880"/>
    </row>
    <row r="25" spans="3:13">
      <c r="C25" s="881" t="s">
        <v>148</v>
      </c>
      <c r="D25" s="69">
        <v>10684116911.969999</v>
      </c>
      <c r="E25" s="69">
        <v>8912171241</v>
      </c>
      <c r="F25" s="69">
        <v>8399310777</v>
      </c>
      <c r="G25" s="69">
        <f t="shared" si="0"/>
        <v>-512860464</v>
      </c>
      <c r="H25" s="878">
        <f t="shared" si="1"/>
        <v>-5.7546073805293481E-2</v>
      </c>
      <c r="I25" s="878">
        <f t="shared" si="2"/>
        <v>1.6832857026595686E-3</v>
      </c>
      <c r="J25" s="878">
        <f t="shared" si="3"/>
        <v>1.4389616266844382E-3</v>
      </c>
      <c r="L25" s="879"/>
      <c r="M25" s="880"/>
    </row>
    <row r="26" spans="3:13">
      <c r="C26" s="881" t="s">
        <v>147</v>
      </c>
      <c r="D26" s="69">
        <v>817455569.88</v>
      </c>
      <c r="E26" s="69">
        <v>1166387821</v>
      </c>
      <c r="F26" s="69">
        <v>1206917122</v>
      </c>
      <c r="G26" s="69">
        <f t="shared" si="0"/>
        <v>40529301</v>
      </c>
      <c r="H26" s="878">
        <f t="shared" si="1"/>
        <v>3.4747705926192106E-2</v>
      </c>
      <c r="I26" s="878">
        <f t="shared" si="2"/>
        <v>2.2030141586745888E-4</v>
      </c>
      <c r="J26" s="878">
        <f t="shared" si="3"/>
        <v>2.0676784932188499E-4</v>
      </c>
      <c r="L26" s="879"/>
      <c r="M26" s="880"/>
    </row>
    <row r="27" spans="3:13">
      <c r="C27" s="881" t="s">
        <v>146</v>
      </c>
      <c r="D27" s="69">
        <v>2513266301.1200013</v>
      </c>
      <c r="E27" s="69">
        <v>2998793205.3400002</v>
      </c>
      <c r="F27" s="69">
        <v>3017699205</v>
      </c>
      <c r="G27" s="69">
        <f t="shared" si="0"/>
        <v>18905999.659999847</v>
      </c>
      <c r="H27" s="878">
        <f t="shared" si="1"/>
        <v>6.3045359801181438E-3</v>
      </c>
      <c r="I27" s="878">
        <f t="shared" si="2"/>
        <v>5.6639685114657709E-4</v>
      </c>
      <c r="J27" s="878">
        <f t="shared" si="3"/>
        <v>5.1698924735132901E-4</v>
      </c>
      <c r="L27" s="879"/>
      <c r="M27" s="880"/>
    </row>
    <row r="28" spans="3:13">
      <c r="C28" s="881" t="s">
        <v>145</v>
      </c>
      <c r="D28" s="69">
        <v>732148453.44999981</v>
      </c>
      <c r="E28" s="69">
        <v>684638478.67000008</v>
      </c>
      <c r="F28" s="69">
        <v>660646782</v>
      </c>
      <c r="G28" s="69">
        <f t="shared" si="0"/>
        <v>-23991696.670000076</v>
      </c>
      <c r="H28" s="878">
        <f t="shared" si="1"/>
        <v>-3.5042869218521122E-2</v>
      </c>
      <c r="I28" s="878">
        <f t="shared" si="2"/>
        <v>1.2931104345639775E-4</v>
      </c>
      <c r="J28" s="878">
        <f t="shared" si="3"/>
        <v>1.1318135420036256E-4</v>
      </c>
      <c r="L28" s="879"/>
      <c r="M28" s="880"/>
    </row>
    <row r="29" spans="3:13" ht="30">
      <c r="C29" s="881" t="s">
        <v>144</v>
      </c>
      <c r="D29" s="69">
        <v>12786178464.520006</v>
      </c>
      <c r="E29" s="69">
        <v>14428729569</v>
      </c>
      <c r="F29" s="69">
        <v>12135451604</v>
      </c>
      <c r="G29" s="69">
        <f t="shared" si="0"/>
        <v>-2293277965</v>
      </c>
      <c r="H29" s="878">
        <f t="shared" si="1"/>
        <v>-0.15893831498007197</v>
      </c>
      <c r="I29" s="878">
        <f t="shared" si="2"/>
        <v>2.7252252604062213E-3</v>
      </c>
      <c r="J29" s="878">
        <f t="shared" si="3"/>
        <v>2.0790335831434989E-3</v>
      </c>
      <c r="L29" s="879"/>
      <c r="M29" s="880"/>
    </row>
    <row r="30" spans="3:13" ht="30">
      <c r="C30" s="881" t="s">
        <v>143</v>
      </c>
      <c r="D30" s="69">
        <v>14417431203.940002</v>
      </c>
      <c r="E30" s="69">
        <v>15473898612.27</v>
      </c>
      <c r="F30" s="69">
        <v>15535507827</v>
      </c>
      <c r="G30" s="69">
        <f t="shared" si="0"/>
        <v>61609214.729999542</v>
      </c>
      <c r="H30" s="68">
        <f t="shared" si="1"/>
        <v>3.9814927235691348E-3</v>
      </c>
      <c r="I30" s="68">
        <f t="shared" si="2"/>
        <v>2.9226314883414651E-3</v>
      </c>
      <c r="J30" s="68">
        <f t="shared" si="3"/>
        <v>2.6615278571813158E-3</v>
      </c>
      <c r="L30" s="882"/>
      <c r="M30" s="880"/>
    </row>
    <row r="31" spans="3:13" ht="30">
      <c r="C31" s="881" t="s">
        <v>142</v>
      </c>
      <c r="D31" s="69">
        <v>2169276101.8999996</v>
      </c>
      <c r="E31" s="69">
        <v>2832170645</v>
      </c>
      <c r="F31" s="69">
        <v>5697312972</v>
      </c>
      <c r="G31" s="69">
        <f t="shared" si="0"/>
        <v>2865142327</v>
      </c>
      <c r="H31" s="68">
        <f t="shared" si="1"/>
        <v>1.0116418415882564</v>
      </c>
      <c r="I31" s="68">
        <f t="shared" si="2"/>
        <v>5.3492602703689781E-4</v>
      </c>
      <c r="J31" s="68">
        <f t="shared" si="3"/>
        <v>9.7605803137667038E-4</v>
      </c>
      <c r="L31" s="882"/>
      <c r="M31" s="880"/>
    </row>
    <row r="32" spans="3:13">
      <c r="C32" s="881" t="s">
        <v>141</v>
      </c>
      <c r="D32" s="69">
        <v>774151847.77999985</v>
      </c>
      <c r="E32" s="69">
        <v>1058116804</v>
      </c>
      <c r="F32" s="69">
        <v>1857951622</v>
      </c>
      <c r="G32" s="69">
        <f t="shared" si="0"/>
        <v>799834818</v>
      </c>
      <c r="H32" s="68">
        <f t="shared" si="1"/>
        <v>0.75590408825980615</v>
      </c>
      <c r="I32" s="68">
        <f t="shared" si="2"/>
        <v>1.9985173531261561E-4</v>
      </c>
      <c r="J32" s="68">
        <f t="shared" si="3"/>
        <v>3.1830243686363724E-4</v>
      </c>
      <c r="L32" s="882"/>
      <c r="M32" s="880"/>
    </row>
    <row r="33" spans="3:13">
      <c r="C33" s="881" t="s">
        <v>140</v>
      </c>
      <c r="D33" s="69">
        <v>1191078488.1400001</v>
      </c>
      <c r="E33" s="69">
        <v>2893172537</v>
      </c>
      <c r="F33" s="69">
        <v>3551479482</v>
      </c>
      <c r="G33" s="69">
        <f t="shared" si="0"/>
        <v>658306945</v>
      </c>
      <c r="H33" s="68">
        <f t="shared" si="1"/>
        <v>0.22753808719704435</v>
      </c>
      <c r="I33" s="68">
        <f t="shared" si="2"/>
        <v>5.4644775500442067E-4</v>
      </c>
      <c r="J33" s="68">
        <f t="shared" si="3"/>
        <v>6.0843595721557931E-4</v>
      </c>
      <c r="L33" s="882"/>
      <c r="M33" s="880"/>
    </row>
    <row r="34" spans="3:13" ht="30">
      <c r="C34" s="881" t="s">
        <v>1042</v>
      </c>
      <c r="D34" s="69">
        <v>0</v>
      </c>
      <c r="E34" s="69">
        <v>0</v>
      </c>
      <c r="F34" s="69">
        <v>14115198200</v>
      </c>
      <c r="G34" s="69">
        <f t="shared" si="0"/>
        <v>14115198200</v>
      </c>
      <c r="H34" s="68" t="s">
        <v>89</v>
      </c>
      <c r="I34" s="68">
        <f t="shared" si="2"/>
        <v>0</v>
      </c>
      <c r="J34" s="68">
        <f>F34/$M$3</f>
        <v>2.4182018146612573E-3</v>
      </c>
      <c r="L34" s="882"/>
      <c r="M34" s="880"/>
    </row>
    <row r="35" spans="3:13">
      <c r="C35" s="876" t="s">
        <v>139</v>
      </c>
      <c r="D35" s="121">
        <f>D36</f>
        <v>8619263331.079998</v>
      </c>
      <c r="E35" s="121">
        <f>E36</f>
        <v>8768985415</v>
      </c>
      <c r="F35" s="121">
        <f>F36</f>
        <v>9087263346</v>
      </c>
      <c r="G35" s="121">
        <f t="shared" si="0"/>
        <v>318277931</v>
      </c>
      <c r="H35" s="120">
        <f t="shared" si="1"/>
        <v>3.6295867302454626E-2</v>
      </c>
      <c r="I35" s="120">
        <f t="shared" si="2"/>
        <v>1.6562414900640466E-3</v>
      </c>
      <c r="J35" s="120">
        <f t="shared" si="3"/>
        <v>1.5568209813449116E-3</v>
      </c>
    </row>
    <row r="36" spans="3:13">
      <c r="C36" s="881" t="s">
        <v>138</v>
      </c>
      <c r="D36" s="69">
        <v>8619263331.079998</v>
      </c>
      <c r="E36" s="69">
        <v>8768985415</v>
      </c>
      <c r="F36" s="69">
        <v>9087263346</v>
      </c>
      <c r="G36" s="69">
        <f t="shared" si="0"/>
        <v>318277931</v>
      </c>
      <c r="H36" s="68">
        <f t="shared" si="1"/>
        <v>3.6295867302454626E-2</v>
      </c>
      <c r="I36" s="68">
        <f t="shared" si="2"/>
        <v>1.6562414900640466E-3</v>
      </c>
      <c r="J36" s="68">
        <f t="shared" si="3"/>
        <v>1.5568209813449116E-3</v>
      </c>
    </row>
    <row r="37" spans="3:13">
      <c r="C37" s="876" t="s">
        <v>137</v>
      </c>
      <c r="D37" s="121">
        <f>SUM(D38:D42)</f>
        <v>16651371156.740002</v>
      </c>
      <c r="E37" s="121">
        <f>SUM(E38:E42)</f>
        <v>7427621816</v>
      </c>
      <c r="F37" s="121">
        <f>SUM(F38:F42)</f>
        <v>9710521816</v>
      </c>
      <c r="G37" s="121">
        <f t="shared" si="0"/>
        <v>2282900000</v>
      </c>
      <c r="H37" s="120">
        <f t="shared" si="1"/>
        <v>0.30735275119720767</v>
      </c>
      <c r="I37" s="120">
        <f t="shared" si="2"/>
        <v>1.4028915367016903E-3</v>
      </c>
      <c r="J37" s="120">
        <f t="shared" si="3"/>
        <v>1.6635970068602315E-3</v>
      </c>
    </row>
    <row r="38" spans="3:13">
      <c r="C38" s="881" t="s">
        <v>136</v>
      </c>
      <c r="D38" s="69">
        <v>13735041298.100002</v>
      </c>
      <c r="E38" s="69">
        <v>4511291957</v>
      </c>
      <c r="F38" s="69">
        <v>5511291957</v>
      </c>
      <c r="G38" s="69">
        <f t="shared" si="0"/>
        <v>1000000000</v>
      </c>
      <c r="H38" s="68">
        <f t="shared" si="1"/>
        <v>0.22166599048158211</v>
      </c>
      <c r="I38" s="68">
        <f t="shared" si="2"/>
        <v>8.5206994416874959E-4</v>
      </c>
      <c r="J38" s="68">
        <f t="shared" si="3"/>
        <v>9.4418909481167556E-4</v>
      </c>
    </row>
    <row r="39" spans="3:13">
      <c r="C39" s="877" t="s">
        <v>135</v>
      </c>
      <c r="D39" s="69">
        <v>974248086.64000034</v>
      </c>
      <c r="E39" s="69">
        <v>974248087</v>
      </c>
      <c r="F39" s="69">
        <v>1474248087</v>
      </c>
      <c r="G39" s="69">
        <f t="shared" si="0"/>
        <v>500000000</v>
      </c>
      <c r="H39" s="68">
        <f t="shared" si="1"/>
        <v>0.51321630154763653</v>
      </c>
      <c r="I39" s="68">
        <f t="shared" si="2"/>
        <v>1.8401103741657061E-4</v>
      </c>
      <c r="J39" s="68">
        <f t="shared" si="3"/>
        <v>2.5256672621460513E-4</v>
      </c>
    </row>
    <row r="40" spans="3:13">
      <c r="C40" s="881" t="s">
        <v>134</v>
      </c>
      <c r="D40" s="69">
        <v>1175371875.0000002</v>
      </c>
      <c r="E40" s="69">
        <v>1175371875</v>
      </c>
      <c r="F40" s="69">
        <v>1575371875</v>
      </c>
      <c r="G40" s="69">
        <f t="shared" si="0"/>
        <v>400000000</v>
      </c>
      <c r="H40" s="68">
        <f t="shared" si="1"/>
        <v>0.34031782494370133</v>
      </c>
      <c r="I40" s="68">
        <f t="shared" si="2"/>
        <v>2.2199827842105864E-4</v>
      </c>
      <c r="J40" s="68">
        <f t="shared" si="3"/>
        <v>2.6989115369923088E-4</v>
      </c>
    </row>
    <row r="41" spans="3:13">
      <c r="C41" s="881" t="s">
        <v>133</v>
      </c>
      <c r="D41" s="69">
        <v>165328228</v>
      </c>
      <c r="E41" s="69">
        <v>165328228</v>
      </c>
      <c r="F41" s="69">
        <v>247728228</v>
      </c>
      <c r="G41" s="69">
        <f t="shared" si="0"/>
        <v>82400000</v>
      </c>
      <c r="H41" s="68">
        <f t="shared" si="1"/>
        <v>0.49840248696066591</v>
      </c>
      <c r="I41" s="68">
        <f t="shared" si="2"/>
        <v>3.1226357181980609E-5</v>
      </c>
      <c r="J41" s="68">
        <f t="shared" si="3"/>
        <v>4.2440555350644506E-5</v>
      </c>
    </row>
    <row r="42" spans="3:13">
      <c r="C42" s="881" t="s">
        <v>132</v>
      </c>
      <c r="D42" s="69">
        <v>601381669</v>
      </c>
      <c r="E42" s="69">
        <v>601381669</v>
      </c>
      <c r="F42" s="69">
        <v>901881669</v>
      </c>
      <c r="G42" s="69">
        <f t="shared" si="0"/>
        <v>300500000</v>
      </c>
      <c r="H42" s="68">
        <f t="shared" si="1"/>
        <v>0.49968267323425847</v>
      </c>
      <c r="I42" s="68">
        <f t="shared" si="2"/>
        <v>1.1358591951333099E-4</v>
      </c>
      <c r="J42" s="68">
        <f t="shared" si="3"/>
        <v>1.5450947678407543E-4</v>
      </c>
    </row>
    <row r="43" spans="3:13">
      <c r="C43" s="876" t="s">
        <v>177</v>
      </c>
      <c r="D43" s="121">
        <f>SUM(D44:D45)</f>
        <v>277487735258.46997</v>
      </c>
      <c r="E43" s="121">
        <f>SUM(E44:E45)</f>
        <v>264219576737</v>
      </c>
      <c r="F43" s="121">
        <f>SUM(F44:F45)</f>
        <v>305358731844</v>
      </c>
      <c r="G43" s="121">
        <f t="shared" si="0"/>
        <v>41139155107</v>
      </c>
      <c r="H43" s="120">
        <f t="shared" si="1"/>
        <v>0.15570063208431095</v>
      </c>
      <c r="I43" s="120">
        <f t="shared" si="2"/>
        <v>4.9904453567731315E-2</v>
      </c>
      <c r="J43" s="120">
        <f t="shared" si="3"/>
        <v>5.231375635007527E-2</v>
      </c>
    </row>
    <row r="44" spans="3:13" ht="30">
      <c r="C44" s="881" t="s">
        <v>176</v>
      </c>
      <c r="D44" s="69">
        <v>161351485015.60999</v>
      </c>
      <c r="E44" s="69">
        <v>157865454286</v>
      </c>
      <c r="F44" s="69">
        <v>217039052885</v>
      </c>
      <c r="G44" s="69">
        <f t="shared" si="0"/>
        <v>59173598599</v>
      </c>
      <c r="H44" s="68">
        <f t="shared" si="1"/>
        <v>0.37483564004951336</v>
      </c>
      <c r="I44" s="68">
        <f t="shared" si="2"/>
        <v>2.9816826333070402E-2</v>
      </c>
      <c r="J44" s="68">
        <f t="shared" si="3"/>
        <v>3.7182916180296184E-2</v>
      </c>
    </row>
    <row r="45" spans="3:13" ht="30.75" thickBot="1">
      <c r="C45" s="881" t="s">
        <v>175</v>
      </c>
      <c r="D45" s="69">
        <v>116136250242.85999</v>
      </c>
      <c r="E45" s="69">
        <v>106354122451</v>
      </c>
      <c r="F45" s="69">
        <v>88319678959</v>
      </c>
      <c r="G45" s="69">
        <f t="shared" si="0"/>
        <v>-18034443492</v>
      </c>
      <c r="H45" s="68">
        <f t="shared" si="1"/>
        <v>-0.16956976444715549</v>
      </c>
      <c r="I45" s="68">
        <f t="shared" si="2"/>
        <v>2.0087627234660912E-2</v>
      </c>
      <c r="J45" s="68">
        <f t="shared" si="3"/>
        <v>1.5130840169779088E-2</v>
      </c>
    </row>
    <row r="46" spans="3:13" ht="15.75" thickBot="1">
      <c r="C46" s="883" t="s">
        <v>261</v>
      </c>
      <c r="D46" s="884">
        <f>D8+D11+D35+D37+D43</f>
        <v>973062116979.86987</v>
      </c>
      <c r="E46" s="884">
        <f>E8+E11+E35+E37+E43</f>
        <v>976590282188.38</v>
      </c>
      <c r="F46" s="884">
        <f>F8+F11+F35+F37+F43</f>
        <v>1046280711338</v>
      </c>
      <c r="G46" s="884">
        <f t="shared" si="0"/>
        <v>69690429149.619995</v>
      </c>
      <c r="H46" s="885">
        <f t="shared" si="1"/>
        <v>7.1360969303785285E-2</v>
      </c>
      <c r="I46" s="885">
        <f t="shared" si="2"/>
        <v>0.18445341936445112</v>
      </c>
      <c r="J46" s="885">
        <f t="shared" si="3"/>
        <v>0.17924777810081496</v>
      </c>
    </row>
    <row r="47" spans="3:13">
      <c r="C47" s="1407" t="s">
        <v>840</v>
      </c>
      <c r="D47" s="1407"/>
      <c r="E47" s="1407"/>
      <c r="F47" s="1407"/>
      <c r="G47" s="1407"/>
      <c r="H47" s="1407"/>
      <c r="I47" s="1407"/>
      <c r="J47" s="1407"/>
    </row>
    <row r="48" spans="3:13">
      <c r="C48" s="886" t="s">
        <v>83</v>
      </c>
      <c r="D48" s="59"/>
      <c r="E48" s="59"/>
      <c r="F48" s="59"/>
      <c r="G48" s="59"/>
      <c r="H48" s="59"/>
      <c r="I48" s="59"/>
      <c r="J48" s="59"/>
    </row>
  </sheetData>
  <mergeCells count="9">
    <mergeCell ref="C2:J2"/>
    <mergeCell ref="C3:J3"/>
    <mergeCell ref="C47:J47"/>
    <mergeCell ref="C4:C7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C407B-1CC7-4390-B8FD-30DBC7B3B423}">
  <dimension ref="C2:M36"/>
  <sheetViews>
    <sheetView showGridLines="0" zoomScaleNormal="100" workbookViewId="0">
      <selection activeCell="F7" sqref="F7"/>
    </sheetView>
  </sheetViews>
  <sheetFormatPr baseColWidth="10" defaultRowHeight="15"/>
  <cols>
    <col min="1" max="2" width="11.42578125" style="59"/>
    <col min="3" max="3" width="57.7109375" style="59" customWidth="1"/>
    <col min="4" max="4" width="13.7109375" style="59" bestFit="1" customWidth="1"/>
    <col min="5" max="5" width="17.7109375" style="59" bestFit="1" customWidth="1"/>
    <col min="6" max="6" width="16.7109375" style="59" customWidth="1"/>
    <col min="7" max="7" width="12.5703125" style="59" bestFit="1" customWidth="1"/>
    <col min="8" max="8" width="10" style="59" bestFit="1" customWidth="1"/>
    <col min="9" max="10" width="11.140625" style="59" bestFit="1" customWidth="1"/>
    <col min="11" max="11" width="11.42578125" style="59"/>
    <col min="12" max="12" width="34.5703125" style="59" hidden="1" customWidth="1"/>
    <col min="13" max="13" width="13.85546875" style="59" hidden="1" customWidth="1"/>
    <col min="14" max="16384" width="11.42578125" style="59"/>
  </cols>
  <sheetData>
    <row r="2" spans="3:13" ht="15" customHeight="1">
      <c r="C2" s="1406" t="s">
        <v>1171</v>
      </c>
      <c r="D2" s="1406"/>
      <c r="E2" s="1406"/>
      <c r="F2" s="1406"/>
      <c r="G2" s="1406"/>
      <c r="H2" s="1406"/>
      <c r="I2" s="1406"/>
      <c r="J2" s="1406"/>
    </row>
    <row r="3" spans="3:13" ht="15.75" customHeight="1" thickBot="1">
      <c r="C3" s="1300" t="s">
        <v>963</v>
      </c>
      <c r="D3" s="1300"/>
      <c r="E3" s="1300"/>
      <c r="F3" s="1300"/>
      <c r="G3" s="1300"/>
      <c r="H3" s="1300"/>
      <c r="I3" s="1300"/>
      <c r="J3" s="1300"/>
      <c r="L3" s="691" t="s">
        <v>826</v>
      </c>
      <c r="M3" s="692">
        <v>5294508963581.6963</v>
      </c>
    </row>
    <row r="4" spans="3:13">
      <c r="C4" s="1287" t="s">
        <v>2</v>
      </c>
      <c r="D4" s="1294" t="s">
        <v>827</v>
      </c>
      <c r="E4" s="1294" t="s">
        <v>828</v>
      </c>
      <c r="F4" s="1294" t="s">
        <v>1660</v>
      </c>
      <c r="G4" s="1290" t="s">
        <v>829</v>
      </c>
      <c r="H4" s="1291"/>
      <c r="I4" s="1408" t="s">
        <v>830</v>
      </c>
      <c r="J4" s="1409"/>
      <c r="L4" s="691" t="s">
        <v>831</v>
      </c>
      <c r="M4" s="692">
        <v>5837063769624.7295</v>
      </c>
    </row>
    <row r="5" spans="3:13" ht="15.75" thickBot="1">
      <c r="C5" s="1288"/>
      <c r="D5" s="1299"/>
      <c r="E5" s="1299"/>
      <c r="F5" s="1299"/>
      <c r="G5" s="1292"/>
      <c r="H5" s="1293"/>
      <c r="I5" s="1410"/>
      <c r="J5" s="1411"/>
    </row>
    <row r="6" spans="3:13" ht="15.75" thickBot="1">
      <c r="C6" s="1288"/>
      <c r="D6" s="1295"/>
      <c r="E6" s="1295"/>
      <c r="F6" s="1295"/>
      <c r="G6" s="644" t="s">
        <v>66</v>
      </c>
      <c r="H6" s="644" t="s">
        <v>67</v>
      </c>
      <c r="I6" s="82">
        <v>2021</v>
      </c>
      <c r="J6" s="82">
        <v>2022</v>
      </c>
    </row>
    <row r="7" spans="3:13" ht="15.75" thickBot="1">
      <c r="C7" s="1289"/>
      <c r="D7" s="81">
        <v>1</v>
      </c>
      <c r="E7" s="81">
        <v>2</v>
      </c>
      <c r="F7" s="81">
        <v>3</v>
      </c>
      <c r="G7" s="81" t="s">
        <v>832</v>
      </c>
      <c r="H7" s="81" t="s">
        <v>833</v>
      </c>
      <c r="I7" s="81" t="s">
        <v>834</v>
      </c>
      <c r="J7" s="81" t="s">
        <v>835</v>
      </c>
    </row>
    <row r="8" spans="3:13">
      <c r="C8" s="1115" t="s">
        <v>209</v>
      </c>
      <c r="D8" s="887">
        <v>158661399787.22006</v>
      </c>
      <c r="E8" s="887">
        <v>166205188222</v>
      </c>
      <c r="F8" s="887">
        <v>188916584102</v>
      </c>
      <c r="G8" s="887">
        <f>F8-E8</f>
        <v>22711395880</v>
      </c>
      <c r="H8" s="888">
        <f>G8/E8</f>
        <v>0.13664673240924602</v>
      </c>
      <c r="I8" s="888">
        <f>E8/$M$3</f>
        <v>3.1391992980887018E-2</v>
      </c>
      <c r="J8" s="888">
        <f>F8/$M$4</f>
        <v>3.2365002603722735E-2</v>
      </c>
      <c r="K8" s="114"/>
      <c r="L8" s="114"/>
    </row>
    <row r="9" spans="3:13">
      <c r="C9" s="1033" t="s">
        <v>208</v>
      </c>
      <c r="D9" s="69">
        <v>78494629614.729996</v>
      </c>
      <c r="E9" s="69">
        <v>81971477297</v>
      </c>
      <c r="F9" s="69">
        <v>87353342327</v>
      </c>
      <c r="G9" s="69">
        <f t="shared" ref="G9:G34" si="0">F9-E9</f>
        <v>5381865030</v>
      </c>
      <c r="H9" s="68">
        <f t="shared" ref="H9:H34" si="1">G9/E9</f>
        <v>6.56553377768265E-2</v>
      </c>
      <c r="I9" s="68">
        <f t="shared" ref="I9:I34" si="2">E9/$M$3</f>
        <v>1.5482356883488379E-2</v>
      </c>
      <c r="J9" s="68">
        <f t="shared" ref="J9:J34" si="3">F9/$M$4</f>
        <v>1.4965288332393195E-2</v>
      </c>
      <c r="K9" s="114"/>
      <c r="L9" s="114"/>
    </row>
    <row r="10" spans="3:13">
      <c r="C10" s="1033" t="s">
        <v>207</v>
      </c>
      <c r="D10" s="69">
        <v>9427038141.489994</v>
      </c>
      <c r="E10" s="69">
        <v>9362533633</v>
      </c>
      <c r="F10" s="69">
        <v>9714106813</v>
      </c>
      <c r="G10" s="69">
        <f t="shared" si="0"/>
        <v>351573180</v>
      </c>
      <c r="H10" s="68">
        <f t="shared" si="1"/>
        <v>3.7551072581551492E-2</v>
      </c>
      <c r="I10" s="68">
        <f t="shared" si="2"/>
        <v>1.7683478670827133E-3</v>
      </c>
      <c r="J10" s="68">
        <f t="shared" si="3"/>
        <v>1.664211185005527E-3</v>
      </c>
      <c r="K10" s="114"/>
      <c r="L10" s="114"/>
    </row>
    <row r="11" spans="3:13">
      <c r="C11" s="1033" t="s">
        <v>206</v>
      </c>
      <c r="D11" s="69">
        <v>28247004173.800018</v>
      </c>
      <c r="E11" s="69">
        <v>31863691073</v>
      </c>
      <c r="F11" s="69">
        <v>44340533020</v>
      </c>
      <c r="G11" s="69">
        <f t="shared" si="0"/>
        <v>12476841947</v>
      </c>
      <c r="H11" s="68">
        <f t="shared" si="1"/>
        <v>0.39156926039784418</v>
      </c>
      <c r="I11" s="68">
        <f t="shared" si="2"/>
        <v>6.0182523614889585E-3</v>
      </c>
      <c r="J11" s="68">
        <f t="shared" si="3"/>
        <v>7.5963763237849114E-3</v>
      </c>
      <c r="K11" s="114"/>
      <c r="L11" s="114"/>
    </row>
    <row r="12" spans="3:13">
      <c r="C12" s="1033" t="s">
        <v>205</v>
      </c>
      <c r="D12" s="69">
        <v>42492727857.200005</v>
      </c>
      <c r="E12" s="69">
        <v>43007486219</v>
      </c>
      <c r="F12" s="69">
        <v>47508601942</v>
      </c>
      <c r="G12" s="69">
        <f t="shared" si="0"/>
        <v>4501115723</v>
      </c>
      <c r="H12" s="68">
        <f t="shared" si="1"/>
        <v>0.10465888892179616</v>
      </c>
      <c r="I12" s="68">
        <f t="shared" si="2"/>
        <v>8.1230358688269659E-3</v>
      </c>
      <c r="J12" s="68">
        <f t="shared" si="3"/>
        <v>8.1391267625390996E-3</v>
      </c>
      <c r="K12" s="114"/>
      <c r="L12" s="114"/>
    </row>
    <row r="13" spans="3:13">
      <c r="C13" s="1115" t="s">
        <v>204</v>
      </c>
      <c r="D13" s="887">
        <v>103223239532.27997</v>
      </c>
      <c r="E13" s="887">
        <v>154454438381.78</v>
      </c>
      <c r="F13" s="887">
        <v>144585445028</v>
      </c>
      <c r="G13" s="887">
        <f t="shared" si="0"/>
        <v>-9868993353.7799988</v>
      </c>
      <c r="H13" s="888">
        <f t="shared" si="1"/>
        <v>-6.3895822335554076E-2</v>
      </c>
      <c r="I13" s="888">
        <f t="shared" si="2"/>
        <v>2.9172570949297764E-2</v>
      </c>
      <c r="J13" s="888">
        <f t="shared" si="3"/>
        <v>2.4770235641488551E-2</v>
      </c>
      <c r="K13" s="114"/>
      <c r="L13" s="114"/>
    </row>
    <row r="14" spans="3:13">
      <c r="C14" s="1033" t="s">
        <v>203</v>
      </c>
      <c r="D14" s="69">
        <v>6793268233.6000004</v>
      </c>
      <c r="E14" s="69">
        <v>14799569779.779999</v>
      </c>
      <c r="F14" s="69">
        <v>8231499644</v>
      </c>
      <c r="G14" s="69">
        <f t="shared" si="0"/>
        <v>-6568070135.7799988</v>
      </c>
      <c r="H14" s="68">
        <f t="shared" si="1"/>
        <v>-0.44380142352203128</v>
      </c>
      <c r="I14" s="68">
        <f t="shared" si="2"/>
        <v>2.795267678566399E-3</v>
      </c>
      <c r="J14" s="68">
        <f t="shared" si="3"/>
        <v>1.410212389118581E-3</v>
      </c>
      <c r="K14" s="114"/>
      <c r="L14" s="114"/>
    </row>
    <row r="15" spans="3:13">
      <c r="C15" s="1033" t="s">
        <v>202</v>
      </c>
      <c r="D15" s="69">
        <v>12702904126.569998</v>
      </c>
      <c r="E15" s="69">
        <v>13485607688</v>
      </c>
      <c r="F15" s="69">
        <v>15254708693</v>
      </c>
      <c r="G15" s="69">
        <f t="shared" si="0"/>
        <v>1769101005</v>
      </c>
      <c r="H15" s="68">
        <f t="shared" si="1"/>
        <v>0.13118437418094347</v>
      </c>
      <c r="I15" s="68">
        <f t="shared" si="2"/>
        <v>2.547093182910977E-3</v>
      </c>
      <c r="J15" s="68">
        <f t="shared" si="3"/>
        <v>2.6134216268774361E-3</v>
      </c>
      <c r="K15" s="114"/>
      <c r="L15" s="114"/>
    </row>
    <row r="16" spans="3:13">
      <c r="C16" s="1033" t="s">
        <v>201</v>
      </c>
      <c r="D16" s="69">
        <v>8519917650.9900017</v>
      </c>
      <c r="E16" s="69">
        <v>9369813284</v>
      </c>
      <c r="F16" s="69">
        <v>6356972381</v>
      </c>
      <c r="G16" s="69">
        <f t="shared" si="0"/>
        <v>-3012840903</v>
      </c>
      <c r="H16" s="68">
        <f t="shared" si="1"/>
        <v>-0.32154759243119191</v>
      </c>
      <c r="I16" s="68">
        <f t="shared" si="2"/>
        <v>1.7697228106421771E-3</v>
      </c>
      <c r="J16" s="68">
        <f t="shared" si="3"/>
        <v>1.0890702298098579E-3</v>
      </c>
      <c r="K16" s="114"/>
      <c r="L16" s="114"/>
    </row>
    <row r="17" spans="3:12">
      <c r="C17" s="1033" t="s">
        <v>200</v>
      </c>
      <c r="D17" s="69">
        <v>34286652858.189999</v>
      </c>
      <c r="E17" s="69">
        <v>67176989348</v>
      </c>
      <c r="F17" s="69">
        <v>56531139604</v>
      </c>
      <c r="G17" s="69">
        <f t="shared" si="0"/>
        <v>-10645849744</v>
      </c>
      <c r="H17" s="68">
        <f t="shared" si="1"/>
        <v>-0.15847464805025457</v>
      </c>
      <c r="I17" s="68">
        <f t="shared" si="2"/>
        <v>1.2688049035345341E-2</v>
      </c>
      <c r="J17" s="68">
        <f t="shared" si="3"/>
        <v>9.6848590036278537E-3</v>
      </c>
      <c r="K17" s="114"/>
      <c r="L17" s="114"/>
    </row>
    <row r="18" spans="3:12">
      <c r="C18" s="1033" t="s">
        <v>199</v>
      </c>
      <c r="D18" s="69">
        <v>153534748.98999998</v>
      </c>
      <c r="E18" s="69">
        <v>899789452</v>
      </c>
      <c r="F18" s="69">
        <v>414770440</v>
      </c>
      <c r="G18" s="69">
        <f t="shared" si="0"/>
        <v>-485019012</v>
      </c>
      <c r="H18" s="68">
        <f t="shared" si="1"/>
        <v>-0.53903611664031825</v>
      </c>
      <c r="I18" s="68">
        <f t="shared" si="2"/>
        <v>1.6994766808200833E-4</v>
      </c>
      <c r="J18" s="68">
        <f t="shared" si="3"/>
        <v>7.1058062130211399E-5</v>
      </c>
      <c r="K18" s="114"/>
      <c r="L18" s="114"/>
    </row>
    <row r="19" spans="3:12">
      <c r="C19" s="1033" t="s">
        <v>198</v>
      </c>
      <c r="D19" s="69">
        <v>32921266202.399998</v>
      </c>
      <c r="E19" s="69">
        <v>40197977089</v>
      </c>
      <c r="F19" s="69">
        <v>46645017340</v>
      </c>
      <c r="G19" s="69">
        <f t="shared" si="0"/>
        <v>6447040251</v>
      </c>
      <c r="H19" s="68">
        <f t="shared" si="1"/>
        <v>0.1603822062171433</v>
      </c>
      <c r="I19" s="68">
        <f t="shared" si="2"/>
        <v>7.5923900338070944E-3</v>
      </c>
      <c r="J19" s="68">
        <f t="shared" si="3"/>
        <v>7.9911783014491294E-3</v>
      </c>
      <c r="K19" s="114"/>
      <c r="L19" s="114"/>
    </row>
    <row r="20" spans="3:12">
      <c r="C20" s="1033" t="s">
        <v>197</v>
      </c>
      <c r="D20" s="69">
        <v>868468738.72000051</v>
      </c>
      <c r="E20" s="69">
        <v>1528821197</v>
      </c>
      <c r="F20" s="69">
        <v>4526094965</v>
      </c>
      <c r="G20" s="69">
        <f t="shared" si="0"/>
        <v>2997273768</v>
      </c>
      <c r="H20" s="68">
        <f t="shared" si="1"/>
        <v>1.9605129585340253</v>
      </c>
      <c r="I20" s="68">
        <f t="shared" si="2"/>
        <v>2.8875599371273208E-4</v>
      </c>
      <c r="J20" s="68">
        <f t="shared" si="3"/>
        <v>7.754061191781338E-4</v>
      </c>
      <c r="K20" s="114"/>
      <c r="L20" s="114"/>
    </row>
    <row r="21" spans="3:12">
      <c r="C21" s="1033" t="s">
        <v>196</v>
      </c>
      <c r="D21" s="69">
        <v>296452984.04000002</v>
      </c>
      <c r="E21" s="69">
        <v>182203020</v>
      </c>
      <c r="F21" s="69">
        <v>149703020</v>
      </c>
      <c r="G21" s="69">
        <f t="shared" si="0"/>
        <v>-32500000</v>
      </c>
      <c r="H21" s="68">
        <f t="shared" si="1"/>
        <v>-0.17837245507785765</v>
      </c>
      <c r="I21" s="68">
        <f t="shared" si="2"/>
        <v>3.4413582308252626E-5</v>
      </c>
      <c r="J21" s="68">
        <f t="shared" si="3"/>
        <v>2.564697353128704E-5</v>
      </c>
      <c r="K21" s="114"/>
      <c r="L21" s="114"/>
    </row>
    <row r="22" spans="3:12">
      <c r="C22" s="1033" t="s">
        <v>195</v>
      </c>
      <c r="D22" s="69">
        <v>6680773988.7800026</v>
      </c>
      <c r="E22" s="69">
        <v>6813667524</v>
      </c>
      <c r="F22" s="69">
        <v>6475538941</v>
      </c>
      <c r="G22" s="69">
        <f t="shared" si="0"/>
        <v>-338128583</v>
      </c>
      <c r="H22" s="68">
        <f t="shared" si="1"/>
        <v>-4.9625048743426187E-2</v>
      </c>
      <c r="I22" s="68">
        <f t="shared" si="2"/>
        <v>1.2869309639227816E-3</v>
      </c>
      <c r="J22" s="68">
        <f t="shared" si="3"/>
        <v>1.1093829357660622E-3</v>
      </c>
      <c r="K22" s="114"/>
      <c r="L22" s="114"/>
    </row>
    <row r="23" spans="3:12">
      <c r="C23" s="1115" t="s">
        <v>194</v>
      </c>
      <c r="D23" s="887">
        <v>5022395075.920001</v>
      </c>
      <c r="E23" s="887">
        <v>6755359244</v>
      </c>
      <c r="F23" s="887">
        <v>8574241611</v>
      </c>
      <c r="G23" s="887">
        <f t="shared" si="0"/>
        <v>1818882367</v>
      </c>
      <c r="H23" s="888">
        <f t="shared" si="1"/>
        <v>0.26925027985972794</v>
      </c>
      <c r="I23" s="888">
        <f t="shared" si="2"/>
        <v>1.2759179917281789E-3</v>
      </c>
      <c r="J23" s="888">
        <f t="shared" si="3"/>
        <v>1.4689306043937989E-3</v>
      </c>
      <c r="K23" s="114"/>
      <c r="L23" s="114"/>
    </row>
    <row r="24" spans="3:12">
      <c r="C24" s="1033" t="s">
        <v>193</v>
      </c>
      <c r="D24" s="69">
        <v>1473372343.069999</v>
      </c>
      <c r="E24" s="69">
        <v>1477196960</v>
      </c>
      <c r="F24" s="69">
        <v>2974547781</v>
      </c>
      <c r="G24" s="69">
        <f t="shared" si="0"/>
        <v>1497350821</v>
      </c>
      <c r="H24" s="68">
        <f t="shared" si="1"/>
        <v>1.0136433133466507</v>
      </c>
      <c r="I24" s="68">
        <f t="shared" si="2"/>
        <v>2.7900546965939729E-4</v>
      </c>
      <c r="J24" s="68">
        <f t="shared" si="3"/>
        <v>5.0959658801041962E-4</v>
      </c>
      <c r="K24" s="114"/>
      <c r="L24" s="114"/>
    </row>
    <row r="25" spans="3:12" ht="30">
      <c r="C25" s="1033" t="s">
        <v>192</v>
      </c>
      <c r="D25" s="69">
        <v>3549022732.8500023</v>
      </c>
      <c r="E25" s="69">
        <v>5278162284</v>
      </c>
      <c r="F25" s="69">
        <v>5599693830</v>
      </c>
      <c r="G25" s="69">
        <f t="shared" si="0"/>
        <v>321531546</v>
      </c>
      <c r="H25" s="68">
        <f t="shared" si="1"/>
        <v>6.091732855101429E-2</v>
      </c>
      <c r="I25" s="68">
        <f t="shared" si="2"/>
        <v>9.9691252206878162E-4</v>
      </c>
      <c r="J25" s="68">
        <f t="shared" si="3"/>
        <v>9.593340163833793E-4</v>
      </c>
      <c r="K25" s="114"/>
      <c r="L25" s="114"/>
    </row>
    <row r="26" spans="3:12">
      <c r="C26" s="1115" t="s">
        <v>191</v>
      </c>
      <c r="D26" s="887">
        <v>544375264235.50995</v>
      </c>
      <c r="E26" s="887">
        <v>491309842054.59998</v>
      </c>
      <c r="F26" s="887">
        <v>487165387712</v>
      </c>
      <c r="G26" s="887">
        <f t="shared" si="0"/>
        <v>-4144454342.5999756</v>
      </c>
      <c r="H26" s="888">
        <f t="shared" si="1"/>
        <v>-8.4355206996634853E-3</v>
      </c>
      <c r="I26" s="888">
        <f t="shared" si="2"/>
        <v>9.2796111109467741E-2</v>
      </c>
      <c r="J26" s="888">
        <f t="shared" si="3"/>
        <v>8.3460693070913694E-2</v>
      </c>
      <c r="K26" s="114"/>
      <c r="L26" s="114"/>
    </row>
    <row r="27" spans="3:12">
      <c r="C27" s="1033" t="s">
        <v>190</v>
      </c>
      <c r="D27" s="69">
        <v>18463358921.520004</v>
      </c>
      <c r="E27" s="69">
        <v>19479869268.09</v>
      </c>
      <c r="F27" s="69">
        <v>27273500172</v>
      </c>
      <c r="G27" s="69">
        <f t="shared" si="0"/>
        <v>7793630903.9099998</v>
      </c>
      <c r="H27" s="68">
        <f t="shared" si="1"/>
        <v>0.40008640697998715</v>
      </c>
      <c r="I27" s="68">
        <f t="shared" si="2"/>
        <v>3.679258908065388E-3</v>
      </c>
      <c r="J27" s="68">
        <f t="shared" si="3"/>
        <v>4.6724691126260286E-3</v>
      </c>
      <c r="K27" s="114"/>
      <c r="L27" s="114"/>
    </row>
    <row r="28" spans="3:12">
      <c r="C28" s="1033" t="s">
        <v>189</v>
      </c>
      <c r="D28" s="69">
        <v>102312651712.14999</v>
      </c>
      <c r="E28" s="69">
        <v>136851959579.17</v>
      </c>
      <c r="F28" s="69">
        <v>108748061445</v>
      </c>
      <c r="G28" s="69">
        <f t="shared" si="0"/>
        <v>-28103898134.169998</v>
      </c>
      <c r="H28" s="68">
        <f t="shared" si="1"/>
        <v>-0.20535985177407459</v>
      </c>
      <c r="I28" s="68">
        <f t="shared" si="2"/>
        <v>2.5847904030478902E-2</v>
      </c>
      <c r="J28" s="68">
        <f t="shared" si="3"/>
        <v>1.8630610481062387E-2</v>
      </c>
      <c r="K28" s="114"/>
      <c r="L28" s="114"/>
    </row>
    <row r="29" spans="3:12" ht="30">
      <c r="C29" s="1033" t="s">
        <v>188</v>
      </c>
      <c r="D29" s="69">
        <v>5835490474.5700006</v>
      </c>
      <c r="E29" s="69">
        <v>6797581659.6900005</v>
      </c>
      <c r="F29" s="69">
        <v>6944924760</v>
      </c>
      <c r="G29" s="69">
        <f t="shared" si="0"/>
        <v>147343100.30999947</v>
      </c>
      <c r="H29" s="68">
        <f t="shared" si="1"/>
        <v>2.1675811735186856E-2</v>
      </c>
      <c r="I29" s="68">
        <f t="shared" si="2"/>
        <v>1.2838927474572613E-3</v>
      </c>
      <c r="J29" s="68">
        <f t="shared" si="3"/>
        <v>1.189797650685337E-3</v>
      </c>
      <c r="K29" s="114"/>
      <c r="L29" s="114"/>
    </row>
    <row r="30" spans="3:12">
      <c r="C30" s="1033" t="s">
        <v>187</v>
      </c>
      <c r="D30" s="69">
        <v>205839641233.91006</v>
      </c>
      <c r="E30" s="69">
        <v>200787302389.98001</v>
      </c>
      <c r="F30" s="69">
        <v>234833067988</v>
      </c>
      <c r="G30" s="69">
        <f t="shared" si="0"/>
        <v>34045765598.019989</v>
      </c>
      <c r="H30" s="68">
        <f t="shared" si="1"/>
        <v>0.16956134771856465</v>
      </c>
      <c r="I30" s="68">
        <f t="shared" si="2"/>
        <v>3.7923687309077456E-2</v>
      </c>
      <c r="J30" s="68">
        <f t="shared" si="3"/>
        <v>4.0231369273373153E-2</v>
      </c>
      <c r="K30" s="114"/>
      <c r="L30" s="114"/>
    </row>
    <row r="31" spans="3:12">
      <c r="C31" s="1033" t="s">
        <v>186</v>
      </c>
      <c r="D31" s="69">
        <v>211924121893.35986</v>
      </c>
      <c r="E31" s="69">
        <v>127393129157.67</v>
      </c>
      <c r="F31" s="69">
        <v>109365833347</v>
      </c>
      <c r="G31" s="69">
        <f t="shared" si="0"/>
        <v>-18027295810.669998</v>
      </c>
      <c r="H31" s="68">
        <f t="shared" si="1"/>
        <v>-0.14150916874298808</v>
      </c>
      <c r="I31" s="68">
        <f t="shared" si="2"/>
        <v>2.4061368114388738E-2</v>
      </c>
      <c r="J31" s="68">
        <f t="shared" si="3"/>
        <v>1.8736446553166787E-2</v>
      </c>
      <c r="K31" s="114"/>
      <c r="L31" s="114"/>
    </row>
    <row r="32" spans="3:12">
      <c r="C32" s="1115" t="s">
        <v>185</v>
      </c>
      <c r="D32" s="887">
        <v>161779818348.94</v>
      </c>
      <c r="E32" s="887">
        <v>157865454286</v>
      </c>
      <c r="F32" s="887">
        <v>217039052885</v>
      </c>
      <c r="G32" s="887">
        <f t="shared" si="0"/>
        <v>59173598599</v>
      </c>
      <c r="H32" s="888">
        <f t="shared" si="1"/>
        <v>0.37483564004951336</v>
      </c>
      <c r="I32" s="888">
        <f t="shared" si="2"/>
        <v>2.9816826333070402E-2</v>
      </c>
      <c r="J32" s="888">
        <f t="shared" si="3"/>
        <v>3.7182916180296184E-2</v>
      </c>
      <c r="K32" s="114"/>
      <c r="L32" s="114"/>
    </row>
    <row r="33" spans="3:10">
      <c r="C33" s="1033" t="s">
        <v>184</v>
      </c>
      <c r="D33" s="69">
        <v>161779818348.94009</v>
      </c>
      <c r="E33" s="69">
        <v>157865454286</v>
      </c>
      <c r="F33" s="69">
        <v>217039052885</v>
      </c>
      <c r="G33" s="69">
        <f t="shared" si="0"/>
        <v>59173598599</v>
      </c>
      <c r="H33" s="68">
        <f t="shared" si="1"/>
        <v>0.37483564004951336</v>
      </c>
      <c r="I33" s="68">
        <f t="shared" si="2"/>
        <v>2.9816826333070402E-2</v>
      </c>
      <c r="J33" s="68">
        <f t="shared" si="3"/>
        <v>3.7182916180296184E-2</v>
      </c>
    </row>
    <row r="34" spans="3:10" ht="15.75" thickBot="1">
      <c r="C34" s="889" t="s">
        <v>1032</v>
      </c>
      <c r="D34" s="890">
        <v>973062116979.87036</v>
      </c>
      <c r="E34" s="890">
        <v>976590282188.38</v>
      </c>
      <c r="F34" s="890">
        <v>1046280711338</v>
      </c>
      <c r="G34" s="890">
        <f t="shared" si="0"/>
        <v>69690429149.619995</v>
      </c>
      <c r="H34" s="891">
        <f t="shared" si="1"/>
        <v>7.1360969303785285E-2</v>
      </c>
      <c r="I34" s="891">
        <f t="shared" si="2"/>
        <v>0.18445341936445112</v>
      </c>
      <c r="J34" s="891">
        <f t="shared" si="3"/>
        <v>0.17924777810081496</v>
      </c>
    </row>
    <row r="35" spans="3:10" ht="22.5" customHeight="1">
      <c r="C35" s="1407" t="s">
        <v>840</v>
      </c>
      <c r="D35" s="1407"/>
      <c r="E35" s="1407"/>
      <c r="F35" s="1407"/>
      <c r="G35" s="1407"/>
      <c r="H35" s="1407"/>
      <c r="I35" s="1407"/>
      <c r="J35" s="1407"/>
    </row>
    <row r="36" spans="3:10">
      <c r="C36" s="886" t="s">
        <v>83</v>
      </c>
    </row>
  </sheetData>
  <mergeCells count="9">
    <mergeCell ref="C3:J3"/>
    <mergeCell ref="C2:J2"/>
    <mergeCell ref="C35:J35"/>
    <mergeCell ref="C4:C7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DECB-6997-40A1-A156-65E009EF915F}">
  <dimension ref="B2:J45"/>
  <sheetViews>
    <sheetView showGridLines="0" tabSelected="1" zoomScale="85" zoomScaleNormal="85" workbookViewId="0">
      <selection activeCell="L6" sqref="L6"/>
    </sheetView>
  </sheetViews>
  <sheetFormatPr baseColWidth="10" defaultRowHeight="15"/>
  <cols>
    <col min="1" max="1" width="11.42578125" style="59"/>
    <col min="2" max="2" width="5.7109375" style="59" bestFit="1" customWidth="1"/>
    <col min="3" max="3" width="25.28515625" style="59" customWidth="1"/>
    <col min="4" max="4" width="80.5703125" style="59" customWidth="1"/>
    <col min="5" max="5" width="60.28515625" style="59" customWidth="1"/>
    <col min="6" max="7" width="11" style="59" bestFit="1" customWidth="1"/>
    <col min="8" max="8" width="9.140625" style="59" bestFit="1" customWidth="1"/>
    <col min="9" max="9" width="8.7109375" style="59" bestFit="1" customWidth="1"/>
    <col min="10" max="10" width="28.7109375" style="59" customWidth="1"/>
    <col min="11" max="16384" width="11.42578125" style="59"/>
  </cols>
  <sheetData>
    <row r="2" spans="2:10" ht="15" customHeight="1">
      <c r="B2" s="1419" t="s">
        <v>1174</v>
      </c>
      <c r="C2" s="1419"/>
      <c r="D2" s="1419"/>
      <c r="E2" s="1419"/>
      <c r="F2" s="1419"/>
      <c r="G2" s="1419"/>
      <c r="H2" s="1419"/>
      <c r="I2" s="1419"/>
      <c r="J2" s="1419"/>
    </row>
    <row r="3" spans="2:10" ht="15.75" customHeight="1" thickBot="1">
      <c r="B3" s="1420" t="s">
        <v>125</v>
      </c>
      <c r="C3" s="1420"/>
      <c r="D3" s="1420"/>
      <c r="E3" s="1420"/>
      <c r="F3" s="1420"/>
      <c r="G3" s="1420"/>
      <c r="H3" s="1420"/>
      <c r="I3" s="1420"/>
      <c r="J3" s="1420"/>
    </row>
    <row r="4" spans="2:10" ht="30">
      <c r="B4" s="198" t="s">
        <v>342</v>
      </c>
      <c r="C4" s="197" t="s">
        <v>341</v>
      </c>
      <c r="D4" s="196" t="s">
        <v>340</v>
      </c>
      <c r="E4" s="196" t="s">
        <v>339</v>
      </c>
      <c r="F4" s="196" t="s">
        <v>338</v>
      </c>
      <c r="G4" s="196" t="s">
        <v>337</v>
      </c>
      <c r="H4" s="196" t="s">
        <v>336</v>
      </c>
      <c r="I4" s="196" t="s">
        <v>335</v>
      </c>
      <c r="J4" s="195" t="s">
        <v>334</v>
      </c>
    </row>
    <row r="5" spans="2:10" ht="45">
      <c r="B5" s="194">
        <v>1</v>
      </c>
      <c r="C5" s="1421" t="s">
        <v>333</v>
      </c>
      <c r="D5" s="193" t="s">
        <v>332</v>
      </c>
      <c r="E5" s="192" t="s">
        <v>331</v>
      </c>
      <c r="F5" s="191">
        <v>13436000.000000002</v>
      </c>
      <c r="G5" s="191">
        <v>13436000.000000002</v>
      </c>
      <c r="H5" s="191">
        <v>0</v>
      </c>
      <c r="I5" s="191">
        <v>0</v>
      </c>
      <c r="J5" s="1422">
        <f>SUM(F5:I10)</f>
        <v>95833298.486600012</v>
      </c>
    </row>
    <row r="6" spans="2:10" ht="30">
      <c r="B6" s="189">
        <v>2</v>
      </c>
      <c r="C6" s="1416"/>
      <c r="D6" s="188" t="s">
        <v>330</v>
      </c>
      <c r="E6" s="190" t="s">
        <v>288</v>
      </c>
      <c r="F6" s="186">
        <v>14209271.319999998</v>
      </c>
      <c r="G6" s="186">
        <v>0</v>
      </c>
      <c r="H6" s="186">
        <v>0</v>
      </c>
      <c r="I6" s="186">
        <v>0</v>
      </c>
      <c r="J6" s="1417"/>
    </row>
    <row r="7" spans="2:10" ht="30">
      <c r="B7" s="189">
        <v>3</v>
      </c>
      <c r="C7" s="1416"/>
      <c r="D7" s="188" t="s">
        <v>329</v>
      </c>
      <c r="E7" s="190" t="s">
        <v>288</v>
      </c>
      <c r="F7" s="186">
        <v>10077000.000000002</v>
      </c>
      <c r="G7" s="186">
        <v>10077000.000000002</v>
      </c>
      <c r="H7" s="186">
        <v>0</v>
      </c>
      <c r="I7" s="186">
        <v>0</v>
      </c>
      <c r="J7" s="1417"/>
    </row>
    <row r="8" spans="2:10" ht="30">
      <c r="B8" s="189">
        <v>4</v>
      </c>
      <c r="C8" s="1416"/>
      <c r="D8" s="188" t="s">
        <v>328</v>
      </c>
      <c r="E8" s="187" t="s">
        <v>327</v>
      </c>
      <c r="F8" s="186">
        <v>11283790.617200002</v>
      </c>
      <c r="G8" s="186">
        <v>3333104.1254000003</v>
      </c>
      <c r="H8" s="186">
        <v>0</v>
      </c>
      <c r="I8" s="186">
        <v>0</v>
      </c>
      <c r="J8" s="1417"/>
    </row>
    <row r="9" spans="2:10" ht="30">
      <c r="B9" s="189">
        <v>5</v>
      </c>
      <c r="C9" s="1416"/>
      <c r="D9" s="188" t="s">
        <v>326</v>
      </c>
      <c r="E9" s="187" t="s">
        <v>265</v>
      </c>
      <c r="F9" s="186">
        <v>3186132.4240000001</v>
      </c>
      <c r="G9" s="186">
        <v>0</v>
      </c>
      <c r="H9" s="186">
        <v>0</v>
      </c>
      <c r="I9" s="186">
        <v>0</v>
      </c>
      <c r="J9" s="1417"/>
    </row>
    <row r="10" spans="2:10" ht="30">
      <c r="B10" s="189">
        <v>6</v>
      </c>
      <c r="C10" s="1416"/>
      <c r="D10" s="188" t="s">
        <v>325</v>
      </c>
      <c r="E10" s="187" t="s">
        <v>316</v>
      </c>
      <c r="F10" s="186">
        <v>8397500</v>
      </c>
      <c r="G10" s="186">
        <v>8397500</v>
      </c>
      <c r="H10" s="186">
        <v>0</v>
      </c>
      <c r="I10" s="186">
        <v>0</v>
      </c>
      <c r="J10" s="1417"/>
    </row>
    <row r="11" spans="2:10" ht="30">
      <c r="B11" s="189">
        <v>7</v>
      </c>
      <c r="C11" s="1416" t="s">
        <v>324</v>
      </c>
      <c r="D11" s="188" t="s">
        <v>323</v>
      </c>
      <c r="E11" s="187" t="s">
        <v>322</v>
      </c>
      <c r="F11" s="186">
        <v>8397500</v>
      </c>
      <c r="G11" s="186">
        <v>0</v>
      </c>
      <c r="H11" s="186">
        <v>0</v>
      </c>
      <c r="I11" s="186">
        <v>0</v>
      </c>
      <c r="J11" s="1417">
        <f>SUM(F11:I23)</f>
        <v>264629898.12553334</v>
      </c>
    </row>
    <row r="12" spans="2:10" ht="60">
      <c r="B12" s="189">
        <v>8</v>
      </c>
      <c r="C12" s="1416"/>
      <c r="D12" s="188" t="s">
        <v>321</v>
      </c>
      <c r="E12" s="187" t="s">
        <v>288</v>
      </c>
      <c r="F12" s="186">
        <v>1998089.9533333334</v>
      </c>
      <c r="G12" s="186">
        <v>0</v>
      </c>
      <c r="H12" s="186">
        <v>0</v>
      </c>
      <c r="I12" s="186">
        <v>0</v>
      </c>
      <c r="J12" s="1418"/>
    </row>
    <row r="13" spans="2:10" ht="30">
      <c r="B13" s="189">
        <v>9</v>
      </c>
      <c r="C13" s="1416"/>
      <c r="D13" s="188" t="s">
        <v>320</v>
      </c>
      <c r="E13" s="190" t="s">
        <v>319</v>
      </c>
      <c r="F13" s="186">
        <v>3314213.333333334</v>
      </c>
      <c r="G13" s="186">
        <v>3314213.333333334</v>
      </c>
      <c r="H13" s="186">
        <v>3314213.333333334</v>
      </c>
      <c r="I13" s="186">
        <v>0</v>
      </c>
      <c r="J13" s="1418"/>
    </row>
    <row r="14" spans="2:10" ht="30">
      <c r="B14" s="189">
        <v>10</v>
      </c>
      <c r="C14" s="1416"/>
      <c r="D14" s="188" t="s">
        <v>318</v>
      </c>
      <c r="E14" s="187" t="s">
        <v>299</v>
      </c>
      <c r="F14" s="186">
        <v>5038500.0000000009</v>
      </c>
      <c r="G14" s="186">
        <v>5038500.0000000009</v>
      </c>
      <c r="H14" s="186">
        <v>0</v>
      </c>
      <c r="I14" s="186">
        <v>0</v>
      </c>
      <c r="J14" s="1418"/>
    </row>
    <row r="15" spans="2:10" ht="30">
      <c r="B15" s="189">
        <v>11</v>
      </c>
      <c r="C15" s="1416"/>
      <c r="D15" s="188" t="s">
        <v>317</v>
      </c>
      <c r="E15" s="187" t="s">
        <v>316</v>
      </c>
      <c r="F15" s="186">
        <v>5038500.0000000009</v>
      </c>
      <c r="G15" s="186">
        <v>8397500</v>
      </c>
      <c r="H15" s="186">
        <v>0</v>
      </c>
      <c r="I15" s="186">
        <v>0</v>
      </c>
      <c r="J15" s="1418"/>
    </row>
    <row r="16" spans="2:10" ht="30">
      <c r="B16" s="189">
        <v>12</v>
      </c>
      <c r="C16" s="1416"/>
      <c r="D16" s="188" t="s">
        <v>315</v>
      </c>
      <c r="E16" s="187" t="s">
        <v>288</v>
      </c>
      <c r="F16" s="186">
        <v>3563616.1722000004</v>
      </c>
      <c r="G16" s="186">
        <v>0</v>
      </c>
      <c r="H16" s="186">
        <v>0</v>
      </c>
      <c r="I16" s="186">
        <v>0</v>
      </c>
      <c r="J16" s="1418"/>
    </row>
    <row r="17" spans="2:10" ht="45">
      <c r="B17" s="189">
        <v>13</v>
      </c>
      <c r="C17" s="1416"/>
      <c r="D17" s="188" t="s">
        <v>314</v>
      </c>
      <c r="E17" s="187" t="s">
        <v>275</v>
      </c>
      <c r="F17" s="186">
        <v>5309459.333333334</v>
      </c>
      <c r="G17" s="186">
        <v>5309459.333333334</v>
      </c>
      <c r="H17" s="186">
        <v>0</v>
      </c>
      <c r="I17" s="186">
        <v>0</v>
      </c>
      <c r="J17" s="1418"/>
    </row>
    <row r="18" spans="2:10" ht="45">
      <c r="B18" s="189">
        <v>14</v>
      </c>
      <c r="C18" s="1416"/>
      <c r="D18" s="188" t="s">
        <v>313</v>
      </c>
      <c r="E18" s="187" t="s">
        <v>311</v>
      </c>
      <c r="F18" s="186">
        <v>4478666.666666667</v>
      </c>
      <c r="G18" s="186">
        <v>0</v>
      </c>
      <c r="H18" s="186">
        <v>0</v>
      </c>
      <c r="I18" s="186">
        <v>0</v>
      </c>
      <c r="J18" s="1418"/>
    </row>
    <row r="19" spans="2:10" ht="60">
      <c r="B19" s="189">
        <v>15</v>
      </c>
      <c r="C19" s="1416"/>
      <c r="D19" s="188" t="s">
        <v>312</v>
      </c>
      <c r="E19" s="187" t="s">
        <v>311</v>
      </c>
      <c r="F19" s="186">
        <v>8397500</v>
      </c>
      <c r="G19" s="186">
        <v>8397500</v>
      </c>
      <c r="H19" s="186">
        <v>0</v>
      </c>
      <c r="I19" s="186">
        <v>0</v>
      </c>
      <c r="J19" s="1418"/>
    </row>
    <row r="20" spans="2:10" ht="45">
      <c r="B20" s="189">
        <v>16</v>
      </c>
      <c r="C20" s="1416"/>
      <c r="D20" s="188" t="s">
        <v>310</v>
      </c>
      <c r="E20" s="190" t="s">
        <v>309</v>
      </c>
      <c r="F20" s="186">
        <v>2575233.3333333335</v>
      </c>
      <c r="G20" s="186">
        <v>2575233.3333333335</v>
      </c>
      <c r="H20" s="186">
        <v>0</v>
      </c>
      <c r="I20" s="186">
        <v>0</v>
      </c>
      <c r="J20" s="1418"/>
    </row>
    <row r="21" spans="2:10" ht="45">
      <c r="B21" s="189">
        <v>17</v>
      </c>
      <c r="C21" s="1416"/>
      <c r="D21" s="188" t="s">
        <v>308</v>
      </c>
      <c r="E21" s="187" t="s">
        <v>307</v>
      </c>
      <c r="F21" s="186">
        <v>3359000.0000000005</v>
      </c>
      <c r="G21" s="186">
        <v>6718000</v>
      </c>
      <c r="H21" s="186"/>
      <c r="I21" s="186">
        <v>0</v>
      </c>
      <c r="J21" s="1418"/>
    </row>
    <row r="22" spans="2:10" ht="30">
      <c r="B22" s="189">
        <v>18</v>
      </c>
      <c r="C22" s="1416"/>
      <c r="D22" s="188" t="s">
        <v>306</v>
      </c>
      <c r="E22" s="190" t="s">
        <v>267</v>
      </c>
      <c r="F22" s="186">
        <v>153300000</v>
      </c>
      <c r="G22" s="186"/>
      <c r="H22" s="186">
        <v>0</v>
      </c>
      <c r="I22" s="186">
        <v>0</v>
      </c>
      <c r="J22" s="1418"/>
    </row>
    <row r="23" spans="2:10" ht="45">
      <c r="B23" s="189">
        <v>19</v>
      </c>
      <c r="C23" s="1416"/>
      <c r="D23" s="188" t="s">
        <v>305</v>
      </c>
      <c r="E23" s="187" t="s">
        <v>304</v>
      </c>
      <c r="F23" s="186">
        <v>11420600.000000002</v>
      </c>
      <c r="G23" s="186">
        <v>5374400.0000000009</v>
      </c>
      <c r="H23" s="186">
        <v>0</v>
      </c>
      <c r="I23" s="186">
        <v>0</v>
      </c>
      <c r="J23" s="1418"/>
    </row>
    <row r="24" spans="2:10" ht="30">
      <c r="B24" s="189">
        <v>20</v>
      </c>
      <c r="C24" s="1416" t="s">
        <v>303</v>
      </c>
      <c r="D24" s="188" t="s">
        <v>302</v>
      </c>
      <c r="E24" s="187" t="s">
        <v>262</v>
      </c>
      <c r="F24" s="186">
        <v>60462000.000000007</v>
      </c>
      <c r="G24" s="186">
        <v>60462000.000000007</v>
      </c>
      <c r="H24" s="186">
        <v>60462000.000000007</v>
      </c>
      <c r="I24" s="186">
        <v>60462000.000000007</v>
      </c>
      <c r="J24" s="1417">
        <f>SUM(F24:I26)</f>
        <v>269002000.00000006</v>
      </c>
    </row>
    <row r="25" spans="2:10" ht="30">
      <c r="B25" s="189">
        <v>21</v>
      </c>
      <c r="C25" s="1416"/>
      <c r="D25" s="188" t="s">
        <v>301</v>
      </c>
      <c r="E25" s="187" t="s">
        <v>269</v>
      </c>
      <c r="F25" s="186">
        <v>2333333.3333333335</v>
      </c>
      <c r="G25" s="186">
        <v>2333333.3333333335</v>
      </c>
      <c r="H25" s="186">
        <v>2333333.3333333335</v>
      </c>
      <c r="I25" s="186">
        <v>0</v>
      </c>
      <c r="J25" s="1418"/>
    </row>
    <row r="26" spans="2:10" ht="30">
      <c r="B26" s="189">
        <v>22</v>
      </c>
      <c r="C26" s="1416"/>
      <c r="D26" s="188" t="s">
        <v>300</v>
      </c>
      <c r="E26" s="187" t="s">
        <v>299</v>
      </c>
      <c r="F26" s="186">
        <v>20154000.000000004</v>
      </c>
      <c r="G26" s="186">
        <v>0</v>
      </c>
      <c r="H26" s="186">
        <v>0</v>
      </c>
      <c r="I26" s="186">
        <v>0</v>
      </c>
      <c r="J26" s="1418"/>
    </row>
    <row r="27" spans="2:10" ht="45">
      <c r="B27" s="189">
        <v>23</v>
      </c>
      <c r="C27" s="648" t="s">
        <v>298</v>
      </c>
      <c r="D27" s="188" t="s">
        <v>297</v>
      </c>
      <c r="E27" s="190" t="s">
        <v>296</v>
      </c>
      <c r="F27" s="186">
        <v>7665000</v>
      </c>
      <c r="G27" s="186">
        <v>0</v>
      </c>
      <c r="H27" s="186">
        <v>0</v>
      </c>
      <c r="I27" s="186">
        <v>0</v>
      </c>
      <c r="J27" s="649">
        <f>SUM(F27:I27)</f>
        <v>7665000</v>
      </c>
    </row>
    <row r="28" spans="2:10" ht="45">
      <c r="B28" s="189">
        <v>24</v>
      </c>
      <c r="C28" s="1416" t="s">
        <v>295</v>
      </c>
      <c r="D28" s="188" t="s">
        <v>294</v>
      </c>
      <c r="E28" s="187" t="s">
        <v>288</v>
      </c>
      <c r="F28" s="186">
        <v>57000000</v>
      </c>
      <c r="G28" s="186">
        <v>57000000</v>
      </c>
      <c r="H28" s="186">
        <v>0</v>
      </c>
      <c r="I28" s="186">
        <v>0</v>
      </c>
      <c r="J28" s="1417">
        <f>SUM(F28:I30)</f>
        <v>346767360</v>
      </c>
    </row>
    <row r="29" spans="2:10" ht="45">
      <c r="B29" s="189">
        <v>25</v>
      </c>
      <c r="C29" s="1416"/>
      <c r="D29" s="188" t="s">
        <v>293</v>
      </c>
      <c r="E29" s="187" t="s">
        <v>291</v>
      </c>
      <c r="F29" s="186">
        <v>49791840</v>
      </c>
      <c r="G29" s="186">
        <v>49791840</v>
      </c>
      <c r="H29" s="186">
        <v>49791840</v>
      </c>
      <c r="I29" s="186">
        <v>49791840</v>
      </c>
      <c r="J29" s="1417"/>
    </row>
    <row r="30" spans="2:10" ht="30">
      <c r="B30" s="189">
        <v>26</v>
      </c>
      <c r="C30" s="1416"/>
      <c r="D30" s="188" t="s">
        <v>292</v>
      </c>
      <c r="E30" s="187" t="s">
        <v>291</v>
      </c>
      <c r="F30" s="186">
        <v>33600000</v>
      </c>
      <c r="G30" s="186">
        <v>0</v>
      </c>
      <c r="H30" s="186">
        <v>0</v>
      </c>
      <c r="I30" s="186">
        <v>0</v>
      </c>
      <c r="J30" s="1417"/>
    </row>
    <row r="31" spans="2:10" ht="45">
      <c r="B31" s="189">
        <v>27</v>
      </c>
      <c r="C31" s="648" t="s">
        <v>290</v>
      </c>
      <c r="D31" s="188" t="s">
        <v>289</v>
      </c>
      <c r="E31" s="187" t="s">
        <v>288</v>
      </c>
      <c r="F31" s="186">
        <v>2606100</v>
      </c>
      <c r="G31" s="186">
        <v>0</v>
      </c>
      <c r="H31" s="186">
        <v>0</v>
      </c>
      <c r="I31" s="186">
        <v>0</v>
      </c>
      <c r="J31" s="649">
        <f>SUM(F31:I31)</f>
        <v>2606100</v>
      </c>
    </row>
    <row r="32" spans="2:10" ht="30">
      <c r="B32" s="189">
        <v>28</v>
      </c>
      <c r="C32" s="1416" t="s">
        <v>287</v>
      </c>
      <c r="D32" s="188" t="s">
        <v>286</v>
      </c>
      <c r="E32" s="187" t="s">
        <v>284</v>
      </c>
      <c r="F32" s="186">
        <v>56062913.759999998</v>
      </c>
      <c r="G32" s="186">
        <v>98749728</v>
      </c>
      <c r="H32" s="186">
        <v>98749728</v>
      </c>
      <c r="I32" s="186">
        <v>98749728</v>
      </c>
      <c r="J32" s="1417">
        <f>SUM(F32:I35)</f>
        <v>1058146382.16</v>
      </c>
    </row>
    <row r="33" spans="2:10">
      <c r="B33" s="189">
        <v>29</v>
      </c>
      <c r="C33" s="1416"/>
      <c r="D33" s="188" t="s">
        <v>285</v>
      </c>
      <c r="E33" s="187" t="s">
        <v>284</v>
      </c>
      <c r="F33" s="186">
        <v>9650173.6799999997</v>
      </c>
      <c r="G33" s="186">
        <v>16997904</v>
      </c>
      <c r="H33" s="186">
        <v>16997904</v>
      </c>
      <c r="I33" s="186">
        <v>16997904</v>
      </c>
      <c r="J33" s="1417"/>
    </row>
    <row r="34" spans="2:10">
      <c r="B34" s="189">
        <v>30</v>
      </c>
      <c r="C34" s="1416"/>
      <c r="D34" s="188" t="s">
        <v>283</v>
      </c>
      <c r="E34" s="187" t="s">
        <v>282</v>
      </c>
      <c r="F34" s="186">
        <v>87311095.199999988</v>
      </c>
      <c r="G34" s="186">
        <v>153790560</v>
      </c>
      <c r="H34" s="186">
        <v>153790560</v>
      </c>
      <c r="I34" s="186">
        <v>153790560</v>
      </c>
      <c r="J34" s="1417"/>
    </row>
    <row r="35" spans="2:10" ht="30">
      <c r="B35" s="189">
        <v>31</v>
      </c>
      <c r="C35" s="1416"/>
      <c r="D35" s="188" t="s">
        <v>281</v>
      </c>
      <c r="E35" s="187" t="s">
        <v>280</v>
      </c>
      <c r="F35" s="186">
        <v>96507623.519999996</v>
      </c>
      <c r="G35" s="186">
        <v>0</v>
      </c>
      <c r="H35" s="186">
        <v>0</v>
      </c>
      <c r="I35" s="186">
        <v>0</v>
      </c>
      <c r="J35" s="1417"/>
    </row>
    <row r="36" spans="2:10" ht="30">
      <c r="B36" s="189">
        <v>32</v>
      </c>
      <c r="C36" s="1416" t="s">
        <v>279</v>
      </c>
      <c r="D36" s="188" t="s">
        <v>278</v>
      </c>
      <c r="E36" s="187" t="s">
        <v>277</v>
      </c>
      <c r="F36" s="186">
        <v>221583306.54666671</v>
      </c>
      <c r="G36" s="186">
        <v>221583306.54666668</v>
      </c>
      <c r="H36" s="186">
        <v>221583306.54666668</v>
      </c>
      <c r="I36" s="186">
        <v>0</v>
      </c>
      <c r="J36" s="1417">
        <f>SUM(F36:I42)</f>
        <v>1810979882.1600006</v>
      </c>
    </row>
    <row r="37" spans="2:10" ht="45">
      <c r="B37" s="189">
        <v>33</v>
      </c>
      <c r="C37" s="1416"/>
      <c r="D37" s="188" t="s">
        <v>276</v>
      </c>
      <c r="E37" s="187" t="s">
        <v>275</v>
      </c>
      <c r="F37" s="186">
        <v>67180000</v>
      </c>
      <c r="G37" s="186">
        <v>33590000.000000007</v>
      </c>
      <c r="H37" s="186">
        <v>33590000.000000007</v>
      </c>
      <c r="I37" s="186">
        <v>33590000</v>
      </c>
      <c r="J37" s="1417"/>
    </row>
    <row r="38" spans="2:10" ht="30">
      <c r="B38" s="189">
        <v>34</v>
      </c>
      <c r="C38" s="1416"/>
      <c r="D38" s="188" t="s">
        <v>274</v>
      </c>
      <c r="E38" s="187" t="s">
        <v>273</v>
      </c>
      <c r="F38" s="186">
        <v>18026633.333333336</v>
      </c>
      <c r="G38" s="186">
        <v>18026633.333333336</v>
      </c>
      <c r="H38" s="186">
        <v>18026633.333333336</v>
      </c>
      <c r="I38" s="186">
        <v>0</v>
      </c>
      <c r="J38" s="1417"/>
    </row>
    <row r="39" spans="2:10" ht="45">
      <c r="B39" s="189">
        <v>35</v>
      </c>
      <c r="C39" s="1416"/>
      <c r="D39" s="188" t="s">
        <v>272</v>
      </c>
      <c r="E39" s="187" t="s">
        <v>271</v>
      </c>
      <c r="F39" s="186">
        <v>197777920.00000003</v>
      </c>
      <c r="G39" s="186">
        <v>0</v>
      </c>
      <c r="H39" s="186">
        <v>0</v>
      </c>
      <c r="I39" s="186">
        <v>0</v>
      </c>
      <c r="J39" s="1417"/>
    </row>
    <row r="40" spans="2:10">
      <c r="B40" s="189">
        <v>36</v>
      </c>
      <c r="C40" s="1416"/>
      <c r="D40" s="188" t="s">
        <v>270</v>
      </c>
      <c r="E40" s="187" t="s">
        <v>269</v>
      </c>
      <c r="F40" s="186">
        <v>91980000</v>
      </c>
      <c r="G40" s="186">
        <v>0</v>
      </c>
      <c r="H40" s="186">
        <v>0</v>
      </c>
      <c r="I40" s="186">
        <v>0</v>
      </c>
      <c r="J40" s="1417"/>
    </row>
    <row r="41" spans="2:10" ht="30">
      <c r="B41" s="189">
        <v>37</v>
      </c>
      <c r="C41" s="1416"/>
      <c r="D41" s="188" t="s">
        <v>268</v>
      </c>
      <c r="E41" s="190" t="s">
        <v>267</v>
      </c>
      <c r="F41" s="186">
        <v>111966666.66666669</v>
      </c>
      <c r="G41" s="186">
        <v>111966666.66666669</v>
      </c>
      <c r="H41" s="186">
        <v>111966666.66666669</v>
      </c>
      <c r="I41" s="186">
        <v>0</v>
      </c>
      <c r="J41" s="1417"/>
    </row>
    <row r="42" spans="2:10" ht="30">
      <c r="B42" s="189">
        <v>38</v>
      </c>
      <c r="C42" s="1416"/>
      <c r="D42" s="188" t="s">
        <v>266</v>
      </c>
      <c r="E42" s="187" t="s">
        <v>265</v>
      </c>
      <c r="F42" s="186">
        <v>100000000</v>
      </c>
      <c r="G42" s="186">
        <v>198542142.52000004</v>
      </c>
      <c r="H42" s="186">
        <v>0</v>
      </c>
      <c r="I42" s="186">
        <v>0</v>
      </c>
      <c r="J42" s="1417"/>
    </row>
    <row r="43" spans="2:10" ht="60">
      <c r="B43" s="185">
        <v>39</v>
      </c>
      <c r="C43" s="184" t="s">
        <v>264</v>
      </c>
      <c r="D43" s="183" t="s">
        <v>263</v>
      </c>
      <c r="E43" s="182" t="s">
        <v>262</v>
      </c>
      <c r="F43" s="181">
        <v>190343333.33333334</v>
      </c>
      <c r="G43" s="181">
        <v>190343333.33333334</v>
      </c>
      <c r="H43" s="181">
        <v>190343333.33333334</v>
      </c>
      <c r="I43" s="181">
        <v>0</v>
      </c>
      <c r="J43" s="180">
        <f>SUM(F43:I43)</f>
        <v>571030000</v>
      </c>
    </row>
    <row r="44" spans="2:10" ht="15.75" thickBot="1">
      <c r="B44" s="1423" t="s">
        <v>261</v>
      </c>
      <c r="C44" s="1424"/>
      <c r="D44" s="1424"/>
      <c r="E44" s="1424"/>
      <c r="F44" s="179">
        <v>1758782512.5267332</v>
      </c>
      <c r="G44" s="179">
        <v>1293545857.8587332</v>
      </c>
      <c r="H44" s="179">
        <v>960949518.54666674</v>
      </c>
      <c r="I44" s="179">
        <v>413382032</v>
      </c>
      <c r="J44" s="178">
        <f>SUM(F44:I44)</f>
        <v>4426659920.9321327</v>
      </c>
    </row>
    <row r="45" spans="2:10">
      <c r="B45" s="216" t="s">
        <v>1608</v>
      </c>
    </row>
  </sheetData>
  <mergeCells count="15">
    <mergeCell ref="B44:E44"/>
    <mergeCell ref="C28:C30"/>
    <mergeCell ref="J28:J30"/>
    <mergeCell ref="C32:C35"/>
    <mergeCell ref="J32:J35"/>
    <mergeCell ref="C36:C42"/>
    <mergeCell ref="J36:J42"/>
    <mergeCell ref="C24:C26"/>
    <mergeCell ref="J24:J26"/>
    <mergeCell ref="B2:J2"/>
    <mergeCell ref="B3:J3"/>
    <mergeCell ref="C5:C10"/>
    <mergeCell ref="J5:J10"/>
    <mergeCell ref="C11:C23"/>
    <mergeCell ref="J11:J2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C5D7-8080-42E5-B77E-D70759543B73}">
  <dimension ref="B2:D12"/>
  <sheetViews>
    <sheetView showGridLines="0" zoomScaleNormal="100" workbookViewId="0">
      <selection activeCell="E3" sqref="E3"/>
    </sheetView>
  </sheetViews>
  <sheetFormatPr baseColWidth="10" defaultRowHeight="15"/>
  <cols>
    <col min="1" max="1" width="11.42578125" style="59"/>
    <col min="2" max="2" width="38.42578125" style="59" customWidth="1"/>
    <col min="3" max="3" width="18.7109375" style="59" customWidth="1"/>
    <col min="4" max="16384" width="11.42578125" style="59"/>
  </cols>
  <sheetData>
    <row r="2" spans="2:4">
      <c r="B2" s="1425" t="s">
        <v>1170</v>
      </c>
      <c r="C2" s="1425"/>
      <c r="D2" s="1425"/>
    </row>
    <row r="3" spans="2:4" ht="15.75" thickBot="1">
      <c r="B3" s="1426" t="s">
        <v>703</v>
      </c>
      <c r="C3" s="1426"/>
      <c r="D3" s="1426"/>
    </row>
    <row r="4" spans="2:4" ht="30.75" thickBot="1">
      <c r="B4" s="650" t="s">
        <v>695</v>
      </c>
      <c r="C4" s="651" t="s">
        <v>537</v>
      </c>
      <c r="D4" s="652" t="s">
        <v>696</v>
      </c>
    </row>
    <row r="5" spans="2:4" ht="30">
      <c r="B5" s="653" t="s">
        <v>697</v>
      </c>
      <c r="C5" s="654">
        <v>284079.40000000002</v>
      </c>
      <c r="D5" s="655">
        <v>4.9000000000000002E-2</v>
      </c>
    </row>
    <row r="6" spans="2:4">
      <c r="B6" s="656" t="s">
        <v>698</v>
      </c>
      <c r="C6" s="657">
        <v>174794.8</v>
      </c>
      <c r="D6" s="658">
        <v>0.03</v>
      </c>
    </row>
    <row r="7" spans="2:4">
      <c r="B7" s="656" t="s">
        <v>500</v>
      </c>
      <c r="C7" s="657">
        <v>109284.6</v>
      </c>
      <c r="D7" s="658">
        <v>1.9E-2</v>
      </c>
    </row>
    <row r="8" spans="2:4">
      <c r="B8" s="653" t="s">
        <v>699</v>
      </c>
      <c r="C8" s="654">
        <v>284079.40000000002</v>
      </c>
      <c r="D8" s="655">
        <v>4.9000000000000002E-2</v>
      </c>
    </row>
    <row r="9" spans="2:4">
      <c r="B9" s="656" t="s">
        <v>700</v>
      </c>
      <c r="C9" s="657">
        <v>214496.3</v>
      </c>
      <c r="D9" s="658">
        <v>3.6999999999999998E-2</v>
      </c>
    </row>
    <row r="10" spans="2:4">
      <c r="B10" s="659" t="s">
        <v>701</v>
      </c>
      <c r="C10" s="657">
        <v>138989</v>
      </c>
      <c r="D10" s="658">
        <v>2.4E-2</v>
      </c>
    </row>
    <row r="11" spans="2:4" ht="15.75" thickBot="1">
      <c r="B11" s="660" t="s">
        <v>702</v>
      </c>
      <c r="C11" s="661">
        <v>69583.100000000006</v>
      </c>
      <c r="D11" s="662">
        <v>1.2E-2</v>
      </c>
    </row>
    <row r="12" spans="2:4">
      <c r="B12" s="1259" t="s">
        <v>704</v>
      </c>
      <c r="C12" s="1259"/>
      <c r="D12" s="663"/>
    </row>
  </sheetData>
  <mergeCells count="3">
    <mergeCell ref="B2:D2"/>
    <mergeCell ref="B3:D3"/>
    <mergeCell ref="B12:C12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2577-FE18-4A64-ACBB-D300499C1DD8}">
  <dimension ref="B3:E100"/>
  <sheetViews>
    <sheetView showGridLines="0" zoomScaleNormal="100" workbookViewId="0">
      <selection activeCell="B91" sqref="B91"/>
    </sheetView>
  </sheetViews>
  <sheetFormatPr baseColWidth="10" defaultColWidth="11.42578125" defaultRowHeight="15"/>
  <cols>
    <col min="1" max="1" width="11.42578125" style="59"/>
    <col min="2" max="2" width="82" style="59" bestFit="1" customWidth="1"/>
    <col min="3" max="3" width="18.7109375" style="59" customWidth="1"/>
    <col min="4" max="4" width="11.42578125" style="59"/>
    <col min="5" max="5" width="15.5703125" style="59" bestFit="1" customWidth="1"/>
    <col min="6" max="16384" width="11.42578125" style="59"/>
  </cols>
  <sheetData>
    <row r="3" spans="2:3">
      <c r="B3" s="1235" t="s">
        <v>1169</v>
      </c>
      <c r="C3" s="1235"/>
    </row>
    <row r="4" spans="2:3">
      <c r="B4" s="1199" t="s">
        <v>818</v>
      </c>
      <c r="C4" s="1199"/>
    </row>
    <row r="5" spans="2:3" ht="15.75" thickBot="1">
      <c r="B5" s="1346" t="s">
        <v>125</v>
      </c>
      <c r="C5" s="1346"/>
    </row>
    <row r="6" spans="2:3" ht="15.75" thickBot="1">
      <c r="B6" s="689" t="s">
        <v>2</v>
      </c>
      <c r="C6" s="688" t="s">
        <v>766</v>
      </c>
    </row>
    <row r="7" spans="2:3">
      <c r="B7" s="687" t="s">
        <v>817</v>
      </c>
      <c r="C7" s="686">
        <v>824909284943</v>
      </c>
    </row>
    <row r="8" spans="2:3">
      <c r="B8" s="674" t="s">
        <v>816</v>
      </c>
      <c r="C8" s="673">
        <v>774311822528</v>
      </c>
    </row>
    <row r="9" spans="2:3">
      <c r="B9" s="675" t="s">
        <v>815</v>
      </c>
      <c r="C9" s="98">
        <v>239266514875</v>
      </c>
    </row>
    <row r="10" spans="2:3">
      <c r="B10" s="675" t="s">
        <v>814</v>
      </c>
      <c r="C10" s="98">
        <v>38908676469</v>
      </c>
    </row>
    <row r="11" spans="2:3">
      <c r="B11" s="675" t="s">
        <v>813</v>
      </c>
      <c r="C11" s="98">
        <v>441856698156</v>
      </c>
    </row>
    <row r="12" spans="2:3">
      <c r="B12" s="675" t="s">
        <v>812</v>
      </c>
      <c r="C12" s="98">
        <v>53090272736</v>
      </c>
    </row>
    <row r="13" spans="2:3">
      <c r="B13" s="675" t="s">
        <v>811</v>
      </c>
      <c r="C13" s="98">
        <v>1188226570</v>
      </c>
    </row>
    <row r="14" spans="2:3">
      <c r="B14" s="675" t="s">
        <v>810</v>
      </c>
      <c r="C14" s="98">
        <v>1433722</v>
      </c>
    </row>
    <row r="15" spans="2:3">
      <c r="B15" s="674" t="s">
        <v>809</v>
      </c>
      <c r="C15" s="673">
        <v>2855666989</v>
      </c>
    </row>
    <row r="16" spans="2:3">
      <c r="B16" s="675" t="s">
        <v>808</v>
      </c>
      <c r="C16" s="98">
        <v>1215658648</v>
      </c>
    </row>
    <row r="17" spans="2:3">
      <c r="B17" s="675" t="s">
        <v>807</v>
      </c>
      <c r="C17" s="98">
        <v>1640008341</v>
      </c>
    </row>
    <row r="18" spans="2:3">
      <c r="B18" s="674" t="s">
        <v>806</v>
      </c>
      <c r="C18" s="673">
        <v>24530106722</v>
      </c>
    </row>
    <row r="19" spans="2:3">
      <c r="B19" s="675" t="s">
        <v>805</v>
      </c>
      <c r="C19" s="98">
        <v>18916568735</v>
      </c>
    </row>
    <row r="20" spans="2:3">
      <c r="B20" s="675" t="s">
        <v>804</v>
      </c>
      <c r="C20" s="98">
        <v>5613537987</v>
      </c>
    </row>
    <row r="21" spans="2:3">
      <c r="B21" s="674" t="s">
        <v>803</v>
      </c>
      <c r="C21" s="673">
        <v>8787404149</v>
      </c>
    </row>
    <row r="22" spans="2:3">
      <c r="B22" s="675" t="s">
        <v>802</v>
      </c>
      <c r="C22" s="98">
        <v>8787404149</v>
      </c>
    </row>
    <row r="23" spans="2:3">
      <c r="B23" s="674" t="s">
        <v>801</v>
      </c>
      <c r="C23" s="673">
        <v>2588473130</v>
      </c>
    </row>
    <row r="24" spans="2:3">
      <c r="B24" s="675" t="s">
        <v>800</v>
      </c>
      <c r="C24" s="98">
        <v>1805845</v>
      </c>
    </row>
    <row r="25" spans="2:3">
      <c r="B25" s="675" t="s">
        <v>799</v>
      </c>
      <c r="C25" s="98">
        <v>1000000000</v>
      </c>
    </row>
    <row r="26" spans="2:3">
      <c r="B26" s="675" t="s">
        <v>798</v>
      </c>
      <c r="C26" s="98">
        <v>1586667285</v>
      </c>
    </row>
    <row r="27" spans="2:3">
      <c r="B27" s="674" t="s">
        <v>797</v>
      </c>
      <c r="C27" s="673">
        <v>1502656173</v>
      </c>
    </row>
    <row r="28" spans="2:3">
      <c r="B28" s="675" t="s">
        <v>796</v>
      </c>
      <c r="C28" s="98">
        <v>468502484</v>
      </c>
    </row>
    <row r="29" spans="2:3">
      <c r="B29" s="675" t="s">
        <v>795</v>
      </c>
      <c r="C29" s="98">
        <v>1034027394</v>
      </c>
    </row>
    <row r="30" spans="2:3">
      <c r="B30" s="675" t="s">
        <v>794</v>
      </c>
      <c r="C30" s="98">
        <v>126295</v>
      </c>
    </row>
    <row r="31" spans="2:3">
      <c r="B31" s="674" t="s">
        <v>793</v>
      </c>
      <c r="C31" s="673">
        <v>10333155252</v>
      </c>
    </row>
    <row r="32" spans="2:3">
      <c r="B32" s="675" t="s">
        <v>792</v>
      </c>
      <c r="C32" s="98">
        <v>108371331</v>
      </c>
    </row>
    <row r="33" spans="2:3" ht="15.75" thickBot="1">
      <c r="B33" s="675" t="s">
        <v>664</v>
      </c>
      <c r="C33" s="98">
        <v>10224783921</v>
      </c>
    </row>
    <row r="34" spans="2:3">
      <c r="B34" s="677" t="s">
        <v>791</v>
      </c>
      <c r="C34" s="685">
        <f>C35+C41+C48+C49+C54</f>
        <v>905574401146</v>
      </c>
    </row>
    <row r="35" spans="2:3">
      <c r="B35" s="674" t="s">
        <v>790</v>
      </c>
      <c r="C35" s="673">
        <v>376517668582</v>
      </c>
    </row>
    <row r="36" spans="2:3">
      <c r="B36" s="675" t="s">
        <v>789</v>
      </c>
      <c r="C36" s="98">
        <v>257182263691</v>
      </c>
    </row>
    <row r="37" spans="2:3">
      <c r="B37" s="675" t="s">
        <v>788</v>
      </c>
      <c r="C37" s="98">
        <v>115408451555</v>
      </c>
    </row>
    <row r="38" spans="2:3" ht="30">
      <c r="B38" s="684" t="s">
        <v>787</v>
      </c>
      <c r="C38" s="98">
        <v>130456318</v>
      </c>
    </row>
    <row r="39" spans="2:3">
      <c r="B39" s="675" t="s">
        <v>786</v>
      </c>
      <c r="C39" s="98">
        <v>3380145672</v>
      </c>
    </row>
    <row r="40" spans="2:3" ht="30">
      <c r="B40" s="684" t="s">
        <v>785</v>
      </c>
      <c r="C40" s="98">
        <v>416351346</v>
      </c>
    </row>
    <row r="41" spans="2:3">
      <c r="B41" s="674" t="s">
        <v>784</v>
      </c>
      <c r="C41" s="683">
        <v>56464492902</v>
      </c>
    </row>
    <row r="42" spans="2:3">
      <c r="B42" s="675" t="s">
        <v>783</v>
      </c>
      <c r="C42" s="88">
        <v>33550064400</v>
      </c>
    </row>
    <row r="43" spans="2:3">
      <c r="B43" s="675" t="s">
        <v>782</v>
      </c>
      <c r="C43" s="88">
        <v>15213387456</v>
      </c>
    </row>
    <row r="44" spans="2:3">
      <c r="B44" s="675" t="s">
        <v>781</v>
      </c>
      <c r="C44" s="88">
        <v>25760000</v>
      </c>
    </row>
    <row r="45" spans="2:3">
      <c r="B45" s="675" t="s">
        <v>780</v>
      </c>
      <c r="C45" s="88">
        <v>892038712</v>
      </c>
    </row>
    <row r="46" spans="2:3">
      <c r="B46" s="675" t="s">
        <v>779</v>
      </c>
      <c r="C46" s="88">
        <v>6021416334</v>
      </c>
    </row>
    <row r="47" spans="2:3">
      <c r="B47" s="675" t="s">
        <v>778</v>
      </c>
      <c r="C47" s="88">
        <v>761826000</v>
      </c>
    </row>
    <row r="48" spans="2:3">
      <c r="B48" s="674" t="s">
        <v>777</v>
      </c>
      <c r="C48" s="683">
        <v>193105783455</v>
      </c>
    </row>
    <row r="49" spans="2:3">
      <c r="B49" s="674" t="s">
        <v>776</v>
      </c>
      <c r="C49" s="673">
        <v>279178976374</v>
      </c>
    </row>
    <row r="50" spans="2:3">
      <c r="B50" s="675" t="s">
        <v>775</v>
      </c>
      <c r="C50" s="98">
        <v>52632704770</v>
      </c>
    </row>
    <row r="51" spans="2:3">
      <c r="B51" s="675" t="s">
        <v>774</v>
      </c>
      <c r="C51" s="98">
        <v>211329260730</v>
      </c>
    </row>
    <row r="52" spans="2:3">
      <c r="B52" s="675" t="s">
        <v>773</v>
      </c>
      <c r="C52" s="98">
        <v>777361014</v>
      </c>
    </row>
    <row r="53" spans="2:3">
      <c r="B53" s="675" t="s">
        <v>772</v>
      </c>
      <c r="C53" s="98">
        <v>14439649860</v>
      </c>
    </row>
    <row r="54" spans="2:3">
      <c r="B54" s="674" t="s">
        <v>771</v>
      </c>
      <c r="C54" s="673">
        <v>307479833</v>
      </c>
    </row>
    <row r="55" spans="2:3">
      <c r="B55" s="675" t="s">
        <v>770</v>
      </c>
      <c r="C55" s="98">
        <v>298219975</v>
      </c>
    </row>
    <row r="56" spans="2:3">
      <c r="B56" s="675" t="s">
        <v>769</v>
      </c>
      <c r="C56" s="98">
        <v>9102817</v>
      </c>
    </row>
    <row r="57" spans="2:3">
      <c r="B57" s="675" t="s">
        <v>768</v>
      </c>
      <c r="C57" s="98">
        <v>157041</v>
      </c>
    </row>
    <row r="58" spans="2:3" ht="15.75" thickBot="1">
      <c r="B58" s="680" t="s">
        <v>767</v>
      </c>
      <c r="C58" s="679">
        <f>C7-C34</f>
        <v>-80665116203</v>
      </c>
    </row>
    <row r="59" spans="2:3" ht="15.75" thickBot="1">
      <c r="B59" s="682" t="s">
        <v>2</v>
      </c>
      <c r="C59" s="681" t="s">
        <v>766</v>
      </c>
    </row>
    <row r="60" spans="2:3">
      <c r="B60" s="677" t="s">
        <v>765</v>
      </c>
      <c r="C60" s="676">
        <v>46576632388</v>
      </c>
    </row>
    <row r="61" spans="2:3">
      <c r="B61" s="674" t="s">
        <v>764</v>
      </c>
      <c r="C61" s="673">
        <v>46576632388</v>
      </c>
    </row>
    <row r="62" spans="2:3">
      <c r="B62" s="675" t="s">
        <v>763</v>
      </c>
      <c r="C62" s="673">
        <v>46173737955</v>
      </c>
    </row>
    <row r="63" spans="2:3" ht="15.75" thickBot="1">
      <c r="B63" s="674" t="s">
        <v>762</v>
      </c>
      <c r="C63" s="98">
        <v>402894433</v>
      </c>
    </row>
    <row r="64" spans="2:3">
      <c r="B64" s="677" t="s">
        <v>761</v>
      </c>
      <c r="C64" s="676">
        <f>C65+C68+C74+C78+C79+C83</f>
        <v>140706310192</v>
      </c>
    </row>
    <row r="65" spans="2:3">
      <c r="B65" s="674" t="s">
        <v>760</v>
      </c>
      <c r="C65" s="673">
        <v>33202833419</v>
      </c>
    </row>
    <row r="66" spans="2:3">
      <c r="B66" s="675" t="s">
        <v>759</v>
      </c>
      <c r="C66" s="98">
        <v>25580872244</v>
      </c>
    </row>
    <row r="67" spans="2:3">
      <c r="B67" s="675" t="s">
        <v>758</v>
      </c>
      <c r="C67" s="98">
        <v>7621961175</v>
      </c>
    </row>
    <row r="68" spans="2:3">
      <c r="B68" s="674" t="s">
        <v>757</v>
      </c>
      <c r="C68" s="673">
        <v>61017821671</v>
      </c>
    </row>
    <row r="69" spans="2:3">
      <c r="B69" s="675" t="s">
        <v>756</v>
      </c>
      <c r="C69" s="98">
        <v>35593283134</v>
      </c>
    </row>
    <row r="70" spans="2:3">
      <c r="B70" s="675" t="s">
        <v>755</v>
      </c>
      <c r="C70" s="98">
        <v>23512214110</v>
      </c>
    </row>
    <row r="71" spans="2:3">
      <c r="B71" s="675" t="s">
        <v>754</v>
      </c>
      <c r="C71" s="98">
        <v>341100068</v>
      </c>
    </row>
    <row r="72" spans="2:3">
      <c r="B72" s="675" t="s">
        <v>753</v>
      </c>
      <c r="C72" s="98">
        <v>243723370</v>
      </c>
    </row>
    <row r="73" spans="2:3">
      <c r="B73" s="675" t="s">
        <v>752</v>
      </c>
      <c r="C73" s="98">
        <v>1327500989</v>
      </c>
    </row>
    <row r="74" spans="2:3">
      <c r="B74" s="674" t="s">
        <v>751</v>
      </c>
      <c r="C74" s="673">
        <v>26359067</v>
      </c>
    </row>
    <row r="75" spans="2:3">
      <c r="B75" s="675" t="s">
        <v>750</v>
      </c>
      <c r="C75" s="98">
        <v>317800</v>
      </c>
    </row>
    <row r="76" spans="2:3">
      <c r="B76" s="675" t="s">
        <v>749</v>
      </c>
      <c r="C76" s="98">
        <v>20578936</v>
      </c>
    </row>
    <row r="77" spans="2:3">
      <c r="B77" s="675" t="s">
        <v>748</v>
      </c>
      <c r="C77" s="98">
        <v>5462331</v>
      </c>
    </row>
    <row r="78" spans="2:3">
      <c r="B78" s="674" t="s">
        <v>747</v>
      </c>
      <c r="C78" s="673">
        <v>2309866101</v>
      </c>
    </row>
    <row r="79" spans="2:3">
      <c r="B79" s="674" t="s">
        <v>746</v>
      </c>
      <c r="C79" s="673">
        <v>42703145659</v>
      </c>
    </row>
    <row r="80" spans="2:3">
      <c r="B80" s="675" t="s">
        <v>745</v>
      </c>
      <c r="C80" s="98">
        <v>539883260</v>
      </c>
    </row>
    <row r="81" spans="2:5">
      <c r="B81" s="675" t="s">
        <v>744</v>
      </c>
      <c r="C81" s="98">
        <v>42139812399</v>
      </c>
    </row>
    <row r="82" spans="2:5">
      <c r="B82" s="675" t="s">
        <v>743</v>
      </c>
      <c r="C82" s="98">
        <v>23450000</v>
      </c>
    </row>
    <row r="83" spans="2:5">
      <c r="B83" s="674" t="s">
        <v>742</v>
      </c>
      <c r="C83" s="673">
        <v>1446284275</v>
      </c>
    </row>
    <row r="84" spans="2:5">
      <c r="B84" s="675" t="s">
        <v>741</v>
      </c>
      <c r="C84" s="98">
        <v>1267847984</v>
      </c>
    </row>
    <row r="85" spans="2:5">
      <c r="B85" s="675" t="s">
        <v>740</v>
      </c>
      <c r="C85" s="98">
        <v>178436291</v>
      </c>
    </row>
    <row r="86" spans="2:5" ht="15.75" thickBot="1">
      <c r="B86" s="680" t="s">
        <v>739</v>
      </c>
      <c r="C86" s="679">
        <f>C60-C64</f>
        <v>-94129677804</v>
      </c>
      <c r="E86" s="98"/>
    </row>
    <row r="87" spans="2:5" ht="15.75" thickBot="1">
      <c r="B87" s="680" t="s">
        <v>738</v>
      </c>
      <c r="C87" s="679">
        <f>C7+C60</f>
        <v>871485917331</v>
      </c>
    </row>
    <row r="88" spans="2:5" ht="15.75" thickBot="1">
      <c r="B88" s="680" t="s">
        <v>737</v>
      </c>
      <c r="C88" s="679">
        <f>C34+C64</f>
        <v>1046280711338</v>
      </c>
    </row>
    <row r="89" spans="2:5" ht="15.75" thickBot="1">
      <c r="B89" s="680" t="s">
        <v>736</v>
      </c>
      <c r="C89" s="679">
        <f>(C87-(C88-C48))</f>
        <v>18310989448</v>
      </c>
      <c r="D89" s="678"/>
    </row>
    <row r="90" spans="2:5" ht="15.75" thickBot="1">
      <c r="B90" s="680" t="s">
        <v>735</v>
      </c>
      <c r="C90" s="679">
        <f>C87-C88</f>
        <v>-174794794007</v>
      </c>
      <c r="D90" s="678"/>
    </row>
    <row r="91" spans="2:5">
      <c r="B91" s="677" t="s">
        <v>734</v>
      </c>
      <c r="C91" s="676">
        <v>284079393319</v>
      </c>
    </row>
    <row r="92" spans="2:5">
      <c r="B92" s="674" t="s">
        <v>733</v>
      </c>
      <c r="C92" s="673">
        <v>284079393319</v>
      </c>
    </row>
    <row r="93" spans="2:5" ht="15.75" thickBot="1">
      <c r="B93" s="675" t="s">
        <v>732</v>
      </c>
      <c r="C93" s="98">
        <v>284079393319</v>
      </c>
    </row>
    <row r="94" spans="2:5">
      <c r="B94" s="677" t="s">
        <v>731</v>
      </c>
      <c r="C94" s="676">
        <v>109284599312</v>
      </c>
    </row>
    <row r="95" spans="2:5">
      <c r="B95" s="674" t="s">
        <v>730</v>
      </c>
      <c r="C95" s="673">
        <v>6051954592</v>
      </c>
    </row>
    <row r="96" spans="2:5">
      <c r="B96" s="675" t="s">
        <v>729</v>
      </c>
      <c r="C96" s="98">
        <v>6051954592</v>
      </c>
    </row>
    <row r="97" spans="2:3">
      <c r="B97" s="674" t="s">
        <v>728</v>
      </c>
      <c r="C97" s="673">
        <v>103232644720</v>
      </c>
    </row>
    <row r="98" spans="2:3" ht="15.75" thickBot="1">
      <c r="B98" s="672" t="s">
        <v>727</v>
      </c>
      <c r="C98" s="671">
        <v>103232644720</v>
      </c>
    </row>
    <row r="99" spans="2:3" ht="15.75" thickBot="1">
      <c r="B99" s="670" t="s">
        <v>726</v>
      </c>
      <c r="C99" s="669">
        <f>C91-C94</f>
        <v>174794794007</v>
      </c>
    </row>
    <row r="100" spans="2:3">
      <c r="B100" s="668" t="s">
        <v>725</v>
      </c>
      <c r="C100" s="667"/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6C01-3056-43EC-8C88-802E57234CB1}">
  <dimension ref="B3:O35"/>
  <sheetViews>
    <sheetView showGridLines="0" zoomScale="90" zoomScaleNormal="90" workbookViewId="0">
      <selection activeCell="B7" sqref="B7:B10"/>
    </sheetView>
  </sheetViews>
  <sheetFormatPr baseColWidth="10" defaultColWidth="11.42578125" defaultRowHeight="15"/>
  <cols>
    <col min="2" max="2" width="87.5703125" customWidth="1"/>
    <col min="3" max="3" width="16.42578125" customWidth="1"/>
    <col min="4" max="5" width="17.5703125" customWidth="1"/>
    <col min="6" max="6" width="13.42578125" customWidth="1"/>
    <col min="14" max="14" width="34.5703125" hidden="1" customWidth="1"/>
    <col min="15" max="15" width="13.85546875" hidden="1" customWidth="1"/>
  </cols>
  <sheetData>
    <row r="3" spans="2:15" ht="15.75">
      <c r="B3" s="690"/>
    </row>
    <row r="4" spans="2:15" ht="15.75">
      <c r="B4" s="1406" t="s">
        <v>1168</v>
      </c>
      <c r="C4" s="1406"/>
      <c r="D4" s="1406"/>
      <c r="E4" s="1406"/>
      <c r="F4" s="1406"/>
      <c r="G4" s="1406"/>
      <c r="H4" s="1406"/>
      <c r="I4" s="1406"/>
    </row>
    <row r="5" spans="2:15">
      <c r="B5" s="1200" t="s">
        <v>825</v>
      </c>
      <c r="C5" s="1200"/>
      <c r="D5" s="1200"/>
      <c r="E5" s="1200"/>
      <c r="F5" s="1200"/>
      <c r="G5" s="1200"/>
      <c r="H5" s="1200"/>
      <c r="I5" s="1200"/>
    </row>
    <row r="6" spans="2:15" ht="15.75" thickBot="1">
      <c r="B6" s="1426" t="s">
        <v>125</v>
      </c>
      <c r="C6" s="1426"/>
      <c r="D6" s="1426"/>
      <c r="E6" s="1426"/>
      <c r="F6" s="1426"/>
      <c r="G6" s="1426"/>
      <c r="H6" s="1426"/>
      <c r="I6" s="1426"/>
      <c r="N6" s="691" t="s">
        <v>826</v>
      </c>
      <c r="O6" s="692">
        <v>5294508963581.6963</v>
      </c>
    </row>
    <row r="7" spans="2:15" ht="30.75" customHeight="1">
      <c r="B7" s="1428" t="s">
        <v>2</v>
      </c>
      <c r="C7" s="1299" t="s">
        <v>827</v>
      </c>
      <c r="D7" s="1299" t="s">
        <v>828</v>
      </c>
      <c r="E7" s="1299" t="s">
        <v>1658</v>
      </c>
      <c r="F7" s="1429" t="s">
        <v>829</v>
      </c>
      <c r="G7" s="1430"/>
      <c r="H7" s="1431" t="s">
        <v>830</v>
      </c>
      <c r="I7" s="1432"/>
      <c r="N7" s="691" t="s">
        <v>831</v>
      </c>
      <c r="O7" s="692">
        <v>5837063769624.7295</v>
      </c>
    </row>
    <row r="8" spans="2:15" ht="15.75" thickBot="1">
      <c r="B8" s="1428"/>
      <c r="C8" s="1299"/>
      <c r="D8" s="1299"/>
      <c r="E8" s="1299"/>
      <c r="F8" s="1292"/>
      <c r="G8" s="1293"/>
      <c r="H8" s="1410"/>
      <c r="I8" s="1411"/>
    </row>
    <row r="9" spans="2:15" ht="15.75" thickBot="1">
      <c r="B9" s="1428"/>
      <c r="C9" s="1295"/>
      <c r="D9" s="1295"/>
      <c r="E9" s="1295"/>
      <c r="F9" s="644" t="s">
        <v>66</v>
      </c>
      <c r="G9" s="644" t="s">
        <v>67</v>
      </c>
      <c r="H9" s="82">
        <v>2021</v>
      </c>
      <c r="I9" s="82">
        <v>2022</v>
      </c>
    </row>
    <row r="10" spans="2:15" ht="15.75" thickBot="1">
      <c r="B10" s="1229"/>
      <c r="C10" s="743">
        <v>1</v>
      </c>
      <c r="D10" s="743">
        <v>2</v>
      </c>
      <c r="E10" s="743">
        <v>3</v>
      </c>
      <c r="F10" s="743" t="s">
        <v>832</v>
      </c>
      <c r="G10" s="743" t="s">
        <v>833</v>
      </c>
      <c r="H10" s="743" t="s">
        <v>834</v>
      </c>
      <c r="I10" s="743" t="s">
        <v>835</v>
      </c>
    </row>
    <row r="11" spans="2:15">
      <c r="B11" s="747" t="s">
        <v>836</v>
      </c>
      <c r="C11" s="752"/>
      <c r="D11" s="759"/>
      <c r="E11" s="760"/>
      <c r="F11" s="759"/>
      <c r="G11" s="741"/>
      <c r="H11" s="741"/>
      <c r="I11" s="741"/>
    </row>
    <row r="12" spans="2:15">
      <c r="B12" s="748" t="s">
        <v>3</v>
      </c>
      <c r="C12" s="753">
        <f>SUM(C13:C18)</f>
        <v>86374510697.790009</v>
      </c>
      <c r="D12" s="753">
        <f>SUM(D13:D18)</f>
        <v>111828986472</v>
      </c>
      <c r="E12" s="761">
        <f>SUM(E13:E18)</f>
        <v>133673167028</v>
      </c>
      <c r="F12" s="753">
        <f>E12-D12</f>
        <v>21844180556</v>
      </c>
      <c r="G12" s="769">
        <f>IFERROR((F12/D12),0)</f>
        <v>0.19533558556814246</v>
      </c>
      <c r="H12" s="775">
        <f>D12/$O$6</f>
        <v>2.1121691783169354E-2</v>
      </c>
      <c r="I12" s="695">
        <f>E12/$O$7</f>
        <v>2.2900754952107364E-2</v>
      </c>
    </row>
    <row r="13" spans="2:15">
      <c r="B13" s="732" t="s">
        <v>4</v>
      </c>
      <c r="C13" s="754">
        <v>1368921134.22</v>
      </c>
      <c r="D13" s="754">
        <v>1890687606</v>
      </c>
      <c r="E13" s="762">
        <v>2065544412</v>
      </c>
      <c r="F13" s="754">
        <f>E13-D13</f>
        <v>174856806</v>
      </c>
      <c r="G13" s="770">
        <f t="shared" ref="G13:G21" si="0">IFERROR((F13/D13),0)</f>
        <v>9.2483182015421744E-2</v>
      </c>
      <c r="H13" s="776">
        <f t="shared" ref="H13:H21" si="1">D13/$O$6</f>
        <v>3.5710348570662607E-4</v>
      </c>
      <c r="I13" s="68">
        <f t="shared" ref="I13:I21" si="2">E13/$O$7</f>
        <v>3.5386702861613518E-4</v>
      </c>
    </row>
    <row r="14" spans="2:15">
      <c r="B14" s="732" t="s">
        <v>20</v>
      </c>
      <c r="C14" s="754">
        <v>5864227006.3199997</v>
      </c>
      <c r="D14" s="754">
        <v>20157218460</v>
      </c>
      <c r="E14" s="762">
        <v>26777225257</v>
      </c>
      <c r="F14" s="754">
        <f t="shared" ref="F14:F20" si="3">E14-D14</f>
        <v>6620006797</v>
      </c>
      <c r="G14" s="770">
        <f t="shared" si="0"/>
        <v>0.32841866600477376</v>
      </c>
      <c r="H14" s="776">
        <f t="shared" si="1"/>
        <v>3.8071931880088441E-3</v>
      </c>
      <c r="I14" s="68">
        <f t="shared" si="2"/>
        <v>4.5874477843372155E-3</v>
      </c>
    </row>
    <row r="15" spans="2:15">
      <c r="B15" s="732" t="s">
        <v>23</v>
      </c>
      <c r="C15" s="754">
        <v>0</v>
      </c>
      <c r="D15" s="754">
        <v>2412116417</v>
      </c>
      <c r="E15" s="763">
        <v>1793321854</v>
      </c>
      <c r="F15" s="754">
        <f t="shared" si="3"/>
        <v>-618794563</v>
      </c>
      <c r="G15" s="770">
        <f t="shared" si="0"/>
        <v>-0.25653594438431288</v>
      </c>
      <c r="H15" s="776">
        <f t="shared" si="1"/>
        <v>4.5558831491111898E-4</v>
      </c>
      <c r="I15" s="68">
        <f t="shared" si="2"/>
        <v>3.072301288418671E-4</v>
      </c>
    </row>
    <row r="16" spans="2:15">
      <c r="B16" s="732" t="s">
        <v>30</v>
      </c>
      <c r="C16" s="754">
        <v>79127707374.060013</v>
      </c>
      <c r="D16" s="754">
        <v>85207393735</v>
      </c>
      <c r="E16" s="762">
        <v>100466366714</v>
      </c>
      <c r="F16" s="754">
        <f t="shared" si="3"/>
        <v>15258972979</v>
      </c>
      <c r="G16" s="770">
        <f t="shared" si="0"/>
        <v>0.17908038622160305</v>
      </c>
      <c r="H16" s="776">
        <f t="shared" si="1"/>
        <v>1.6093540368162455E-2</v>
      </c>
      <c r="I16" s="68">
        <f t="shared" si="2"/>
        <v>1.7211798719214452E-2</v>
      </c>
    </row>
    <row r="17" spans="2:9">
      <c r="B17" s="732" t="s">
        <v>33</v>
      </c>
      <c r="C17" s="754">
        <v>4880110.5</v>
      </c>
      <c r="D17" s="754">
        <v>5000000</v>
      </c>
      <c r="E17" s="762">
        <v>3000000</v>
      </c>
      <c r="F17" s="754">
        <f t="shared" si="3"/>
        <v>-2000000</v>
      </c>
      <c r="G17" s="770">
        <f t="shared" si="0"/>
        <v>-0.4</v>
      </c>
      <c r="H17" s="776">
        <f t="shared" si="1"/>
        <v>9.4437464066876123E-7</v>
      </c>
      <c r="I17" s="68">
        <f t="shared" si="2"/>
        <v>5.1395703703145814E-7</v>
      </c>
    </row>
    <row r="18" spans="2:9">
      <c r="B18" s="732" t="s">
        <v>34</v>
      </c>
      <c r="C18" s="754">
        <v>8775072.6899999995</v>
      </c>
      <c r="D18" s="754">
        <v>2156570254</v>
      </c>
      <c r="E18" s="762">
        <v>2567708791</v>
      </c>
      <c r="F18" s="754">
        <f t="shared" si="3"/>
        <v>411138537</v>
      </c>
      <c r="G18" s="770">
        <f t="shared" si="0"/>
        <v>0.1906446294700678</v>
      </c>
      <c r="H18" s="776">
        <f t="shared" si="1"/>
        <v>4.0732205173963786E-4</v>
      </c>
      <c r="I18" s="68">
        <f t="shared" si="2"/>
        <v>4.3989733406066256E-4</v>
      </c>
    </row>
    <row r="19" spans="2:9">
      <c r="B19" s="748" t="s">
        <v>35</v>
      </c>
      <c r="C19" s="753">
        <f>SUM(C20)</f>
        <v>5003119810.9799995</v>
      </c>
      <c r="D19" s="753">
        <f>SUM(D20)</f>
        <v>11913533890</v>
      </c>
      <c r="E19" s="761">
        <f>SUM(E20)</f>
        <v>10549328155</v>
      </c>
      <c r="F19" s="753">
        <f t="shared" si="3"/>
        <v>-1364205735</v>
      </c>
      <c r="G19" s="769">
        <f t="shared" si="0"/>
        <v>-0.11450890622345811</v>
      </c>
      <c r="H19" s="775">
        <f t="shared" si="1"/>
        <v>2.2501678572927719E-3</v>
      </c>
      <c r="I19" s="695">
        <f t="shared" si="2"/>
        <v>1.8073004804054465E-3</v>
      </c>
    </row>
    <row r="20" spans="2:9">
      <c r="B20" s="732" t="s">
        <v>37</v>
      </c>
      <c r="C20" s="754">
        <v>5003119810.9799995</v>
      </c>
      <c r="D20" s="754">
        <v>11913533890</v>
      </c>
      <c r="E20" s="762">
        <v>10549328155</v>
      </c>
      <c r="F20" s="754">
        <f t="shared" si="3"/>
        <v>-1364205735</v>
      </c>
      <c r="G20" s="770">
        <f t="shared" si="0"/>
        <v>-0.11450890622345811</v>
      </c>
      <c r="H20" s="776">
        <f t="shared" si="1"/>
        <v>2.2501678572927719E-3</v>
      </c>
      <c r="I20" s="68">
        <f t="shared" si="2"/>
        <v>1.8073004804054465E-3</v>
      </c>
    </row>
    <row r="21" spans="2:9">
      <c r="B21" s="733" t="s">
        <v>837</v>
      </c>
      <c r="C21" s="755">
        <f>C12+C19</f>
        <v>91377630508.770004</v>
      </c>
      <c r="D21" s="755">
        <f>D12+D19</f>
        <v>123742520362</v>
      </c>
      <c r="E21" s="764">
        <f>E12+E19</f>
        <v>144222495183</v>
      </c>
      <c r="F21" s="755">
        <f>E21-D21</f>
        <v>20479974821</v>
      </c>
      <c r="G21" s="771">
        <f t="shared" si="0"/>
        <v>0.16550474938676923</v>
      </c>
      <c r="H21" s="777">
        <f t="shared" si="1"/>
        <v>2.3371859640462126E-2</v>
      </c>
      <c r="I21" s="699">
        <f t="shared" si="2"/>
        <v>2.470805543251281E-2</v>
      </c>
    </row>
    <row r="22" spans="2:9">
      <c r="B22" s="749" t="s">
        <v>838</v>
      </c>
      <c r="C22" s="756"/>
      <c r="D22" s="756"/>
      <c r="E22" s="765"/>
      <c r="F22" s="768"/>
      <c r="G22" s="772"/>
      <c r="H22" s="778"/>
      <c r="I22" s="742"/>
    </row>
    <row r="23" spans="2:9">
      <c r="B23" s="748" t="s">
        <v>3</v>
      </c>
      <c r="C23" s="753">
        <f>SUM(C24:C28)</f>
        <v>12999053432.780001</v>
      </c>
      <c r="D23" s="753">
        <f>SUM(D24:D28)</f>
        <v>57767738499</v>
      </c>
      <c r="E23" s="761">
        <f>SUM(E24:E28)</f>
        <v>59122416009</v>
      </c>
      <c r="F23" s="753">
        <f>E23-D23</f>
        <v>1354677510</v>
      </c>
      <c r="G23" s="769">
        <f>IFERROR((F23/D23),0)</f>
        <v>2.3450416187288523E-2</v>
      </c>
      <c r="H23" s="775">
        <f>D23/$O$6</f>
        <v>1.0910877457448018E-2</v>
      </c>
      <c r="I23" s="695">
        <f>E23/$O$7</f>
        <v>1.0128793918042297E-2</v>
      </c>
    </row>
    <row r="24" spans="2:9">
      <c r="B24" s="732" t="s">
        <v>14</v>
      </c>
      <c r="C24" s="754">
        <v>749333444.97000003</v>
      </c>
      <c r="D24" s="754">
        <v>2990484318</v>
      </c>
      <c r="E24" s="762">
        <v>2598128402</v>
      </c>
      <c r="F24" s="754">
        <f t="shared" ref="F24:F33" si="4">E24-D24</f>
        <v>-392355916</v>
      </c>
      <c r="G24" s="770">
        <f t="shared" ref="G24:G33" si="5">IFERROR((F24/D24),0)</f>
        <v>-0.13120146246491704</v>
      </c>
      <c r="H24" s="776">
        <f t="shared" ref="H24:H33" si="6">D24/$O$6</f>
        <v>5.648275106473631E-4</v>
      </c>
      <c r="I24" s="68">
        <f t="shared" ref="I24:I33" si="7">E24/$O$7</f>
        <v>4.4510879177306578E-4</v>
      </c>
    </row>
    <row r="25" spans="2:9">
      <c r="B25" s="732" t="s">
        <v>20</v>
      </c>
      <c r="C25" s="754">
        <v>45665596.119999997</v>
      </c>
      <c r="D25" s="754">
        <v>19222077765</v>
      </c>
      <c r="E25" s="762">
        <v>21794328528</v>
      </c>
      <c r="F25" s="754">
        <f t="shared" si="4"/>
        <v>2572250763</v>
      </c>
      <c r="G25" s="770">
        <f t="shared" si="5"/>
        <v>0.13381751933620897</v>
      </c>
      <c r="H25" s="776">
        <f t="shared" si="6"/>
        <v>3.6305685564457721E-3</v>
      </c>
      <c r="I25" s="68">
        <f t="shared" si="7"/>
        <v>3.7337828381136871E-3</v>
      </c>
    </row>
    <row r="26" spans="2:9">
      <c r="B26" s="732" t="s">
        <v>23</v>
      </c>
      <c r="C26" s="754">
        <v>0</v>
      </c>
      <c r="D26" s="754">
        <v>604600000</v>
      </c>
      <c r="E26" s="762">
        <v>4600000</v>
      </c>
      <c r="F26" s="754">
        <f t="shared" si="4"/>
        <v>-600000000</v>
      </c>
      <c r="G26" s="770">
        <f t="shared" si="5"/>
        <v>-0.9923916639100232</v>
      </c>
      <c r="H26" s="776">
        <f t="shared" si="6"/>
        <v>1.1419378154966661E-4</v>
      </c>
      <c r="I26" s="68">
        <f t="shared" si="7"/>
        <v>7.8806745678156918E-7</v>
      </c>
    </row>
    <row r="27" spans="2:9">
      <c r="B27" s="732" t="s">
        <v>30</v>
      </c>
      <c r="C27" s="754">
        <v>12202930891.690001</v>
      </c>
      <c r="D27" s="754">
        <v>34946676416</v>
      </c>
      <c r="E27" s="762">
        <v>34721459079</v>
      </c>
      <c r="F27" s="754">
        <f t="shared" si="4"/>
        <v>-225217337</v>
      </c>
      <c r="G27" s="770">
        <f t="shared" si="5"/>
        <v>-6.4445996042383708E-3</v>
      </c>
      <c r="H27" s="776">
        <f t="shared" si="6"/>
        <v>6.6005509965854949E-3</v>
      </c>
      <c r="I27" s="68">
        <f t="shared" si="7"/>
        <v>5.9484460765506213E-3</v>
      </c>
    </row>
    <row r="28" spans="2:9">
      <c r="B28" s="732" t="s">
        <v>34</v>
      </c>
      <c r="C28" s="754">
        <v>1123500</v>
      </c>
      <c r="D28" s="754">
        <v>3900000</v>
      </c>
      <c r="E28" s="762">
        <v>3900000</v>
      </c>
      <c r="F28" s="754">
        <f t="shared" si="4"/>
        <v>0</v>
      </c>
      <c r="G28" s="770">
        <f t="shared" si="5"/>
        <v>0</v>
      </c>
      <c r="H28" s="776">
        <f t="shared" si="6"/>
        <v>7.3661221972163377E-7</v>
      </c>
      <c r="I28" s="68">
        <f t="shared" si="7"/>
        <v>6.6814414814089563E-7</v>
      </c>
    </row>
    <row r="29" spans="2:9">
      <c r="B29" s="748" t="s">
        <v>35</v>
      </c>
      <c r="C29" s="753">
        <f>SUM(C30:C31)</f>
        <v>0</v>
      </c>
      <c r="D29" s="753">
        <f>SUM(D30:D31)</f>
        <v>14763762</v>
      </c>
      <c r="E29" s="761">
        <f>SUM(E30:E31)</f>
        <v>9454140</v>
      </c>
      <c r="F29" s="753">
        <f t="shared" si="4"/>
        <v>-5309622</v>
      </c>
      <c r="G29" s="769">
        <f t="shared" si="5"/>
        <v>-0.35963882376321155</v>
      </c>
      <c r="H29" s="775">
        <f t="shared" si="6"/>
        <v>2.7885044867338224E-6</v>
      </c>
      <c r="I29" s="695">
        <f t="shared" si="7"/>
        <v>1.6196739273601966E-6</v>
      </c>
    </row>
    <row r="30" spans="2:9">
      <c r="B30" s="732" t="s">
        <v>36</v>
      </c>
      <c r="C30" s="754">
        <v>0</v>
      </c>
      <c r="D30" s="754">
        <v>3947942</v>
      </c>
      <c r="E30" s="762">
        <v>1100000</v>
      </c>
      <c r="F30" s="754">
        <f t="shared" si="4"/>
        <v>-2847942</v>
      </c>
      <c r="G30" s="770">
        <f t="shared" si="5"/>
        <v>-0.72137381957485702</v>
      </c>
      <c r="H30" s="776">
        <f t="shared" si="6"/>
        <v>7.4566726152622213E-7</v>
      </c>
      <c r="I30" s="68">
        <f t="shared" si="7"/>
        <v>1.8845091357820134E-7</v>
      </c>
    </row>
    <row r="31" spans="2:9">
      <c r="B31" s="732" t="s">
        <v>40</v>
      </c>
      <c r="C31" s="754">
        <v>0</v>
      </c>
      <c r="D31" s="754">
        <v>10815820</v>
      </c>
      <c r="E31" s="762">
        <v>8354140</v>
      </c>
      <c r="F31" s="754">
        <f t="shared" si="4"/>
        <v>-2461680</v>
      </c>
      <c r="G31" s="770">
        <f t="shared" si="5"/>
        <v>-0.22759994156707489</v>
      </c>
      <c r="H31" s="776">
        <f t="shared" si="6"/>
        <v>2.0428372252076001E-6</v>
      </c>
      <c r="I31" s="68">
        <f t="shared" si="7"/>
        <v>1.4312230137819953E-6</v>
      </c>
    </row>
    <row r="32" spans="2:9" ht="15.75" thickBot="1">
      <c r="B32" s="750" t="s">
        <v>839</v>
      </c>
      <c r="C32" s="757">
        <f>C23+C29</f>
        <v>12999053432.780001</v>
      </c>
      <c r="D32" s="757">
        <f>D23+D29</f>
        <v>57782502261</v>
      </c>
      <c r="E32" s="766">
        <f>E23+E29</f>
        <v>59131870149</v>
      </c>
      <c r="F32" s="757">
        <f t="shared" si="4"/>
        <v>1349367888</v>
      </c>
      <c r="G32" s="773">
        <f t="shared" si="5"/>
        <v>2.3352534680914101E-2</v>
      </c>
      <c r="H32" s="779">
        <f t="shared" si="6"/>
        <v>1.0913665961934752E-2</v>
      </c>
      <c r="I32" s="744">
        <f t="shared" si="7"/>
        <v>1.0130413591969657E-2</v>
      </c>
    </row>
    <row r="33" spans="2:9" ht="15.75" thickBot="1">
      <c r="B33" s="751" t="s">
        <v>261</v>
      </c>
      <c r="C33" s="758">
        <f>C21+C32</f>
        <v>104376683941.55</v>
      </c>
      <c r="D33" s="745">
        <f>D21+D32</f>
        <v>181525022623</v>
      </c>
      <c r="E33" s="767">
        <f>E21+E32</f>
        <v>203354365332</v>
      </c>
      <c r="F33" s="745">
        <f t="shared" si="4"/>
        <v>21829342709</v>
      </c>
      <c r="G33" s="774">
        <f t="shared" si="5"/>
        <v>0.12025528157810089</v>
      </c>
      <c r="H33" s="746">
        <f t="shared" si="6"/>
        <v>3.428552560239688E-2</v>
      </c>
      <c r="I33" s="746">
        <f t="shared" si="7"/>
        <v>3.4838469024482469E-2</v>
      </c>
    </row>
    <row r="34" spans="2:9">
      <c r="B34" s="1427" t="s">
        <v>840</v>
      </c>
      <c r="C34" s="1427"/>
      <c r="D34" s="1427"/>
      <c r="E34" s="1427"/>
      <c r="F34" s="1427"/>
      <c r="G34" s="1427"/>
      <c r="H34" s="1427"/>
      <c r="I34" s="1427"/>
    </row>
    <row r="35" spans="2:9">
      <c r="B35" s="52" t="s">
        <v>819</v>
      </c>
      <c r="C35" s="703"/>
      <c r="D35" s="704"/>
      <c r="E35" s="704"/>
    </row>
  </sheetData>
  <mergeCells count="10">
    <mergeCell ref="B34:I34"/>
    <mergeCell ref="B4:I4"/>
    <mergeCell ref="B5:I5"/>
    <mergeCell ref="B6:I6"/>
    <mergeCell ref="B7:B10"/>
    <mergeCell ref="C7:C9"/>
    <mergeCell ref="D7:D9"/>
    <mergeCell ref="E7:E9"/>
    <mergeCell ref="F7:G8"/>
    <mergeCell ref="H7:I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C5D1-DEE7-4C22-9F1F-1DB69BC5AB6E}">
  <dimension ref="C4:L24"/>
  <sheetViews>
    <sheetView showGridLines="0" zoomScaleNormal="100" workbookViewId="0">
      <selection activeCell="B3" sqref="B3"/>
    </sheetView>
  </sheetViews>
  <sheetFormatPr baseColWidth="10" defaultColWidth="11.42578125" defaultRowHeight="15"/>
  <cols>
    <col min="4" max="4" width="13.42578125" customWidth="1"/>
  </cols>
  <sheetData>
    <row r="4" spans="3:12" ht="15" customHeight="1">
      <c r="C4" s="1222" t="s">
        <v>709</v>
      </c>
      <c r="D4" s="1222"/>
      <c r="E4" s="1222"/>
      <c r="F4" s="1222"/>
      <c r="G4" s="1222"/>
      <c r="H4" s="1222"/>
      <c r="I4" s="1222"/>
      <c r="J4" s="324"/>
      <c r="K4" s="324"/>
      <c r="L4" s="337"/>
    </row>
    <row r="5" spans="3:12">
      <c r="C5" s="1222"/>
      <c r="D5" s="1222"/>
      <c r="E5" s="1222"/>
      <c r="F5" s="1222"/>
      <c r="G5" s="1222"/>
      <c r="H5" s="1222"/>
      <c r="I5" s="1222"/>
    </row>
    <row r="24" spans="3:7">
      <c r="C24" s="1223" t="s">
        <v>717</v>
      </c>
      <c r="D24" s="1223"/>
      <c r="E24" s="1223"/>
      <c r="F24" s="1223"/>
      <c r="G24" s="1223"/>
    </row>
  </sheetData>
  <mergeCells count="2">
    <mergeCell ref="C4:I5"/>
    <mergeCell ref="C24:G2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2B1E-D1B2-4F3F-A97B-4B1FF29F8822}">
  <dimension ref="B3:M43"/>
  <sheetViews>
    <sheetView showGridLines="0" zoomScale="78" zoomScaleNormal="78" workbookViewId="0">
      <selection activeCell="B6" sqref="B6:B9"/>
    </sheetView>
  </sheetViews>
  <sheetFormatPr baseColWidth="10" defaultColWidth="11.42578125" defaultRowHeight="15"/>
  <cols>
    <col min="2" max="2" width="81.140625" customWidth="1"/>
    <col min="3" max="3" width="16" customWidth="1"/>
    <col min="4" max="4" width="19.85546875" customWidth="1"/>
    <col min="5" max="5" width="18.28515625" customWidth="1"/>
    <col min="6" max="6" width="12.5703125" customWidth="1"/>
    <col min="12" max="12" width="33.5703125" hidden="1" customWidth="1"/>
    <col min="13" max="13" width="20.42578125" hidden="1" customWidth="1"/>
  </cols>
  <sheetData>
    <row r="3" spans="2:13" ht="15.75">
      <c r="B3" s="690"/>
    </row>
    <row r="4" spans="2:13" ht="15" customHeight="1">
      <c r="B4" s="1222" t="s">
        <v>1167</v>
      </c>
      <c r="C4" s="1222"/>
      <c r="D4" s="1222"/>
      <c r="E4" s="1222"/>
      <c r="F4" s="1222"/>
      <c r="G4" s="1222"/>
      <c r="H4" s="1222"/>
      <c r="I4" s="1222"/>
    </row>
    <row r="5" spans="2:13" ht="15.75" thickBot="1">
      <c r="B5" s="1426" t="s">
        <v>716</v>
      </c>
      <c r="C5" s="1426"/>
      <c r="D5" s="1426"/>
      <c r="E5" s="1426"/>
      <c r="F5" s="1426"/>
      <c r="G5" s="1426"/>
      <c r="H5" s="1426"/>
      <c r="I5" s="1426"/>
    </row>
    <row r="6" spans="2:13" ht="30.75" customHeight="1">
      <c r="B6" s="1433" t="s">
        <v>2</v>
      </c>
      <c r="C6" s="1299" t="s">
        <v>827</v>
      </c>
      <c r="D6" s="1299" t="s">
        <v>828</v>
      </c>
      <c r="E6" s="1299" t="s">
        <v>1658</v>
      </c>
      <c r="F6" s="1429" t="s">
        <v>829</v>
      </c>
      <c r="G6" s="1430"/>
      <c r="H6" s="1431" t="s">
        <v>830</v>
      </c>
      <c r="I6" s="1432"/>
      <c r="L6" t="s">
        <v>826</v>
      </c>
      <c r="M6" s="705">
        <v>5294508963581.6963</v>
      </c>
    </row>
    <row r="7" spans="2:13" ht="15.75" thickBot="1">
      <c r="B7" s="1288"/>
      <c r="C7" s="1299"/>
      <c r="D7" s="1299"/>
      <c r="E7" s="1299"/>
      <c r="F7" s="1292"/>
      <c r="G7" s="1293"/>
      <c r="H7" s="1410"/>
      <c r="I7" s="1411"/>
      <c r="L7" t="s">
        <v>831</v>
      </c>
      <c r="M7" s="705">
        <v>5837063769624.7295</v>
      </c>
    </row>
    <row r="8" spans="2:13" ht="15.75" thickBot="1">
      <c r="B8" s="1288"/>
      <c r="C8" s="1295"/>
      <c r="D8" s="1295"/>
      <c r="E8" s="1295"/>
      <c r="F8" s="644" t="s">
        <v>66</v>
      </c>
      <c r="G8" s="644" t="s">
        <v>67</v>
      </c>
      <c r="H8" s="82">
        <v>2021</v>
      </c>
      <c r="I8" s="82">
        <v>2022</v>
      </c>
      <c r="M8" s="705"/>
    </row>
    <row r="9" spans="2:13" ht="15.75" thickBot="1">
      <c r="B9" s="1434"/>
      <c r="C9" s="743">
        <v>1</v>
      </c>
      <c r="D9" s="743">
        <v>2</v>
      </c>
      <c r="E9" s="743">
        <v>3</v>
      </c>
      <c r="F9" s="743" t="s">
        <v>832</v>
      </c>
      <c r="G9" s="743" t="s">
        <v>833</v>
      </c>
      <c r="H9" s="794" t="s">
        <v>834</v>
      </c>
      <c r="I9" s="743" t="s">
        <v>835</v>
      </c>
    </row>
    <row r="10" spans="2:13">
      <c r="B10" s="1065" t="s">
        <v>836</v>
      </c>
      <c r="C10" s="1066"/>
      <c r="D10" s="1066"/>
      <c r="E10" s="1066"/>
      <c r="F10" s="1066"/>
      <c r="G10" s="1066"/>
      <c r="H10" s="1065"/>
      <c r="I10" s="740"/>
    </row>
    <row r="11" spans="2:13">
      <c r="B11" s="748" t="s">
        <v>108</v>
      </c>
      <c r="C11" s="780">
        <f>SUM(C12:C16)</f>
        <v>69766900490.380035</v>
      </c>
      <c r="D11" s="780">
        <f>SUM(D12:D16)</f>
        <v>93496036689</v>
      </c>
      <c r="E11" s="780">
        <f>SUM(E12:E16)</f>
        <v>123615757870</v>
      </c>
      <c r="F11" s="753">
        <f>E11-D11</f>
        <v>30119721181</v>
      </c>
      <c r="G11" s="786">
        <f>IFERROR((F11/D11),0)</f>
        <v>0.32214971080740629</v>
      </c>
      <c r="H11" s="790">
        <f>D11/$M$6</f>
        <v>1.765905721042554E-2</v>
      </c>
      <c r="I11" s="706">
        <f>E11/$M$7</f>
        <v>2.117772954842112E-2</v>
      </c>
    </row>
    <row r="12" spans="2:13">
      <c r="B12" s="732" t="s">
        <v>107</v>
      </c>
      <c r="C12" s="781">
        <v>69388228747.340042</v>
      </c>
      <c r="D12" s="781">
        <v>91056733378</v>
      </c>
      <c r="E12" s="781">
        <v>120424435585</v>
      </c>
      <c r="F12" s="754">
        <f t="shared" ref="F12:F25" si="0">E12-D12</f>
        <v>29367702207</v>
      </c>
      <c r="G12" s="787">
        <f t="shared" ref="G12:G25" si="1">IFERROR((F12/D12),0)</f>
        <v>0.32252092862904591</v>
      </c>
      <c r="H12" s="791">
        <f t="shared" ref="H12:H25" si="2">D12/$M$6</f>
        <v>1.719833397286399E-2</v>
      </c>
      <c r="I12" s="708">
        <f t="shared" ref="I12:I25" si="3">E12/$M$7</f>
        <v>2.0630995366484099E-2</v>
      </c>
    </row>
    <row r="13" spans="2:13">
      <c r="B13" s="732" t="s">
        <v>841</v>
      </c>
      <c r="C13" s="781">
        <v>0</v>
      </c>
      <c r="D13" s="781">
        <v>1551339667</v>
      </c>
      <c r="E13" s="781">
        <v>1882276469</v>
      </c>
      <c r="F13" s="754">
        <f t="shared" si="0"/>
        <v>330936802</v>
      </c>
      <c r="G13" s="787">
        <f t="shared" si="1"/>
        <v>0.21332323864313332</v>
      </c>
      <c r="H13" s="791">
        <f t="shared" si="2"/>
        <v>2.9300916811566413E-4</v>
      </c>
      <c r="I13" s="708">
        <f t="shared" si="3"/>
        <v>3.2246974562709179E-4</v>
      </c>
    </row>
    <row r="14" spans="2:13">
      <c r="B14" s="732" t="s">
        <v>100</v>
      </c>
      <c r="C14" s="781">
        <v>357251.62</v>
      </c>
      <c r="D14" s="781">
        <v>30802659</v>
      </c>
      <c r="E14" s="781">
        <v>27043834</v>
      </c>
      <c r="F14" s="754">
        <f t="shared" si="0"/>
        <v>-3758825</v>
      </c>
      <c r="G14" s="787">
        <f t="shared" si="1"/>
        <v>-0.12202923780054183</v>
      </c>
      <c r="H14" s="791">
        <f t="shared" si="2"/>
        <v>5.8178500049534772E-6</v>
      </c>
      <c r="I14" s="708">
        <f t="shared" si="3"/>
        <v>4.6331229308702024E-6</v>
      </c>
    </row>
    <row r="15" spans="2:13">
      <c r="B15" s="732" t="s">
        <v>842</v>
      </c>
      <c r="C15" s="781">
        <v>378121984.04999995</v>
      </c>
      <c r="D15" s="781">
        <v>814550855</v>
      </c>
      <c r="E15" s="781">
        <v>1056625252</v>
      </c>
      <c r="F15" s="754">
        <f t="shared" si="0"/>
        <v>242074397</v>
      </c>
      <c r="G15" s="787">
        <f t="shared" si="1"/>
        <v>0.29718757952810693</v>
      </c>
      <c r="H15" s="791">
        <f t="shared" si="2"/>
        <v>1.5384823419941146E-4</v>
      </c>
      <c r="I15" s="708">
        <f t="shared" si="3"/>
        <v>1.8101999459017927E-4</v>
      </c>
    </row>
    <row r="16" spans="2:13">
      <c r="B16" s="732" t="s">
        <v>97</v>
      </c>
      <c r="C16" s="781">
        <v>192507.37</v>
      </c>
      <c r="D16" s="781">
        <v>42610130</v>
      </c>
      <c r="E16" s="781">
        <v>225376730</v>
      </c>
      <c r="F16" s="754">
        <f t="shared" si="0"/>
        <v>182766600</v>
      </c>
      <c r="G16" s="787">
        <f t="shared" si="1"/>
        <v>4.289275813051967</v>
      </c>
      <c r="H16" s="791">
        <f t="shared" si="2"/>
        <v>8.0479852415198411E-6</v>
      </c>
      <c r="I16" s="708">
        <f t="shared" si="3"/>
        <v>3.8611318788879653E-5</v>
      </c>
    </row>
    <row r="17" spans="2:9">
      <c r="B17" s="748" t="s">
        <v>96</v>
      </c>
      <c r="C17" s="753">
        <f>SUM(C18:C24)</f>
        <v>7414593025.3400011</v>
      </c>
      <c r="D17" s="753">
        <f>SUM(D18:D24)</f>
        <v>28778989395</v>
      </c>
      <c r="E17" s="753">
        <f>SUM(E18:E24)</f>
        <v>19087610125</v>
      </c>
      <c r="F17" s="753">
        <f t="shared" si="0"/>
        <v>-9691379270</v>
      </c>
      <c r="G17" s="775">
        <f t="shared" si="1"/>
        <v>-0.33675189691281376</v>
      </c>
      <c r="H17" s="769">
        <f t="shared" si="2"/>
        <v>5.4356295537426429E-3</v>
      </c>
      <c r="I17" s="695">
        <f t="shared" si="3"/>
        <v>3.2700705146188869E-3</v>
      </c>
    </row>
    <row r="18" spans="2:9">
      <c r="B18" s="732" t="s">
        <v>95</v>
      </c>
      <c r="C18" s="754">
        <v>5234455236.3500004</v>
      </c>
      <c r="D18" s="754">
        <v>17210921062</v>
      </c>
      <c r="E18" s="784">
        <v>6176680683</v>
      </c>
      <c r="F18" s="754">
        <f t="shared" si="0"/>
        <v>-11034240379</v>
      </c>
      <c r="G18" s="776">
        <f t="shared" si="1"/>
        <v>-0.64111852812819559</v>
      </c>
      <c r="H18" s="770">
        <f t="shared" si="2"/>
        <v>3.2507114787009329E-3</v>
      </c>
      <c r="I18" s="68">
        <f t="shared" si="3"/>
        <v>1.0581828341747078E-3</v>
      </c>
    </row>
    <row r="19" spans="2:9">
      <c r="B19" s="732" t="s">
        <v>94</v>
      </c>
      <c r="C19" s="754">
        <v>2050907736.1300001</v>
      </c>
      <c r="D19" s="754">
        <v>7137202747</v>
      </c>
      <c r="E19" s="784">
        <v>10934109140</v>
      </c>
      <c r="F19" s="754">
        <f t="shared" si="0"/>
        <v>3796906393</v>
      </c>
      <c r="G19" s="776">
        <f t="shared" si="1"/>
        <v>0.53198802494380082</v>
      </c>
      <c r="H19" s="770">
        <f t="shared" si="2"/>
        <v>1.3480386559156443E-3</v>
      </c>
      <c r="I19" s="68">
        <f t="shared" si="3"/>
        <v>1.8732207787243284E-3</v>
      </c>
    </row>
    <row r="20" spans="2:9">
      <c r="B20" s="732" t="s">
        <v>93</v>
      </c>
      <c r="C20" s="754">
        <v>6444402.9699999997</v>
      </c>
      <c r="D20" s="754">
        <v>29213827</v>
      </c>
      <c r="E20" s="784">
        <v>65902327</v>
      </c>
      <c r="F20" s="754">
        <f t="shared" si="0"/>
        <v>36688500</v>
      </c>
      <c r="G20" s="776">
        <f t="shared" si="1"/>
        <v>1.2558607949584968</v>
      </c>
      <c r="H20" s="770">
        <f t="shared" si="2"/>
        <v>5.5177594751368708E-6</v>
      </c>
      <c r="I20" s="68">
        <f t="shared" si="3"/>
        <v>1.1290321572799422E-5</v>
      </c>
    </row>
    <row r="21" spans="2:9">
      <c r="B21" s="732" t="s">
        <v>92</v>
      </c>
      <c r="C21" s="754">
        <v>96510112.010000005</v>
      </c>
      <c r="D21" s="754">
        <v>316250400</v>
      </c>
      <c r="E21" s="784">
        <v>167822420</v>
      </c>
      <c r="F21" s="754">
        <f t="shared" si="0"/>
        <v>-148427980</v>
      </c>
      <c r="G21" s="776">
        <f t="shared" si="1"/>
        <v>-0.46933689253831773</v>
      </c>
      <c r="H21" s="770">
        <f t="shared" si="2"/>
        <v>5.9731771572270404E-5</v>
      </c>
      <c r="I21" s="68">
        <f t="shared" si="3"/>
        <v>2.8751171243549644E-5</v>
      </c>
    </row>
    <row r="22" spans="2:9">
      <c r="B22" s="732" t="s">
        <v>843</v>
      </c>
      <c r="C22" s="754">
        <v>26275537.880000003</v>
      </c>
      <c r="D22" s="754">
        <v>4070159091</v>
      </c>
      <c r="E22" s="784">
        <v>1742947577</v>
      </c>
      <c r="F22" s="754">
        <f t="shared" si="0"/>
        <v>-2327211514</v>
      </c>
      <c r="G22" s="776">
        <f t="shared" si="1"/>
        <v>-0.57177409088159892</v>
      </c>
      <c r="H22" s="770">
        <f t="shared" si="2"/>
        <v>7.6875100580556341E-4</v>
      </c>
      <c r="I22" s="68">
        <f t="shared" si="3"/>
        <v>2.9860005745869313E-4</v>
      </c>
    </row>
    <row r="23" spans="2:9">
      <c r="B23" s="732" t="s">
        <v>844</v>
      </c>
      <c r="C23" s="754">
        <v>0</v>
      </c>
      <c r="D23" s="754">
        <v>15242268</v>
      </c>
      <c r="E23" s="784">
        <v>147978</v>
      </c>
      <c r="F23" s="754">
        <f t="shared" si="0"/>
        <v>-15094290</v>
      </c>
      <c r="G23" s="776">
        <f t="shared" si="1"/>
        <v>-0.99029160227336244</v>
      </c>
      <c r="H23" s="770">
        <f t="shared" si="2"/>
        <v>2.8788822730953916E-6</v>
      </c>
      <c r="I23" s="68">
        <f t="shared" si="3"/>
        <v>2.5351444808613706E-8</v>
      </c>
    </row>
    <row r="24" spans="2:9">
      <c r="B24" s="732" t="s">
        <v>90</v>
      </c>
      <c r="C24" s="754">
        <v>0</v>
      </c>
      <c r="D24" s="754">
        <v>0</v>
      </c>
      <c r="E24" s="784">
        <v>0</v>
      </c>
      <c r="F24" s="754">
        <f t="shared" si="0"/>
        <v>0</v>
      </c>
      <c r="G24" s="776">
        <f t="shared" si="1"/>
        <v>0</v>
      </c>
      <c r="H24" s="770">
        <f t="shared" si="2"/>
        <v>0</v>
      </c>
      <c r="I24" s="68">
        <f t="shared" si="3"/>
        <v>0</v>
      </c>
    </row>
    <row r="25" spans="2:9" ht="30">
      <c r="B25" s="733" t="s">
        <v>837</v>
      </c>
      <c r="C25" s="755">
        <f>C11+C17</f>
        <v>77181493515.720032</v>
      </c>
      <c r="D25" s="755">
        <f>D11+D17</f>
        <v>122275026084</v>
      </c>
      <c r="E25" s="755">
        <f>E11+E17</f>
        <v>142703367995</v>
      </c>
      <c r="F25" s="755">
        <f t="shared" si="0"/>
        <v>20428341911</v>
      </c>
      <c r="G25" s="777">
        <f t="shared" si="1"/>
        <v>0.16706880027133439</v>
      </c>
      <c r="H25" s="771">
        <f t="shared" si="2"/>
        <v>2.3094686764168183E-2</v>
      </c>
      <c r="I25" s="699">
        <f t="shared" si="3"/>
        <v>2.4447800063040006E-2</v>
      </c>
    </row>
    <row r="26" spans="2:9">
      <c r="B26" s="749" t="s">
        <v>838</v>
      </c>
      <c r="C26" s="1067"/>
      <c r="D26" s="1068"/>
      <c r="E26" s="1068"/>
      <c r="F26" s="1068"/>
      <c r="G26" s="1069"/>
      <c r="H26" s="1070"/>
      <c r="I26" s="1071"/>
    </row>
    <row r="27" spans="2:9">
      <c r="B27" s="748" t="s">
        <v>108</v>
      </c>
      <c r="C27" s="782">
        <f>SUM(C28:C32)</f>
        <v>12235945745.639999</v>
      </c>
      <c r="D27" s="782">
        <f>SUM(D28:D32)</f>
        <v>56765034563</v>
      </c>
      <c r="E27" s="782">
        <f>SUM(E28:E32)</f>
        <v>57904555170</v>
      </c>
      <c r="F27" s="782">
        <f t="shared" ref="F27:F41" si="4">E27-D27</f>
        <v>1139520607</v>
      </c>
      <c r="G27" s="788">
        <f t="shared" ref="G27:G41" si="5">IFERROR((F27/D27),0)</f>
        <v>2.0074340054092921E-2</v>
      </c>
      <c r="H27" s="792">
        <f>D27/$M$6</f>
        <v>1.0721491823596588E-2</v>
      </c>
      <c r="I27" s="710">
        <f>E27/$M$7</f>
        <v>9.9201512019326012E-3</v>
      </c>
    </row>
    <row r="28" spans="2:9">
      <c r="B28" s="732" t="s">
        <v>107</v>
      </c>
      <c r="C28" s="783">
        <v>1053248961.9100001</v>
      </c>
      <c r="D28" s="783">
        <v>39299957947</v>
      </c>
      <c r="E28" s="785">
        <v>40592500771</v>
      </c>
      <c r="F28" s="754">
        <f t="shared" si="4"/>
        <v>1292542824</v>
      </c>
      <c r="G28" s="789">
        <f t="shared" si="5"/>
        <v>3.28891655747603E-2</v>
      </c>
      <c r="H28" s="793">
        <f t="shared" ref="H28:H41" si="6">D28/$M$6</f>
        <v>7.422776732899111E-3</v>
      </c>
      <c r="I28" s="712">
        <f t="shared" ref="I28:I41" si="7">E28/$M$7</f>
        <v>6.9542671406534473E-3</v>
      </c>
    </row>
    <row r="29" spans="2:9">
      <c r="B29" s="732" t="s">
        <v>841</v>
      </c>
      <c r="C29" s="783">
        <v>19007720</v>
      </c>
      <c r="D29" s="783">
        <v>35821015</v>
      </c>
      <c r="E29" s="785">
        <v>0</v>
      </c>
      <c r="F29" s="754">
        <f t="shared" si="4"/>
        <v>-35821015</v>
      </c>
      <c r="G29" s="789">
        <f t="shared" si="5"/>
        <v>-1</v>
      </c>
      <c r="H29" s="793">
        <f t="shared" si="6"/>
        <v>6.7656916338030617E-6</v>
      </c>
      <c r="I29" s="712">
        <f t="shared" si="7"/>
        <v>0</v>
      </c>
    </row>
    <row r="30" spans="2:9">
      <c r="B30" s="732" t="s">
        <v>99</v>
      </c>
      <c r="C30" s="783"/>
      <c r="D30" s="783"/>
      <c r="E30" s="785">
        <v>50000000</v>
      </c>
      <c r="F30" s="754">
        <f t="shared" si="4"/>
        <v>50000000</v>
      </c>
      <c r="G30" s="789">
        <f t="shared" si="5"/>
        <v>0</v>
      </c>
      <c r="H30" s="793">
        <f t="shared" si="6"/>
        <v>0</v>
      </c>
      <c r="I30" s="712">
        <f t="shared" si="7"/>
        <v>8.5659506171909692E-6</v>
      </c>
    </row>
    <row r="31" spans="2:9">
      <c r="B31" s="732" t="s">
        <v>842</v>
      </c>
      <c r="C31" s="783">
        <v>11163689063.73</v>
      </c>
      <c r="D31" s="783">
        <v>17428528801</v>
      </c>
      <c r="E31" s="785">
        <v>17261454399</v>
      </c>
      <c r="F31" s="754">
        <f t="shared" si="4"/>
        <v>-167074402</v>
      </c>
      <c r="G31" s="789">
        <f t="shared" si="5"/>
        <v>-9.5862596268259746E-3</v>
      </c>
      <c r="H31" s="793">
        <f t="shared" si="6"/>
        <v>3.2918121247659062E-3</v>
      </c>
      <c r="I31" s="712">
        <f t="shared" si="7"/>
        <v>2.9572153192545564E-3</v>
      </c>
    </row>
    <row r="32" spans="2:9">
      <c r="B32" s="732" t="s">
        <v>97</v>
      </c>
      <c r="C32" s="783">
        <v>0</v>
      </c>
      <c r="D32" s="783">
        <v>726800</v>
      </c>
      <c r="E32" s="785">
        <v>600000</v>
      </c>
      <c r="F32" s="754">
        <f t="shared" si="4"/>
        <v>-126800</v>
      </c>
      <c r="G32" s="789">
        <f t="shared" si="5"/>
        <v>-0.17446340121078702</v>
      </c>
      <c r="H32" s="793">
        <f t="shared" si="6"/>
        <v>1.3727429776761115E-7</v>
      </c>
      <c r="I32" s="712">
        <f t="shared" si="7"/>
        <v>1.0279140740629164E-7</v>
      </c>
    </row>
    <row r="33" spans="2:9">
      <c r="B33" s="748" t="s">
        <v>96</v>
      </c>
      <c r="C33" s="782">
        <f>SUM(C34:C39)</f>
        <v>88806286.669999987</v>
      </c>
      <c r="D33" s="782">
        <f>SUM(D34:D39)</f>
        <v>433968669</v>
      </c>
      <c r="E33" s="782">
        <f>SUM(E34:E39)</f>
        <v>529484134</v>
      </c>
      <c r="F33" s="753">
        <f t="shared" si="4"/>
        <v>95515465</v>
      </c>
      <c r="G33" s="788">
        <f t="shared" si="5"/>
        <v>0.22009760570987211</v>
      </c>
      <c r="H33" s="792">
        <f t="shared" si="6"/>
        <v>8.1965801169675123E-5</v>
      </c>
      <c r="I33" s="710">
        <f t="shared" si="7"/>
        <v>9.0710698888602526E-5</v>
      </c>
    </row>
    <row r="34" spans="2:9">
      <c r="B34" s="732" t="s">
        <v>95</v>
      </c>
      <c r="C34" s="783">
        <v>0</v>
      </c>
      <c r="D34" s="783">
        <v>0</v>
      </c>
      <c r="E34" s="785">
        <v>61334162</v>
      </c>
      <c r="F34" s="754">
        <f t="shared" si="4"/>
        <v>61334162</v>
      </c>
      <c r="G34" s="789">
        <f t="shared" si="5"/>
        <v>0</v>
      </c>
      <c r="H34" s="793">
        <f t="shared" si="6"/>
        <v>0</v>
      </c>
      <c r="I34" s="712">
        <f t="shared" si="7"/>
        <v>1.0507708056775818E-5</v>
      </c>
    </row>
    <row r="35" spans="2:9">
      <c r="B35" s="732" t="s">
        <v>94</v>
      </c>
      <c r="C35" s="783">
        <v>74809184.169999987</v>
      </c>
      <c r="D35" s="783">
        <v>390065751</v>
      </c>
      <c r="E35" s="785">
        <v>468149972</v>
      </c>
      <c r="F35" s="754">
        <f t="shared" si="4"/>
        <v>78084221</v>
      </c>
      <c r="G35" s="789">
        <f t="shared" si="5"/>
        <v>0.20018220210263987</v>
      </c>
      <c r="H35" s="793">
        <f t="shared" si="6"/>
        <v>7.3673640687563099E-5</v>
      </c>
      <c r="I35" s="712">
        <f t="shared" si="7"/>
        <v>8.0202990831826704E-5</v>
      </c>
    </row>
    <row r="36" spans="2:9">
      <c r="B36" s="732" t="s">
        <v>93</v>
      </c>
      <c r="C36" s="783">
        <v>13997102.500000002</v>
      </c>
      <c r="D36" s="783">
        <v>0</v>
      </c>
      <c r="E36" s="785">
        <v>0</v>
      </c>
      <c r="F36" s="754">
        <f t="shared" si="4"/>
        <v>0</v>
      </c>
      <c r="G36" s="789">
        <f t="shared" si="5"/>
        <v>0</v>
      </c>
      <c r="H36" s="793">
        <f t="shared" si="6"/>
        <v>0</v>
      </c>
      <c r="I36" s="712">
        <f t="shared" si="7"/>
        <v>0</v>
      </c>
    </row>
    <row r="37" spans="2:9">
      <c r="B37" s="732" t="s">
        <v>92</v>
      </c>
      <c r="C37" s="783">
        <v>0</v>
      </c>
      <c r="D37" s="783">
        <v>42402918</v>
      </c>
      <c r="E37" s="785">
        <v>0</v>
      </c>
      <c r="F37" s="754">
        <f t="shared" si="4"/>
        <v>-42402918</v>
      </c>
      <c r="G37" s="789">
        <f t="shared" si="5"/>
        <v>-1</v>
      </c>
      <c r="H37" s="793">
        <f t="shared" si="6"/>
        <v>8.0088480899113902E-6</v>
      </c>
      <c r="I37" s="712">
        <f t="shared" si="7"/>
        <v>0</v>
      </c>
    </row>
    <row r="38" spans="2:9">
      <c r="B38" s="732" t="s">
        <v>843</v>
      </c>
      <c r="C38" s="783">
        <v>0</v>
      </c>
      <c r="D38" s="783">
        <v>1500000</v>
      </c>
      <c r="E38" s="785">
        <v>0</v>
      </c>
      <c r="F38" s="754">
        <f t="shared" si="4"/>
        <v>-1500000</v>
      </c>
      <c r="G38" s="789">
        <f t="shared" si="5"/>
        <v>-1</v>
      </c>
      <c r="H38" s="793">
        <f t="shared" si="6"/>
        <v>2.8331239220062839E-7</v>
      </c>
      <c r="I38" s="712">
        <f t="shared" si="7"/>
        <v>0</v>
      </c>
    </row>
    <row r="39" spans="2:9">
      <c r="B39" s="732" t="s">
        <v>844</v>
      </c>
      <c r="C39" s="783"/>
      <c r="D39" s="783">
        <v>0</v>
      </c>
      <c r="E39" s="785">
        <v>0</v>
      </c>
      <c r="F39" s="754">
        <f t="shared" si="4"/>
        <v>0</v>
      </c>
      <c r="G39" s="789">
        <f t="shared" si="5"/>
        <v>0</v>
      </c>
      <c r="H39" s="793">
        <f t="shared" si="6"/>
        <v>0</v>
      </c>
      <c r="I39" s="712">
        <f t="shared" si="7"/>
        <v>0</v>
      </c>
    </row>
    <row r="40" spans="2:9" ht="15.75" thickBot="1">
      <c r="B40" s="750" t="s">
        <v>839</v>
      </c>
      <c r="C40" s="757">
        <f>C27+C33</f>
        <v>12324752032.309999</v>
      </c>
      <c r="D40" s="757">
        <f>D27+D33</f>
        <v>57199003232</v>
      </c>
      <c r="E40" s="757">
        <f>E27+E33</f>
        <v>58434039304</v>
      </c>
      <c r="F40" s="757">
        <f t="shared" si="4"/>
        <v>1235036072</v>
      </c>
      <c r="G40" s="779">
        <f t="shared" si="5"/>
        <v>2.1591915981309596E-2</v>
      </c>
      <c r="H40" s="773">
        <f t="shared" si="6"/>
        <v>1.0803457624766262E-2</v>
      </c>
      <c r="I40" s="744">
        <f t="shared" si="7"/>
        <v>1.0010861900821203E-2</v>
      </c>
    </row>
    <row r="41" spans="2:9" ht="15.75" thickBot="1">
      <c r="B41" s="751" t="s">
        <v>261</v>
      </c>
      <c r="C41" s="1072">
        <f>C25+C40</f>
        <v>89506245548.030029</v>
      </c>
      <c r="D41" s="1072">
        <f>D25+D40</f>
        <v>179474029316</v>
      </c>
      <c r="E41" s="1072">
        <f>E25+E40</f>
        <v>201137407299</v>
      </c>
      <c r="F41" s="1072">
        <f t="shared" si="4"/>
        <v>21663377983</v>
      </c>
      <c r="G41" s="1073">
        <f t="shared" si="5"/>
        <v>0.12070480651469234</v>
      </c>
      <c r="H41" s="1074">
        <f t="shared" si="6"/>
        <v>3.3898144388934445E-2</v>
      </c>
      <c r="I41" s="1073">
        <f t="shared" si="7"/>
        <v>3.4458661963861208E-2</v>
      </c>
    </row>
    <row r="42" spans="2:9">
      <c r="B42" s="1427" t="s">
        <v>840</v>
      </c>
      <c r="C42" s="1427"/>
      <c r="D42" s="1427"/>
      <c r="E42" s="1427"/>
      <c r="F42" s="1427"/>
      <c r="G42" s="1427"/>
      <c r="H42" s="1427"/>
      <c r="I42" s="1427"/>
    </row>
    <row r="43" spans="2:9">
      <c r="B43" s="52" t="s">
        <v>819</v>
      </c>
      <c r="C43" s="703"/>
      <c r="D43" s="358"/>
      <c r="E43" s="358"/>
    </row>
  </sheetData>
  <mergeCells count="9">
    <mergeCell ref="B42:I42"/>
    <mergeCell ref="B4:I4"/>
    <mergeCell ref="B5:I5"/>
    <mergeCell ref="B6:B9"/>
    <mergeCell ref="C6:C8"/>
    <mergeCell ref="D6:D8"/>
    <mergeCell ref="E6:E8"/>
    <mergeCell ref="F6:G7"/>
    <mergeCell ref="H6:I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6CD82-7529-46F8-9421-3E77A9D2CBFA}">
  <dimension ref="C3:D11"/>
  <sheetViews>
    <sheetView showGridLines="0" zoomScaleNormal="100" workbookViewId="0">
      <selection activeCell="C5" sqref="C5"/>
    </sheetView>
  </sheetViews>
  <sheetFormatPr baseColWidth="10" defaultRowHeight="15"/>
  <cols>
    <col min="1" max="1" width="11.42578125" style="730"/>
    <col min="2" max="2" width="51" style="730" customWidth="1"/>
    <col min="3" max="3" width="50.85546875" style="730" bestFit="1" customWidth="1"/>
    <col min="4" max="4" width="16.140625" style="730" customWidth="1"/>
    <col min="5" max="16384" width="11.42578125" style="730"/>
  </cols>
  <sheetData>
    <row r="3" spans="3:4">
      <c r="C3" s="324" t="s">
        <v>1166</v>
      </c>
      <c r="D3" s="324"/>
    </row>
    <row r="4" spans="3:4" ht="15.75" thickBot="1">
      <c r="C4" s="1426" t="s">
        <v>962</v>
      </c>
      <c r="D4" s="1426"/>
    </row>
    <row r="5" spans="3:4" ht="30.75" thickBot="1">
      <c r="C5" s="642" t="s">
        <v>934</v>
      </c>
      <c r="D5" s="739" t="s">
        <v>1659</v>
      </c>
    </row>
    <row r="6" spans="3:4">
      <c r="C6" s="732" t="s">
        <v>935</v>
      </c>
      <c r="D6" s="731">
        <v>3969160</v>
      </c>
    </row>
    <row r="7" spans="3:4">
      <c r="C7" s="732" t="s">
        <v>936</v>
      </c>
      <c r="D7" s="731">
        <v>9859557</v>
      </c>
    </row>
    <row r="8" spans="3:4">
      <c r="C8" s="732" t="s">
        <v>937</v>
      </c>
      <c r="D8" s="731">
        <v>25215324</v>
      </c>
    </row>
    <row r="9" spans="3:4" ht="15.75" thickBot="1">
      <c r="C9" s="735" t="s">
        <v>938</v>
      </c>
      <c r="D9" s="736">
        <v>1538863</v>
      </c>
    </row>
    <row r="10" spans="3:4" ht="15.75" thickBot="1">
      <c r="C10" s="737" t="s">
        <v>55</v>
      </c>
      <c r="D10" s="738">
        <f>SUM(D6:D9)</f>
        <v>40582904</v>
      </c>
    </row>
    <row r="11" spans="3:4">
      <c r="C11" s="734" t="s">
        <v>819</v>
      </c>
    </row>
  </sheetData>
  <mergeCells count="1">
    <mergeCell ref="C4:D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7C63-CFBC-4810-84E7-2FEB577F357C}">
  <dimension ref="C2:O81"/>
  <sheetViews>
    <sheetView showGridLines="0" topLeftCell="C1" zoomScaleNormal="100" workbookViewId="0">
      <selection activeCell="G8" sqref="G8"/>
    </sheetView>
  </sheetViews>
  <sheetFormatPr baseColWidth="10" defaultColWidth="11.42578125" defaultRowHeight="15"/>
  <cols>
    <col min="4" max="4" width="97.85546875" customWidth="1"/>
    <col min="5" max="5" width="19.28515625" customWidth="1"/>
    <col min="6" max="6" width="17.42578125" customWidth="1"/>
    <col min="7" max="7" width="17.5703125" customWidth="1"/>
    <col min="8" max="8" width="13.28515625" customWidth="1"/>
    <col min="9" max="9" width="11.42578125" customWidth="1"/>
    <col min="14" max="14" width="30.140625" hidden="1" customWidth="1"/>
    <col min="15" max="15" width="20.42578125" hidden="1" customWidth="1"/>
  </cols>
  <sheetData>
    <row r="2" spans="4:15">
      <c r="D2" s="1200" t="s">
        <v>1165</v>
      </c>
      <c r="E2" s="1200"/>
      <c r="F2" s="1200"/>
      <c r="G2" s="1200"/>
      <c r="H2" s="1200"/>
      <c r="I2" s="1200"/>
      <c r="J2" s="1200"/>
      <c r="K2" s="1200"/>
    </row>
    <row r="3" spans="4:15">
      <c r="D3" s="1200"/>
      <c r="E3" s="1200"/>
      <c r="F3" s="1200"/>
      <c r="G3" s="1200"/>
      <c r="H3" s="1200"/>
      <c r="I3" s="1200"/>
      <c r="J3" s="1200"/>
      <c r="K3" s="1200"/>
    </row>
    <row r="4" spans="4:15" ht="15.75" thickBot="1">
      <c r="D4" s="1201" t="s">
        <v>963</v>
      </c>
      <c r="E4" s="1201"/>
      <c r="F4" s="1201"/>
      <c r="G4" s="1201"/>
      <c r="H4" s="1201"/>
      <c r="I4" s="1201"/>
      <c r="J4" s="1201"/>
      <c r="K4" s="1201"/>
    </row>
    <row r="5" spans="4:15" ht="17.25" customHeight="1">
      <c r="D5" s="1435" t="s">
        <v>2</v>
      </c>
      <c r="E5" s="1294" t="s">
        <v>845</v>
      </c>
      <c r="F5" s="1294" t="s">
        <v>846</v>
      </c>
      <c r="G5" s="1294" t="s">
        <v>1658</v>
      </c>
      <c r="H5" s="1290" t="s">
        <v>829</v>
      </c>
      <c r="I5" s="1291"/>
      <c r="J5" s="1290" t="s">
        <v>847</v>
      </c>
      <c r="K5" s="1436"/>
    </row>
    <row r="6" spans="4:15" ht="15.75" thickBot="1">
      <c r="D6" s="1435"/>
      <c r="E6" s="1299"/>
      <c r="F6" s="1299"/>
      <c r="G6" s="1299"/>
      <c r="H6" s="1292"/>
      <c r="I6" s="1293"/>
      <c r="J6" s="1292"/>
      <c r="K6" s="1437"/>
    </row>
    <row r="7" spans="4:15" ht="15.75" thickBot="1">
      <c r="D7" s="1435"/>
      <c r="E7" s="1295"/>
      <c r="F7" s="1295"/>
      <c r="G7" s="1295"/>
      <c r="H7" s="644" t="s">
        <v>66</v>
      </c>
      <c r="I7" s="644" t="s">
        <v>67</v>
      </c>
      <c r="J7" s="644">
        <v>2021</v>
      </c>
      <c r="K7" s="83">
        <v>2022</v>
      </c>
    </row>
    <row r="8" spans="4:15" ht="15.75" thickBot="1">
      <c r="D8" s="1435"/>
      <c r="E8" s="81">
        <v>1</v>
      </c>
      <c r="F8" s="81">
        <v>2</v>
      </c>
      <c r="G8" s="81">
        <v>3</v>
      </c>
      <c r="H8" s="81" t="s">
        <v>848</v>
      </c>
      <c r="I8" s="81" t="s">
        <v>833</v>
      </c>
      <c r="J8" s="81" t="s">
        <v>834</v>
      </c>
      <c r="K8" s="714" t="s">
        <v>835</v>
      </c>
    </row>
    <row r="9" spans="4:15">
      <c r="D9" s="693" t="s">
        <v>836</v>
      </c>
      <c r="E9" s="702">
        <f>SUM(E10:E68)</f>
        <v>77181493515.719986</v>
      </c>
      <c r="F9" s="702">
        <f>SUM(F10:F68)</f>
        <v>122275026084</v>
      </c>
      <c r="G9" s="702">
        <f>SUM(G10:G68)</f>
        <v>142703367995</v>
      </c>
      <c r="H9" s="702">
        <f>G9-F9</f>
        <v>20428341911</v>
      </c>
      <c r="I9" s="713">
        <f>IFERROR((H9/F9),0)</f>
        <v>0.16706880027133439</v>
      </c>
      <c r="J9" s="713">
        <f>F9/$O$10</f>
        <v>2.3094686764168183E-2</v>
      </c>
      <c r="K9" s="713">
        <f t="shared" ref="K9:K72" si="0">G9/$O$11</f>
        <v>2.4447800063040006E-2</v>
      </c>
    </row>
    <row r="10" spans="4:15">
      <c r="D10" s="59" t="s">
        <v>849</v>
      </c>
      <c r="E10" s="696">
        <v>347006384.34999985</v>
      </c>
      <c r="F10" s="696">
        <v>448455814</v>
      </c>
      <c r="G10" s="69">
        <v>501555814</v>
      </c>
      <c r="H10" s="696">
        <f t="shared" ref="H10:H73" si="1">G10-F10</f>
        <v>53100000</v>
      </c>
      <c r="I10" s="712">
        <f t="shared" ref="I10:I73" si="2">IFERROR((H10/F10),0)</f>
        <v>0.11840631416142149</v>
      </c>
      <c r="J10" s="712">
        <f>F10/$O$10</f>
        <v>8.4702059640413366E-5</v>
      </c>
      <c r="K10" s="712">
        <f t="shared" si="0"/>
        <v>8.5926046689780382E-5</v>
      </c>
      <c r="N10" t="s">
        <v>826</v>
      </c>
      <c r="O10" s="705">
        <v>5294508963581.6963</v>
      </c>
    </row>
    <row r="11" spans="4:15">
      <c r="D11" s="59" t="s">
        <v>850</v>
      </c>
      <c r="E11" s="696">
        <v>52166841.920000017</v>
      </c>
      <c r="F11" s="696">
        <v>55261154</v>
      </c>
      <c r="G11" s="69">
        <v>55682724</v>
      </c>
      <c r="H11" s="696">
        <f t="shared" si="1"/>
        <v>421570</v>
      </c>
      <c r="I11" s="712">
        <f t="shared" si="2"/>
        <v>7.6286861472346377E-3</v>
      </c>
      <c r="J11" s="712">
        <f t="shared" ref="J11:J74" si="3">F11/$O$10</f>
        <v>1.0437446490338215E-5</v>
      </c>
      <c r="K11" s="712">
        <f t="shared" si="0"/>
        <v>9.539509280293489E-6</v>
      </c>
      <c r="N11" t="s">
        <v>831</v>
      </c>
      <c r="O11" s="705">
        <v>5837063769624.7295</v>
      </c>
    </row>
    <row r="12" spans="4:15">
      <c r="D12" s="59" t="s">
        <v>851</v>
      </c>
      <c r="E12" s="696">
        <v>0</v>
      </c>
      <c r="F12" s="696">
        <v>882120030</v>
      </c>
      <c r="G12" s="69">
        <v>1780799783</v>
      </c>
      <c r="H12" s="696">
        <f t="shared" si="1"/>
        <v>898679753</v>
      </c>
      <c r="I12" s="712">
        <f t="shared" si="2"/>
        <v>1.0187726414057279</v>
      </c>
      <c r="J12" s="712">
        <f t="shared" si="3"/>
        <v>1.6661035727159339E-4</v>
      </c>
      <c r="K12" s="712">
        <f t="shared" si="0"/>
        <v>3.0508486000564792E-4</v>
      </c>
    </row>
    <row r="13" spans="4:15">
      <c r="D13" s="59" t="s">
        <v>852</v>
      </c>
      <c r="E13" s="696">
        <v>0</v>
      </c>
      <c r="F13" s="696">
        <v>561959298</v>
      </c>
      <c r="G13" s="69">
        <v>616792804</v>
      </c>
      <c r="H13" s="696">
        <f t="shared" si="1"/>
        <v>54833506</v>
      </c>
      <c r="I13" s="712">
        <f t="shared" si="2"/>
        <v>9.7575582778238856E-2</v>
      </c>
      <c r="J13" s="712">
        <f t="shared" si="3"/>
        <v>1.0614002202384386E-4</v>
      </c>
      <c r="K13" s="712">
        <f t="shared" si="0"/>
        <v>1.0566833400205498E-4</v>
      </c>
    </row>
    <row r="14" spans="4:15">
      <c r="D14" s="59" t="s">
        <v>853</v>
      </c>
      <c r="E14" s="696">
        <v>211317383.29999992</v>
      </c>
      <c r="F14" s="696">
        <v>179615540</v>
      </c>
      <c r="G14" s="69">
        <v>180167111</v>
      </c>
      <c r="H14" s="696">
        <f t="shared" si="1"/>
        <v>551571</v>
      </c>
      <c r="I14" s="712">
        <f t="shared" si="2"/>
        <v>3.070842311305581E-3</v>
      </c>
      <c r="J14" s="712">
        <f t="shared" si="3"/>
        <v>3.3924872209205104E-5</v>
      </c>
      <c r="K14" s="712">
        <f t="shared" si="0"/>
        <v>3.0866051513359278E-5</v>
      </c>
    </row>
    <row r="15" spans="4:15">
      <c r="D15" s="59" t="s">
        <v>854</v>
      </c>
      <c r="E15" s="696">
        <v>1686129343.04</v>
      </c>
      <c r="F15" s="696">
        <v>2108317326</v>
      </c>
      <c r="G15" s="69">
        <v>2008317326</v>
      </c>
      <c r="H15" s="696">
        <f t="shared" si="1"/>
        <v>-100000000</v>
      </c>
      <c r="I15" s="712">
        <f>IFERROR((H15/F15),0)</f>
        <v>-4.7431190156618765E-2</v>
      </c>
      <c r="J15" s="712">
        <f t="shared" si="3"/>
        <v>3.9820828343139472E-4</v>
      </c>
      <c r="K15" s="712">
        <f t="shared" si="0"/>
        <v>3.4406294076330034E-4</v>
      </c>
    </row>
    <row r="16" spans="4:15">
      <c r="D16" s="59" t="s">
        <v>855</v>
      </c>
      <c r="E16" s="696">
        <v>42056403.110000007</v>
      </c>
      <c r="F16" s="696">
        <v>64929321</v>
      </c>
      <c r="G16" s="69">
        <v>71925496</v>
      </c>
      <c r="H16" s="696">
        <f t="shared" si="1"/>
        <v>6996175</v>
      </c>
      <c r="I16" s="712">
        <f t="shared" si="2"/>
        <v>0.1077506262540463</v>
      </c>
      <c r="J16" s="712">
        <f t="shared" si="3"/>
        <v>1.2263520837648331E-5</v>
      </c>
      <c r="K16" s="712">
        <f t="shared" si="0"/>
        <v>1.2322204937059332E-5</v>
      </c>
    </row>
    <row r="17" spans="4:11">
      <c r="D17" s="59" t="s">
        <v>856</v>
      </c>
      <c r="E17" s="696">
        <v>18642235.289999995</v>
      </c>
      <c r="F17" s="696">
        <v>20352056</v>
      </c>
      <c r="G17" s="69">
        <v>20352056</v>
      </c>
      <c r="H17" s="696">
        <f t="shared" si="1"/>
        <v>0</v>
      </c>
      <c r="I17" s="712">
        <f t="shared" si="2"/>
        <v>0</v>
      </c>
      <c r="J17" s="712">
        <f t="shared" si="3"/>
        <v>3.8439931143741016E-6</v>
      </c>
      <c r="K17" s="712">
        <f t="shared" si="0"/>
        <v>3.4866941330861037E-6</v>
      </c>
    </row>
    <row r="18" spans="4:11">
      <c r="D18" s="59" t="s">
        <v>857</v>
      </c>
      <c r="E18" s="696">
        <v>6114305059.8800011</v>
      </c>
      <c r="F18" s="696">
        <v>7731561024</v>
      </c>
      <c r="G18" s="69">
        <v>6206972381</v>
      </c>
      <c r="H18" s="696">
        <f t="shared" si="1"/>
        <v>-1524588643</v>
      </c>
      <c r="I18" s="712">
        <f t="shared" si="2"/>
        <v>-0.19719027480575183</v>
      </c>
      <c r="J18" s="712">
        <f t="shared" si="3"/>
        <v>1.4602980327697199E-3</v>
      </c>
      <c r="K18" s="712">
        <f t="shared" si="0"/>
        <v>1.063372377958285E-3</v>
      </c>
    </row>
    <row r="19" spans="4:11">
      <c r="D19" s="59" t="s">
        <v>858</v>
      </c>
      <c r="E19" s="696">
        <v>90423745.049999997</v>
      </c>
      <c r="F19" s="696">
        <v>144144665</v>
      </c>
      <c r="G19" s="69">
        <v>144144665</v>
      </c>
      <c r="H19" s="696">
        <f t="shared" si="1"/>
        <v>0</v>
      </c>
      <c r="I19" s="712">
        <f t="shared" si="2"/>
        <v>0</v>
      </c>
      <c r="J19" s="712">
        <f t="shared" si="3"/>
        <v>2.7225313242738793E-5</v>
      </c>
      <c r="K19" s="712">
        <f t="shared" si="0"/>
        <v>2.4694721642430712E-5</v>
      </c>
    </row>
    <row r="20" spans="4:11">
      <c r="D20" s="59" t="s">
        <v>859</v>
      </c>
      <c r="E20" s="696">
        <v>115289150.45</v>
      </c>
      <c r="F20" s="696">
        <v>138883315</v>
      </c>
      <c r="G20" s="69">
        <v>155000000</v>
      </c>
      <c r="H20" s="696">
        <f t="shared" si="1"/>
        <v>16116685</v>
      </c>
      <c r="I20" s="712">
        <f t="shared" si="2"/>
        <v>0.11604478910947655</v>
      </c>
      <c r="J20" s="712">
        <f t="shared" si="3"/>
        <v>2.6231576139602277E-5</v>
      </c>
      <c r="K20" s="712">
        <f t="shared" si="0"/>
        <v>2.6554446913292005E-5</v>
      </c>
    </row>
    <row r="21" spans="4:11">
      <c r="D21" s="59" t="s">
        <v>860</v>
      </c>
      <c r="E21" s="696">
        <v>0</v>
      </c>
      <c r="F21" s="696">
        <v>1482683854</v>
      </c>
      <c r="G21" s="69">
        <v>1047817385</v>
      </c>
      <c r="H21" s="696">
        <f t="shared" si="1"/>
        <v>-434866469</v>
      </c>
      <c r="I21" s="712">
        <f t="shared" si="2"/>
        <v>-0.29329682644537652</v>
      </c>
      <c r="J21" s="712">
        <f t="shared" si="3"/>
        <v>2.800418063693248E-4</v>
      </c>
      <c r="K21" s="712">
        <f t="shared" si="0"/>
        <v>1.7951103951488356E-4</v>
      </c>
    </row>
    <row r="22" spans="4:11">
      <c r="D22" s="59" t="s">
        <v>861</v>
      </c>
      <c r="E22" s="696">
        <v>568182065.23999989</v>
      </c>
      <c r="F22" s="696">
        <v>604073784</v>
      </c>
      <c r="G22" s="69">
        <v>617073784</v>
      </c>
      <c r="H22" s="696">
        <f t="shared" si="1"/>
        <v>13000000</v>
      </c>
      <c r="I22" s="712">
        <f t="shared" si="2"/>
        <v>2.1520549880376865E-2</v>
      </c>
      <c r="J22" s="712">
        <f t="shared" si="3"/>
        <v>1.1409439254048378E-4</v>
      </c>
      <c r="K22" s="712">
        <f t="shared" si="0"/>
        <v>1.0571647121814334E-4</v>
      </c>
    </row>
    <row r="23" spans="4:11">
      <c r="D23" s="59" t="s">
        <v>862</v>
      </c>
      <c r="E23" s="696">
        <v>0</v>
      </c>
      <c r="F23" s="696">
        <v>10097941619</v>
      </c>
      <c r="G23" s="69">
        <v>10384558818</v>
      </c>
      <c r="H23" s="696">
        <f t="shared" si="1"/>
        <v>286617199</v>
      </c>
      <c r="I23" s="712">
        <f t="shared" si="2"/>
        <v>2.8383725101035366E-2</v>
      </c>
      <c r="J23" s="712">
        <f t="shared" si="3"/>
        <v>1.9072479975874509E-3</v>
      </c>
      <c r="K23" s="712">
        <f t="shared" si="0"/>
        <v>1.7790723603260605E-3</v>
      </c>
    </row>
    <row r="24" spans="4:11">
      <c r="D24" s="59" t="s">
        <v>863</v>
      </c>
      <c r="E24" s="696">
        <v>86191702.050000027</v>
      </c>
      <c r="F24" s="696">
        <v>120603805</v>
      </c>
      <c r="G24" s="69">
        <v>134578000</v>
      </c>
      <c r="H24" s="696">
        <f t="shared" si="1"/>
        <v>13974195</v>
      </c>
      <c r="I24" s="712">
        <f t="shared" si="2"/>
        <v>0.11586860795975716</v>
      </c>
      <c r="J24" s="712">
        <f t="shared" si="3"/>
        <v>2.2779035002032072E-5</v>
      </c>
      <c r="K24" s="712">
        <f t="shared" si="0"/>
        <v>2.3055770043206526E-5</v>
      </c>
    </row>
    <row r="25" spans="4:11">
      <c r="D25" s="59" t="s">
        <v>864</v>
      </c>
      <c r="E25" s="696">
        <v>1369019679.6200001</v>
      </c>
      <c r="F25" s="696">
        <v>1826952337</v>
      </c>
      <c r="G25" s="69">
        <v>4595434107</v>
      </c>
      <c r="H25" s="696">
        <f t="shared" si="1"/>
        <v>2768481770</v>
      </c>
      <c r="I25" s="712">
        <f t="shared" si="2"/>
        <v>1.5153552251648041</v>
      </c>
      <c r="J25" s="712">
        <f t="shared" si="3"/>
        <v>3.450654913546657E-4</v>
      </c>
      <c r="K25" s="712">
        <f t="shared" si="0"/>
        <v>7.8728523250234169E-4</v>
      </c>
    </row>
    <row r="26" spans="4:11">
      <c r="D26" s="59" t="s">
        <v>865</v>
      </c>
      <c r="E26" s="696">
        <v>324851010.62000006</v>
      </c>
      <c r="F26" s="696">
        <v>353639457</v>
      </c>
      <c r="G26" s="69">
        <v>346967148</v>
      </c>
      <c r="H26" s="696">
        <f t="shared" si="1"/>
        <v>-6672309</v>
      </c>
      <c r="I26" s="712">
        <f t="shared" si="2"/>
        <v>-1.8867546785086259E-2</v>
      </c>
      <c r="J26" s="712">
        <f t="shared" si="3"/>
        <v>6.6793627026134176E-5</v>
      </c>
      <c r="K26" s="712">
        <f t="shared" si="0"/>
        <v>5.944206911111181E-5</v>
      </c>
    </row>
    <row r="27" spans="4:11">
      <c r="D27" s="59" t="s">
        <v>866</v>
      </c>
      <c r="E27" s="696">
        <v>52863539.619999997</v>
      </c>
      <c r="F27" s="696">
        <v>61340923</v>
      </c>
      <c r="G27" s="69">
        <v>62000000</v>
      </c>
      <c r="H27" s="696">
        <f t="shared" si="1"/>
        <v>659077</v>
      </c>
      <c r="I27" s="712">
        <f t="shared" si="2"/>
        <v>1.0744491079796761E-2</v>
      </c>
      <c r="J27" s="712">
        <f t="shared" si="3"/>
        <v>1.1585762423283031E-5</v>
      </c>
      <c r="K27" s="712">
        <f t="shared" si="0"/>
        <v>1.0621778765316803E-5</v>
      </c>
    </row>
    <row r="28" spans="4:11">
      <c r="D28" s="59" t="s">
        <v>867</v>
      </c>
      <c r="E28" s="696">
        <v>77141813.700000018</v>
      </c>
      <c r="F28" s="696">
        <v>93535893</v>
      </c>
      <c r="G28" s="69">
        <v>109440625</v>
      </c>
      <c r="H28" s="696">
        <f t="shared" si="1"/>
        <v>15904732</v>
      </c>
      <c r="I28" s="712">
        <f t="shared" si="2"/>
        <v>0.1700388106627688</v>
      </c>
      <c r="J28" s="712">
        <f t="shared" si="3"/>
        <v>1.7666585068301339E-5</v>
      </c>
      <c r="K28" s="712">
        <f t="shared" si="0"/>
        <v>1.8749259785290308E-5</v>
      </c>
    </row>
    <row r="29" spans="4:11">
      <c r="D29" s="59" t="s">
        <v>868</v>
      </c>
      <c r="E29" s="696">
        <v>361648314.02000004</v>
      </c>
      <c r="F29" s="696">
        <v>523484587</v>
      </c>
      <c r="G29" s="69">
        <v>582091328</v>
      </c>
      <c r="H29" s="696">
        <f t="shared" si="1"/>
        <v>58606741</v>
      </c>
      <c r="I29" s="712">
        <f t="shared" si="2"/>
        <v>0.1119550459658519</v>
      </c>
      <c r="J29" s="712">
        <f t="shared" si="3"/>
        <v>9.8873113748751981E-5</v>
      </c>
      <c r="K29" s="712">
        <f t="shared" si="0"/>
        <v>9.9723311406862218E-5</v>
      </c>
    </row>
    <row r="30" spans="4:11">
      <c r="D30" s="59" t="s">
        <v>869</v>
      </c>
      <c r="E30" s="696">
        <v>353164631.64999998</v>
      </c>
      <c r="F30" s="696">
        <v>368903703</v>
      </c>
      <c r="G30" s="69">
        <v>374522262</v>
      </c>
      <c r="H30" s="696">
        <f t="shared" si="1"/>
        <v>5618559</v>
      </c>
      <c r="I30" s="712">
        <f t="shared" si="2"/>
        <v>1.5230421799262883E-2</v>
      </c>
      <c r="J30" s="712">
        <f t="shared" si="3"/>
        <v>6.9676660392400082E-5</v>
      </c>
      <c r="K30" s="712">
        <f t="shared" si="0"/>
        <v>6.4162784026613163E-5</v>
      </c>
    </row>
    <row r="31" spans="4:11">
      <c r="D31" s="59" t="s">
        <v>870</v>
      </c>
      <c r="E31" s="696">
        <v>22080519.189999998</v>
      </c>
      <c r="F31" s="696">
        <v>22119887</v>
      </c>
      <c r="G31" s="69">
        <v>30000000</v>
      </c>
      <c r="H31" s="696">
        <f t="shared" si="1"/>
        <v>7880113</v>
      </c>
      <c r="I31" s="712">
        <f t="shared" si="2"/>
        <v>0.35624562639040608</v>
      </c>
      <c r="J31" s="712">
        <f t="shared" si="3"/>
        <v>4.1778920674517205E-6</v>
      </c>
      <c r="K31" s="712">
        <f t="shared" si="0"/>
        <v>5.1395703703145819E-6</v>
      </c>
    </row>
    <row r="32" spans="4:11">
      <c r="D32" s="59" t="s">
        <v>871</v>
      </c>
      <c r="E32" s="696">
        <v>141163027.54999998</v>
      </c>
      <c r="F32" s="696">
        <v>565251696</v>
      </c>
      <c r="G32" s="69">
        <v>601403578</v>
      </c>
      <c r="H32" s="696">
        <f t="shared" si="1"/>
        <v>36151882</v>
      </c>
      <c r="I32" s="712">
        <f t="shared" si="2"/>
        <v>6.3957140254206332E-2</v>
      </c>
      <c r="J32" s="712">
        <f t="shared" si="3"/>
        <v>1.0676187345948157E-4</v>
      </c>
      <c r="K32" s="712">
        <f t="shared" si="0"/>
        <v>1.0303186700299915E-4</v>
      </c>
    </row>
    <row r="33" spans="3:11">
      <c r="D33" s="59" t="s">
        <v>872</v>
      </c>
      <c r="E33" s="696">
        <v>480898404.37000012</v>
      </c>
      <c r="F33" s="696">
        <v>968252301</v>
      </c>
      <c r="G33" s="69">
        <v>1255002445</v>
      </c>
      <c r="H33" s="696">
        <f t="shared" si="1"/>
        <v>286750144</v>
      </c>
      <c r="I33" s="712">
        <f t="shared" si="2"/>
        <v>0.29615229801555615</v>
      </c>
      <c r="J33" s="712">
        <f t="shared" si="3"/>
        <v>1.8287858376671526E-4</v>
      </c>
      <c r="K33" s="712">
        <f t="shared" si="0"/>
        <v>2.1500577936647852E-4</v>
      </c>
    </row>
    <row r="34" spans="3:11">
      <c r="D34" s="59" t="s">
        <v>873</v>
      </c>
      <c r="E34" s="696">
        <v>318020402.68000007</v>
      </c>
      <c r="F34" s="696">
        <v>349483373</v>
      </c>
      <c r="G34" s="69">
        <v>349157841</v>
      </c>
      <c r="H34" s="696">
        <f t="shared" si="1"/>
        <v>-325532</v>
      </c>
      <c r="I34" s="712">
        <f t="shared" si="2"/>
        <v>-9.3146634475225803E-4</v>
      </c>
      <c r="J34" s="712">
        <f t="shared" si="3"/>
        <v>6.6008646959316329E-5</v>
      </c>
      <c r="K34" s="712">
        <f t="shared" si="0"/>
        <v>5.9817376472220328E-5</v>
      </c>
    </row>
    <row r="35" spans="3:11">
      <c r="D35" s="59" t="s">
        <v>874</v>
      </c>
      <c r="E35" s="696">
        <v>0</v>
      </c>
      <c r="F35" s="696">
        <v>4465674848</v>
      </c>
      <c r="G35" s="69">
        <v>3494270000</v>
      </c>
      <c r="H35" s="696">
        <f t="shared" si="1"/>
        <v>-971404848</v>
      </c>
      <c r="I35" s="712">
        <f t="shared" si="2"/>
        <v>-0.21752699895628405</v>
      </c>
      <c r="J35" s="712">
        <f t="shared" si="3"/>
        <v>8.4345401598470498E-4</v>
      </c>
      <c r="K35" s="712">
        <f t="shared" si="0"/>
        <v>5.9863488526263784E-4</v>
      </c>
    </row>
    <row r="36" spans="3:11">
      <c r="D36" s="59" t="s">
        <v>875</v>
      </c>
      <c r="E36" s="696">
        <v>219781864.71999991</v>
      </c>
      <c r="F36" s="696">
        <v>274758122</v>
      </c>
      <c r="G36" s="69">
        <v>306979786</v>
      </c>
      <c r="H36" s="696">
        <f t="shared" si="1"/>
        <v>32221664</v>
      </c>
      <c r="I36" s="712">
        <f t="shared" si="2"/>
        <v>0.11727283534133343</v>
      </c>
      <c r="J36" s="712">
        <f t="shared" si="3"/>
        <v>5.1894920546914732E-5</v>
      </c>
      <c r="K36" s="712">
        <f t="shared" si="0"/>
        <v>5.2591473747037034E-5</v>
      </c>
    </row>
    <row r="37" spans="3:11">
      <c r="C37" s="696"/>
      <c r="D37" s="59" t="s">
        <v>876</v>
      </c>
      <c r="E37" s="696">
        <v>167463597.69</v>
      </c>
      <c r="F37" s="696">
        <v>233209241</v>
      </c>
      <c r="G37" s="69">
        <v>238079323</v>
      </c>
      <c r="H37" s="696">
        <f t="shared" si="1"/>
        <v>4870082</v>
      </c>
      <c r="I37" s="712">
        <f t="shared" si="2"/>
        <v>2.0882886025944399E-2</v>
      </c>
      <c r="J37" s="712">
        <f t="shared" si="3"/>
        <v>4.4047378634001912E-5</v>
      </c>
      <c r="K37" s="712">
        <f t="shared" si="0"/>
        <v>4.0787514475845167E-5</v>
      </c>
    </row>
    <row r="38" spans="3:11">
      <c r="D38" s="59" t="s">
        <v>877</v>
      </c>
      <c r="E38" s="696">
        <v>16233184.090000002</v>
      </c>
      <c r="F38" s="696">
        <v>19661848</v>
      </c>
      <c r="G38" s="69">
        <v>27303900</v>
      </c>
      <c r="H38" s="696">
        <f t="shared" si="1"/>
        <v>7642052</v>
      </c>
      <c r="I38" s="712">
        <f t="shared" si="2"/>
        <v>0.38867414700795166</v>
      </c>
      <c r="J38" s="712">
        <f t="shared" si="3"/>
        <v>3.7136301279767603E-6</v>
      </c>
      <c r="K38" s="712">
        <f t="shared" si="0"/>
        <v>4.67767718113441E-6</v>
      </c>
    </row>
    <row r="39" spans="3:11">
      <c r="D39" s="59" t="s">
        <v>878</v>
      </c>
      <c r="E39" s="696">
        <v>199684892.36999997</v>
      </c>
      <c r="F39" s="696">
        <v>293795133</v>
      </c>
      <c r="G39" s="69">
        <v>310196527</v>
      </c>
      <c r="H39" s="696">
        <f t="shared" si="1"/>
        <v>16401394</v>
      </c>
      <c r="I39" s="712">
        <f t="shared" si="2"/>
        <v>5.5825955428608139E-2</v>
      </c>
      <c r="J39" s="712">
        <f t="shared" si="3"/>
        <v>5.5490534631421185E-5</v>
      </c>
      <c r="K39" s="712">
        <f t="shared" si="0"/>
        <v>5.3142562638122907E-5</v>
      </c>
    </row>
    <row r="40" spans="3:11">
      <c r="D40" s="59" t="s">
        <v>879</v>
      </c>
      <c r="E40" s="696">
        <v>934556540.41000009</v>
      </c>
      <c r="F40" s="696">
        <v>1352703441</v>
      </c>
      <c r="G40" s="69">
        <v>1510783124</v>
      </c>
      <c r="H40" s="696">
        <f t="shared" si="1"/>
        <v>158079683</v>
      </c>
      <c r="I40" s="712">
        <f t="shared" si="2"/>
        <v>0.11686203953405926</v>
      </c>
      <c r="J40" s="712">
        <f t="shared" si="3"/>
        <v>2.5549176520515439E-4</v>
      </c>
      <c r="K40" s="712">
        <f t="shared" si="0"/>
        <v>2.5882587266939E-4</v>
      </c>
    </row>
    <row r="41" spans="3:11">
      <c r="D41" s="59" t="s">
        <v>880</v>
      </c>
      <c r="E41" s="696">
        <v>7166226.6199999992</v>
      </c>
      <c r="F41" s="696">
        <v>0</v>
      </c>
      <c r="G41" s="69">
        <v>0</v>
      </c>
      <c r="H41" s="696">
        <f t="shared" si="1"/>
        <v>0</v>
      </c>
      <c r="I41" s="712">
        <f t="shared" si="2"/>
        <v>0</v>
      </c>
      <c r="J41" s="712">
        <f t="shared" si="3"/>
        <v>0</v>
      </c>
      <c r="K41" s="712">
        <f t="shared" si="0"/>
        <v>0</v>
      </c>
    </row>
    <row r="42" spans="3:11">
      <c r="D42" s="59" t="s">
        <v>881</v>
      </c>
      <c r="E42" s="696">
        <v>146897770.34000003</v>
      </c>
      <c r="F42" s="696">
        <v>158671257</v>
      </c>
      <c r="G42" s="69">
        <v>158671257</v>
      </c>
      <c r="H42" s="696">
        <f t="shared" si="1"/>
        <v>0</v>
      </c>
      <c r="I42" s="712">
        <f t="shared" si="2"/>
        <v>0</v>
      </c>
      <c r="J42" s="712">
        <f t="shared" si="3"/>
        <v>2.9969022262767134E-5</v>
      </c>
      <c r="K42" s="712">
        <f t="shared" si="0"/>
        <v>2.7183403036592341E-5</v>
      </c>
    </row>
    <row r="43" spans="3:11">
      <c r="D43" s="59" t="s">
        <v>882</v>
      </c>
      <c r="E43" s="696">
        <v>0</v>
      </c>
      <c r="F43" s="696">
        <v>3577271422</v>
      </c>
      <c r="G43" s="69">
        <v>4702271422</v>
      </c>
      <c r="H43" s="696">
        <f t="shared" si="1"/>
        <v>1125000000</v>
      </c>
      <c r="I43" s="712">
        <f t="shared" si="2"/>
        <v>0.31448550229689559</v>
      </c>
      <c r="J43" s="712">
        <f t="shared" si="3"/>
        <v>6.7565688274517574E-4</v>
      </c>
      <c r="K43" s="712">
        <f t="shared" si="0"/>
        <v>8.0558849578960716E-4</v>
      </c>
    </row>
    <row r="44" spans="3:11">
      <c r="D44" s="59" t="s">
        <v>883</v>
      </c>
      <c r="E44" s="696">
        <v>0</v>
      </c>
      <c r="F44" s="696">
        <v>38590970</v>
      </c>
      <c r="G44" s="69">
        <v>26090970</v>
      </c>
      <c r="H44" s="696">
        <f t="shared" si="1"/>
        <v>-12500000</v>
      </c>
      <c r="I44" s="712">
        <f t="shared" si="2"/>
        <v>-0.3239099716850859</v>
      </c>
      <c r="J44" s="712">
        <f t="shared" si="3"/>
        <v>7.2888666853617889E-6</v>
      </c>
      <c r="K44" s="712">
        <f t="shared" si="0"/>
        <v>4.4698792114922213E-6</v>
      </c>
    </row>
    <row r="45" spans="3:11">
      <c r="D45" s="59" t="s">
        <v>884</v>
      </c>
      <c r="E45" s="696">
        <v>3340595727.3700004</v>
      </c>
      <c r="F45" s="696">
        <v>6528104650</v>
      </c>
      <c r="G45" s="69">
        <v>7267707370</v>
      </c>
      <c r="H45" s="696">
        <f t="shared" si="1"/>
        <v>739602720</v>
      </c>
      <c r="I45" s="712">
        <f t="shared" si="2"/>
        <v>0.1132951690656491</v>
      </c>
      <c r="J45" s="712">
        <f t="shared" si="3"/>
        <v>1.232995296618364E-3</v>
      </c>
      <c r="K45" s="712">
        <f t="shared" si="0"/>
        <v>1.2450964486322971E-3</v>
      </c>
    </row>
    <row r="46" spans="3:11">
      <c r="D46" s="59" t="s">
        <v>885</v>
      </c>
      <c r="E46" s="696">
        <v>0</v>
      </c>
      <c r="F46" s="696">
        <v>7774354671</v>
      </c>
      <c r="G46" s="69">
        <v>7693749671</v>
      </c>
      <c r="H46" s="696">
        <f t="shared" si="1"/>
        <v>-80605000</v>
      </c>
      <c r="I46" s="712">
        <f t="shared" si="2"/>
        <v>-1.0368063126920853E-2</v>
      </c>
      <c r="J46" s="712">
        <f t="shared" si="3"/>
        <v>1.468380679771426E-3</v>
      </c>
      <c r="K46" s="712">
        <f t="shared" si="0"/>
        <v>1.3180855948563054E-3</v>
      </c>
    </row>
    <row r="47" spans="3:11">
      <c r="D47" s="59" t="s">
        <v>886</v>
      </c>
      <c r="E47" s="696">
        <v>254517635.89000002</v>
      </c>
      <c r="F47" s="696">
        <v>264239385</v>
      </c>
      <c r="G47" s="69">
        <v>314639385</v>
      </c>
      <c r="H47" s="696">
        <f t="shared" si="1"/>
        <v>50400000</v>
      </c>
      <c r="I47" s="712">
        <f t="shared" si="2"/>
        <v>0.19073613874782519</v>
      </c>
      <c r="J47" s="712">
        <f t="shared" si="3"/>
        <v>4.9908194851981891E-5</v>
      </c>
      <c r="K47" s="712">
        <f t="shared" si="0"/>
        <v>5.3903708682666745E-5</v>
      </c>
    </row>
    <row r="48" spans="3:11">
      <c r="D48" s="59" t="s">
        <v>887</v>
      </c>
      <c r="E48" s="696">
        <v>3628824790.4799986</v>
      </c>
      <c r="F48" s="696">
        <v>3362776950</v>
      </c>
      <c r="G48" s="69">
        <v>4924577702</v>
      </c>
      <c r="H48" s="696">
        <f t="shared" si="1"/>
        <v>1561800752</v>
      </c>
      <c r="I48" s="712">
        <f t="shared" si="2"/>
        <v>0.46443780697378695</v>
      </c>
      <c r="J48" s="712">
        <f t="shared" si="3"/>
        <v>6.3514425476108856E-4</v>
      </c>
      <c r="K48" s="712">
        <f t="shared" si="0"/>
        <v>8.436737881170358E-4</v>
      </c>
    </row>
    <row r="49" spans="4:11">
      <c r="D49" s="59" t="s">
        <v>888</v>
      </c>
      <c r="E49" s="696">
        <v>128286536.16999997</v>
      </c>
      <c r="F49" s="696">
        <v>161379501</v>
      </c>
      <c r="G49" s="69">
        <v>224695000</v>
      </c>
      <c r="H49" s="696">
        <f t="shared" si="1"/>
        <v>63315499</v>
      </c>
      <c r="I49" s="712">
        <f t="shared" si="2"/>
        <v>0.39233916704203964</v>
      </c>
      <c r="J49" s="712">
        <f t="shared" si="3"/>
        <v>3.0480541653635799E-5</v>
      </c>
      <c r="K49" s="712">
        <f t="shared" si="0"/>
        <v>3.8494525478594497E-5</v>
      </c>
    </row>
    <row r="50" spans="4:11">
      <c r="D50" s="59" t="s">
        <v>889</v>
      </c>
      <c r="E50" s="696">
        <v>13872637.52</v>
      </c>
      <c r="F50" s="696">
        <v>27622851</v>
      </c>
      <c r="G50" s="69">
        <v>0</v>
      </c>
      <c r="H50" s="696">
        <f t="shared" si="1"/>
        <v>-27622851</v>
      </c>
      <c r="I50" s="712">
        <f t="shared" si="2"/>
        <v>-1</v>
      </c>
      <c r="J50" s="712">
        <f t="shared" si="3"/>
        <v>5.2172639974743467E-6</v>
      </c>
      <c r="K50" s="712">
        <f t="shared" si="0"/>
        <v>0</v>
      </c>
    </row>
    <row r="51" spans="4:11">
      <c r="D51" s="59" t="s">
        <v>890</v>
      </c>
      <c r="E51" s="696">
        <v>61253740.290000007</v>
      </c>
      <c r="F51" s="696">
        <v>70081379</v>
      </c>
      <c r="G51" s="69">
        <v>70201379</v>
      </c>
      <c r="H51" s="696">
        <f t="shared" si="1"/>
        <v>120000</v>
      </c>
      <c r="I51" s="712">
        <f t="shared" si="2"/>
        <v>1.7122950734174338E-3</v>
      </c>
      <c r="J51" s="712">
        <f t="shared" si="3"/>
        <v>1.3236615422139255E-5</v>
      </c>
      <c r="K51" s="712">
        <f t="shared" si="0"/>
        <v>1.2026830915454143E-5</v>
      </c>
    </row>
    <row r="52" spans="4:11">
      <c r="D52" s="59" t="s">
        <v>891</v>
      </c>
      <c r="E52" s="696">
        <v>156249174.39000002</v>
      </c>
      <c r="F52" s="696">
        <v>167360446</v>
      </c>
      <c r="G52" s="69">
        <v>168360446</v>
      </c>
      <c r="H52" s="696">
        <f t="shared" si="1"/>
        <v>1000000</v>
      </c>
      <c r="I52" s="712">
        <f t="shared" si="2"/>
        <v>5.9751274802410598E-3</v>
      </c>
      <c r="J52" s="712">
        <f t="shared" si="3"/>
        <v>3.1610192210682724E-5</v>
      </c>
      <c r="K52" s="712">
        <f t="shared" si="0"/>
        <v>2.8843345326484938E-5</v>
      </c>
    </row>
    <row r="53" spans="4:11">
      <c r="D53" s="59" t="s">
        <v>892</v>
      </c>
      <c r="E53" s="696">
        <v>549130836.73000014</v>
      </c>
      <c r="F53" s="696">
        <v>551669483</v>
      </c>
      <c r="G53" s="69">
        <v>616669483</v>
      </c>
      <c r="H53" s="696">
        <f t="shared" si="1"/>
        <v>65000000</v>
      </c>
      <c r="I53" s="712">
        <f t="shared" si="2"/>
        <v>0.11782417190548131</v>
      </c>
      <c r="J53" s="712">
        <f t="shared" si="3"/>
        <v>1.0419653395520926E-4</v>
      </c>
      <c r="K53" s="712">
        <f t="shared" si="0"/>
        <v>1.0564720677013373E-4</v>
      </c>
    </row>
    <row r="54" spans="4:11">
      <c r="D54" s="59" t="s">
        <v>893</v>
      </c>
      <c r="E54" s="696">
        <v>212094064.30000001</v>
      </c>
      <c r="F54" s="696">
        <v>275981915</v>
      </c>
      <c r="G54" s="69">
        <v>294009971</v>
      </c>
      <c r="H54" s="696">
        <f t="shared" si="1"/>
        <v>18028056</v>
      </c>
      <c r="I54" s="712">
        <f t="shared" si="2"/>
        <v>6.5323323812721573E-2</v>
      </c>
      <c r="J54" s="712">
        <f t="shared" si="3"/>
        <v>5.2126064361840322E-5</v>
      </c>
      <c r="K54" s="712">
        <f t="shared" si="0"/>
        <v>5.0369497850954986E-5</v>
      </c>
    </row>
    <row r="55" spans="4:11">
      <c r="D55" s="59" t="s">
        <v>894</v>
      </c>
      <c r="E55" s="696">
        <v>126320983.72999999</v>
      </c>
      <c r="F55" s="696">
        <v>135648963</v>
      </c>
      <c r="G55" s="69">
        <v>135648963</v>
      </c>
      <c r="H55" s="696">
        <f t="shared" si="1"/>
        <v>0</v>
      </c>
      <c r="I55" s="712">
        <f t="shared" si="2"/>
        <v>0</v>
      </c>
      <c r="J55" s="712">
        <f t="shared" si="3"/>
        <v>2.5620688138043017E-5</v>
      </c>
      <c r="K55" s="712">
        <f t="shared" si="0"/>
        <v>2.3239246366623302E-5</v>
      </c>
    </row>
    <row r="56" spans="4:11">
      <c r="D56" s="59" t="s">
        <v>895</v>
      </c>
      <c r="E56" s="696">
        <v>233183059.34999999</v>
      </c>
      <c r="F56" s="696">
        <v>275000000</v>
      </c>
      <c r="G56" s="69">
        <v>358591686</v>
      </c>
      <c r="H56" s="696">
        <f t="shared" si="1"/>
        <v>83591686</v>
      </c>
      <c r="I56" s="712">
        <f t="shared" si="2"/>
        <v>0.30396976727272729</v>
      </c>
      <c r="J56" s="712">
        <f t="shared" si="3"/>
        <v>5.1940605236781869E-5</v>
      </c>
      <c r="K56" s="712">
        <f t="shared" si="0"/>
        <v>6.1433573480225011E-5</v>
      </c>
    </row>
    <row r="57" spans="4:11">
      <c r="D57" s="59" t="s">
        <v>896</v>
      </c>
      <c r="E57" s="696">
        <v>86090094.750000015</v>
      </c>
      <c r="F57" s="696">
        <v>86127410</v>
      </c>
      <c r="G57" s="69">
        <v>96161475</v>
      </c>
      <c r="H57" s="696">
        <f t="shared" si="1"/>
        <v>10034065</v>
      </c>
      <c r="I57" s="712">
        <f t="shared" si="2"/>
        <v>0.1165025744998021</v>
      </c>
      <c r="J57" s="712">
        <f t="shared" si="3"/>
        <v>1.6267308374096216E-5</v>
      </c>
      <c r="K57" s="712">
        <f t="shared" si="0"/>
        <v>1.647428892252488E-5</v>
      </c>
    </row>
    <row r="58" spans="4:11">
      <c r="D58" s="59" t="s">
        <v>897</v>
      </c>
      <c r="E58" s="696">
        <v>0</v>
      </c>
      <c r="F58" s="696">
        <v>209606416</v>
      </c>
      <c r="G58" s="69">
        <v>228263180</v>
      </c>
      <c r="H58" s="696">
        <f t="shared" si="1"/>
        <v>18656764</v>
      </c>
      <c r="I58" s="712">
        <f t="shared" si="2"/>
        <v>8.9008554012964952E-2</v>
      </c>
      <c r="J58" s="712">
        <f t="shared" si="3"/>
        <v>3.9589396758373378E-5</v>
      </c>
      <c r="K58" s="712">
        <f t="shared" si="0"/>
        <v>3.9105822552059471E-5</v>
      </c>
    </row>
    <row r="59" spans="4:11">
      <c r="D59" s="59" t="s">
        <v>898</v>
      </c>
      <c r="E59" s="696">
        <v>197279840.33999991</v>
      </c>
      <c r="F59" s="696">
        <v>179037612</v>
      </c>
      <c r="G59" s="69">
        <v>179353239</v>
      </c>
      <c r="H59" s="696">
        <f t="shared" si="1"/>
        <v>315627</v>
      </c>
      <c r="I59" s="712">
        <f t="shared" si="2"/>
        <v>1.7629089020691363E-3</v>
      </c>
      <c r="J59" s="712">
        <f t="shared" si="3"/>
        <v>3.3815716099738617E-5</v>
      </c>
      <c r="K59" s="712">
        <f t="shared" si="0"/>
        <v>3.0726619766144991E-5</v>
      </c>
    </row>
    <row r="60" spans="4:11">
      <c r="D60" s="59" t="s">
        <v>899</v>
      </c>
      <c r="E60" s="696">
        <v>211490087.32000008</v>
      </c>
      <c r="F60" s="696">
        <v>218045399</v>
      </c>
      <c r="G60" s="69">
        <v>224343743</v>
      </c>
      <c r="H60" s="696">
        <f t="shared" si="1"/>
        <v>6298344</v>
      </c>
      <c r="I60" s="712">
        <f t="shared" si="2"/>
        <v>2.8885470772992555E-2</v>
      </c>
      <c r="J60" s="712">
        <f t="shared" si="3"/>
        <v>4.1183309066020337E-5</v>
      </c>
      <c r="K60" s="712">
        <f t="shared" si="0"/>
        <v>3.8434348476275646E-5</v>
      </c>
    </row>
    <row r="61" spans="4:11">
      <c r="D61" s="59" t="s">
        <v>900</v>
      </c>
      <c r="E61" s="696">
        <v>55159700.289999992</v>
      </c>
      <c r="F61" s="696">
        <v>64021984</v>
      </c>
      <c r="G61" s="69">
        <v>72826675</v>
      </c>
      <c r="H61" s="696">
        <f t="shared" si="1"/>
        <v>8804691</v>
      </c>
      <c r="I61" s="712">
        <f t="shared" si="2"/>
        <v>0.1375260566745323</v>
      </c>
      <c r="J61" s="712">
        <f t="shared" si="3"/>
        <v>1.2092147626980236E-5</v>
      </c>
      <c r="K61" s="712">
        <f t="shared" si="0"/>
        <v>1.2476594033284323E-5</v>
      </c>
    </row>
    <row r="62" spans="4:11">
      <c r="D62" s="59" t="s">
        <v>901</v>
      </c>
      <c r="E62" s="696">
        <v>13665406.580000004</v>
      </c>
      <c r="F62" s="696">
        <v>12104000</v>
      </c>
      <c r="G62" s="69">
        <v>17000000</v>
      </c>
      <c r="H62" s="696">
        <f t="shared" si="1"/>
        <v>4896000</v>
      </c>
      <c r="I62" s="712">
        <f t="shared" si="2"/>
        <v>0.4044943820224719</v>
      </c>
      <c r="J62" s="712">
        <f t="shared" si="3"/>
        <v>2.2861421301309371E-6</v>
      </c>
      <c r="K62" s="712">
        <f t="shared" si="0"/>
        <v>2.9124232098449298E-6</v>
      </c>
    </row>
    <row r="63" spans="4:11">
      <c r="D63" s="59" t="s">
        <v>902</v>
      </c>
      <c r="E63" s="696">
        <v>53840236.670000017</v>
      </c>
      <c r="F63" s="696">
        <v>55500000</v>
      </c>
      <c r="G63" s="69">
        <v>64500000</v>
      </c>
      <c r="H63" s="696">
        <f t="shared" si="1"/>
        <v>9000000</v>
      </c>
      <c r="I63" s="712">
        <f t="shared" si="2"/>
        <v>0.16216216216216217</v>
      </c>
      <c r="J63" s="712">
        <f t="shared" si="3"/>
        <v>1.0482558511423251E-5</v>
      </c>
      <c r="K63" s="712">
        <f t="shared" si="0"/>
        <v>1.1050076296176351E-5</v>
      </c>
    </row>
    <row r="64" spans="4:11">
      <c r="D64" s="59" t="s">
        <v>903</v>
      </c>
      <c r="E64" s="696">
        <v>51787654902.149994</v>
      </c>
      <c r="F64" s="696">
        <v>59481116473</v>
      </c>
      <c r="G64" s="69">
        <v>73798410445</v>
      </c>
      <c r="H64" s="696">
        <f t="shared" si="1"/>
        <v>14317293972</v>
      </c>
      <c r="I64" s="712">
        <f t="shared" si="2"/>
        <v>0.24070318146262412</v>
      </c>
      <c r="J64" s="712">
        <f t="shared" si="3"/>
        <v>1.1234491599153223E-2</v>
      </c>
      <c r="K64" s="712">
        <f t="shared" si="0"/>
        <v>1.2643070789981205E-2</v>
      </c>
    </row>
    <row r="65" spans="4:11">
      <c r="D65" s="59" t="s">
        <v>904</v>
      </c>
      <c r="E65" s="696">
        <v>60441472.230000012</v>
      </c>
      <c r="F65" s="696">
        <v>70370476</v>
      </c>
      <c r="G65" s="69">
        <v>70594062</v>
      </c>
      <c r="H65" s="696">
        <f t="shared" si="1"/>
        <v>223586</v>
      </c>
      <c r="I65" s="712">
        <f t="shared" si="2"/>
        <v>3.1772699675926591E-3</v>
      </c>
      <c r="J65" s="712">
        <f t="shared" si="3"/>
        <v>1.3291218597237937E-5</v>
      </c>
      <c r="K65" s="712">
        <f t="shared" si="0"/>
        <v>1.2094104979178352E-5</v>
      </c>
    </row>
    <row r="66" spans="4:11">
      <c r="D66" s="59" t="s">
        <v>905</v>
      </c>
      <c r="E66" s="696">
        <v>1306867051.0900002</v>
      </c>
      <c r="F66" s="696">
        <v>1733518743</v>
      </c>
      <c r="G66" s="69">
        <v>2359343180</v>
      </c>
      <c r="H66" s="696">
        <f t="shared" si="1"/>
        <v>625824437</v>
      </c>
      <c r="I66" s="712">
        <f t="shared" si="2"/>
        <v>0.3610139431875759</v>
      </c>
      <c r="J66" s="712">
        <f t="shared" si="3"/>
        <v>3.2741822800263755E-4</v>
      </c>
      <c r="K66" s="712">
        <f t="shared" si="0"/>
        <v>4.0420034337772611E-4</v>
      </c>
    </row>
    <row r="67" spans="4:11">
      <c r="D67" s="59" t="s">
        <v>906</v>
      </c>
      <c r="E67" s="696">
        <v>152333072.07999998</v>
      </c>
      <c r="F67" s="696">
        <v>207154333</v>
      </c>
      <c r="G67" s="69">
        <v>217317150</v>
      </c>
      <c r="H67" s="696">
        <f t="shared" si="1"/>
        <v>10162817</v>
      </c>
      <c r="I67" s="712">
        <f t="shared" si="2"/>
        <v>4.9059157261267618E-2</v>
      </c>
      <c r="J67" s="712">
        <f t="shared" si="3"/>
        <v>3.912625975797038E-5</v>
      </c>
      <c r="K67" s="712">
        <f t="shared" si="0"/>
        <v>3.7230559503373652E-5</v>
      </c>
    </row>
    <row r="68" spans="4:11">
      <c r="D68" s="59" t="s">
        <v>907</v>
      </c>
      <c r="E68" s="696">
        <v>27996733.059999991</v>
      </c>
      <c r="F68" s="696">
        <v>176000000</v>
      </c>
      <c r="G68" s="69">
        <v>300000000</v>
      </c>
      <c r="H68" s="696">
        <f t="shared" si="1"/>
        <v>124000000</v>
      </c>
      <c r="I68" s="712">
        <f t="shared" si="2"/>
        <v>0.70454545454545459</v>
      </c>
      <c r="J68" s="712">
        <f t="shared" si="3"/>
        <v>3.3241987351540393E-5</v>
      </c>
      <c r="K68" s="712">
        <f t="shared" si="0"/>
        <v>5.1395703703145815E-5</v>
      </c>
    </row>
    <row r="69" spans="4:11">
      <c r="D69" s="700" t="s">
        <v>838</v>
      </c>
      <c r="E69" s="701">
        <f>SUM(E70:E78)</f>
        <v>12324752032.309999</v>
      </c>
      <c r="F69" s="701">
        <f>SUM(F70:F78)</f>
        <v>57199003232</v>
      </c>
      <c r="G69" s="701">
        <f>SUM(G70:G78)</f>
        <v>58434039304</v>
      </c>
      <c r="H69" s="701">
        <f t="shared" si="1"/>
        <v>1235036072</v>
      </c>
      <c r="I69" s="713">
        <f t="shared" si="2"/>
        <v>2.1591915981309596E-2</v>
      </c>
      <c r="J69" s="713">
        <f t="shared" si="3"/>
        <v>1.0803457624766262E-2</v>
      </c>
      <c r="K69" s="713">
        <f t="shared" si="0"/>
        <v>1.0010861900821203E-2</v>
      </c>
    </row>
    <row r="70" spans="4:11">
      <c r="D70" s="59" t="s">
        <v>908</v>
      </c>
      <c r="E70" s="696">
        <v>156725473.16</v>
      </c>
      <c r="F70" s="696">
        <v>0</v>
      </c>
      <c r="G70" s="715">
        <v>0</v>
      </c>
      <c r="H70" s="696">
        <f t="shared" si="1"/>
        <v>0</v>
      </c>
      <c r="I70" s="716">
        <f t="shared" si="2"/>
        <v>0</v>
      </c>
      <c r="J70" s="712">
        <f t="shared" si="3"/>
        <v>0</v>
      </c>
      <c r="K70" s="712">
        <f t="shared" si="0"/>
        <v>0</v>
      </c>
    </row>
    <row r="71" spans="4:11">
      <c r="D71" s="59" t="s">
        <v>909</v>
      </c>
      <c r="E71" s="696">
        <v>235382212.20000008</v>
      </c>
      <c r="F71" s="696">
        <v>464158249</v>
      </c>
      <c r="G71" s="696">
        <v>507800730</v>
      </c>
      <c r="H71" s="696">
        <f t="shared" si="1"/>
        <v>43642481</v>
      </c>
      <c r="I71" s="712">
        <f t="shared" si="2"/>
        <v>9.40250035284841E-2</v>
      </c>
      <c r="J71" s="712">
        <f t="shared" si="3"/>
        <v>8.766785592256328E-5</v>
      </c>
      <c r="K71" s="712">
        <f t="shared" si="0"/>
        <v>8.6995919531070498E-5</v>
      </c>
    </row>
    <row r="72" spans="4:11">
      <c r="D72" s="59" t="s">
        <v>910</v>
      </c>
      <c r="E72" s="696">
        <v>0</v>
      </c>
      <c r="F72" s="696">
        <v>440500000</v>
      </c>
      <c r="G72" s="696">
        <v>464500000</v>
      </c>
      <c r="H72" s="696">
        <f t="shared" si="1"/>
        <v>24000000</v>
      </c>
      <c r="I72" s="712">
        <f t="shared" si="2"/>
        <v>5.4483541430192961E-2</v>
      </c>
      <c r="J72" s="712">
        <f t="shared" si="3"/>
        <v>8.3199405842917867E-5</v>
      </c>
      <c r="K72" s="712">
        <f t="shared" si="0"/>
        <v>7.9577681233704105E-5</v>
      </c>
    </row>
    <row r="73" spans="4:11">
      <c r="D73" s="59" t="s">
        <v>911</v>
      </c>
      <c r="E73" s="696">
        <v>0</v>
      </c>
      <c r="F73" s="696">
        <v>670766000</v>
      </c>
      <c r="G73" s="696">
        <v>863814605</v>
      </c>
      <c r="H73" s="696">
        <f t="shared" si="1"/>
        <v>193048605</v>
      </c>
      <c r="I73" s="712">
        <f t="shared" si="2"/>
        <v>0.28780320558883427</v>
      </c>
      <c r="J73" s="712">
        <f t="shared" si="3"/>
        <v>1.2669088004456445E-4</v>
      </c>
      <c r="K73" s="712">
        <f t="shared" ref="K73:K79" si="4">G73/$O$11</f>
        <v>1.4798786497676649E-4</v>
      </c>
    </row>
    <row r="74" spans="4:11">
      <c r="D74" s="59" t="s">
        <v>912</v>
      </c>
      <c r="E74" s="696">
        <v>11932644346.949999</v>
      </c>
      <c r="F74" s="696">
        <v>17620580489</v>
      </c>
      <c r="G74" s="696">
        <v>329000000</v>
      </c>
      <c r="H74" s="696">
        <f t="shared" ref="H74:H79" si="5">G74-F74</f>
        <v>-17291580489</v>
      </c>
      <c r="I74" s="712">
        <f t="shared" ref="I74:I79" si="6">IFERROR((H74/F74),0)</f>
        <v>-0.98132865144792558</v>
      </c>
      <c r="J74" s="712">
        <f t="shared" si="3"/>
        <v>3.3280858735348722E-3</v>
      </c>
      <c r="K74" s="712">
        <f t="shared" si="4"/>
        <v>5.6363955061116579E-5</v>
      </c>
    </row>
    <row r="75" spans="4:11">
      <c r="D75" s="59" t="s">
        <v>913</v>
      </c>
      <c r="E75" s="696">
        <v>0</v>
      </c>
      <c r="F75" s="696">
        <v>35983682839</v>
      </c>
      <c r="G75" s="696">
        <v>36939638704</v>
      </c>
      <c r="H75" s="696">
        <f t="shared" si="5"/>
        <v>955955865</v>
      </c>
      <c r="I75" s="712">
        <f t="shared" si="6"/>
        <v>2.6566370909758896E-2</v>
      </c>
      <c r="J75" s="712">
        <f t="shared" ref="J75:J79" si="7">F75/$O$10</f>
        <v>6.7964155102038593E-3</v>
      </c>
      <c r="K75" s="712">
        <f t="shared" si="4"/>
        <v>6.3284624191068048E-3</v>
      </c>
    </row>
    <row r="76" spans="4:11">
      <c r="D76" s="59" t="s">
        <v>914</v>
      </c>
      <c r="E76" s="696">
        <v>0</v>
      </c>
      <c r="F76" s="696">
        <v>478099657</v>
      </c>
      <c r="G76" s="696">
        <v>353099657</v>
      </c>
      <c r="H76" s="696">
        <f t="shared" si="5"/>
        <v>-125000000</v>
      </c>
      <c r="I76" s="712">
        <f t="shared" si="6"/>
        <v>-0.26145176673908388</v>
      </c>
      <c r="J76" s="712">
        <f t="shared" si="7"/>
        <v>9.0301038356646596E-5</v>
      </c>
      <c r="K76" s="712">
        <f t="shared" si="4"/>
        <v>6.0492684496181391E-5</v>
      </c>
    </row>
    <row r="77" spans="4:11">
      <c r="D77" s="59" t="s">
        <v>915</v>
      </c>
      <c r="E77" s="696">
        <v>0</v>
      </c>
      <c r="F77" s="696">
        <v>1034743998</v>
      </c>
      <c r="G77" s="696">
        <v>1229150456</v>
      </c>
      <c r="H77" s="696">
        <f t="shared" si="5"/>
        <v>194406458</v>
      </c>
      <c r="I77" s="712">
        <f t="shared" si="6"/>
        <v>0.18787879743758609</v>
      </c>
      <c r="J77" s="712">
        <f t="shared" si="7"/>
        <v>1.9543719825908148E-4</v>
      </c>
      <c r="K77" s="712">
        <f t="shared" si="4"/>
        <v>2.1057684214387525E-4</v>
      </c>
    </row>
    <row r="78" spans="4:11">
      <c r="D78" s="59" t="s">
        <v>916</v>
      </c>
      <c r="E78" s="696">
        <v>0</v>
      </c>
      <c r="F78" s="696">
        <v>506472000</v>
      </c>
      <c r="G78" s="696">
        <v>17747035152</v>
      </c>
      <c r="H78" s="696">
        <f t="shared" si="5"/>
        <v>17240563152</v>
      </c>
      <c r="I78" s="712">
        <f t="shared" si="6"/>
        <v>34.040505994408377</v>
      </c>
      <c r="J78" s="712">
        <f t="shared" si="7"/>
        <v>9.5659862601757764E-5</v>
      </c>
      <c r="K78" s="712">
        <f t="shared" si="4"/>
        <v>3.0404045342716846E-3</v>
      </c>
    </row>
    <row r="79" spans="4:11" ht="15.75" thickBot="1">
      <c r="D79" s="697" t="s">
        <v>261</v>
      </c>
      <c r="E79" s="698">
        <f>E9+E69</f>
        <v>89506245548.029984</v>
      </c>
      <c r="F79" s="698">
        <f>F9+F69</f>
        <v>179474029316</v>
      </c>
      <c r="G79" s="698">
        <f>G9+G69</f>
        <v>201137407299</v>
      </c>
      <c r="H79" s="698">
        <f t="shared" si="5"/>
        <v>21663377983</v>
      </c>
      <c r="I79" s="699">
        <f t="shared" si="6"/>
        <v>0.12070480651469234</v>
      </c>
      <c r="J79" s="699">
        <f t="shared" si="7"/>
        <v>3.3898144388934445E-2</v>
      </c>
      <c r="K79" s="699">
        <f t="shared" si="4"/>
        <v>3.4458661963861208E-2</v>
      </c>
    </row>
    <row r="80" spans="4:11" ht="15" customHeight="1">
      <c r="D80" s="1407" t="s">
        <v>840</v>
      </c>
      <c r="E80" s="1407"/>
      <c r="F80" s="1407"/>
      <c r="G80" s="1407"/>
      <c r="H80" s="1407"/>
      <c r="I80" s="1407"/>
      <c r="J80" s="1407"/>
      <c r="K80" s="1407"/>
    </row>
    <row r="81" spans="4:11">
      <c r="D81" s="52" t="s">
        <v>819</v>
      </c>
      <c r="E81" s="199"/>
      <c r="F81" s="199"/>
      <c r="G81" s="199"/>
      <c r="H81" s="199"/>
      <c r="I81" s="199"/>
      <c r="J81" s="199"/>
      <c r="K81" s="199"/>
    </row>
  </sheetData>
  <mergeCells count="9">
    <mergeCell ref="D80:K80"/>
    <mergeCell ref="D2:K3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8222-96DB-45BB-A9BF-3D4988AC0107}">
  <dimension ref="D2:O49"/>
  <sheetViews>
    <sheetView showGridLines="0" topLeftCell="D1" zoomScaleNormal="100" workbookViewId="0">
      <selection activeCell="G8" sqref="G8"/>
    </sheetView>
  </sheetViews>
  <sheetFormatPr baseColWidth="10" defaultColWidth="11.42578125" defaultRowHeight="15"/>
  <cols>
    <col min="4" max="4" width="77.42578125" bestFit="1" customWidth="1"/>
    <col min="5" max="5" width="18.28515625" customWidth="1"/>
    <col min="6" max="6" width="18.85546875" customWidth="1"/>
    <col min="7" max="7" width="16.85546875" customWidth="1"/>
    <col min="8" max="8" width="13.140625" customWidth="1"/>
    <col min="9" max="9" width="10.140625" customWidth="1"/>
    <col min="10" max="10" width="11.5703125" customWidth="1"/>
    <col min="14" max="14" width="31.5703125" hidden="1" customWidth="1"/>
    <col min="15" max="15" width="20.42578125" hidden="1" customWidth="1"/>
  </cols>
  <sheetData>
    <row r="2" spans="4:15" ht="15.75" customHeight="1">
      <c r="D2" s="1405" t="s">
        <v>1164</v>
      </c>
      <c r="E2" s="1405"/>
      <c r="F2" s="1405"/>
      <c r="G2" s="1405"/>
      <c r="H2" s="1405"/>
      <c r="I2" s="1405"/>
      <c r="J2" s="1405"/>
      <c r="K2" s="1405"/>
    </row>
    <row r="3" spans="4:15" ht="15.75" customHeight="1">
      <c r="D3" s="1405"/>
      <c r="E3" s="1405"/>
      <c r="F3" s="1405"/>
      <c r="G3" s="1405"/>
      <c r="H3" s="1405"/>
      <c r="I3" s="1405"/>
      <c r="J3" s="1405"/>
      <c r="K3" s="1405"/>
    </row>
    <row r="4" spans="4:15" ht="16.5" thickBot="1">
      <c r="D4" s="1300" t="s">
        <v>125</v>
      </c>
      <c r="E4" s="1300"/>
      <c r="F4" s="1300"/>
      <c r="G4" s="1300"/>
      <c r="H4" s="1300"/>
      <c r="I4" s="1300"/>
      <c r="J4" s="1300"/>
      <c r="K4" s="1300"/>
    </row>
    <row r="5" spans="4:15" ht="37.5" customHeight="1">
      <c r="D5" s="1287" t="s">
        <v>2</v>
      </c>
      <c r="E5" s="1294" t="s">
        <v>827</v>
      </c>
      <c r="F5" s="1294" t="s">
        <v>828</v>
      </c>
      <c r="G5" s="1294" t="s">
        <v>1660</v>
      </c>
      <c r="H5" s="1290" t="s">
        <v>829</v>
      </c>
      <c r="I5" s="1291"/>
      <c r="J5" s="1408" t="s">
        <v>830</v>
      </c>
      <c r="K5" s="1409"/>
    </row>
    <row r="6" spans="4:15" ht="9.75" customHeight="1" thickBot="1">
      <c r="D6" s="1288"/>
      <c r="E6" s="1299"/>
      <c r="F6" s="1299"/>
      <c r="G6" s="1299"/>
      <c r="H6" s="1292"/>
      <c r="I6" s="1293"/>
      <c r="J6" s="1410"/>
      <c r="K6" s="1411"/>
    </row>
    <row r="7" spans="4:15" ht="15.75" thickBot="1">
      <c r="D7" s="1288"/>
      <c r="E7" s="1295"/>
      <c r="F7" s="1295"/>
      <c r="G7" s="1295"/>
      <c r="H7" s="644" t="s">
        <v>66</v>
      </c>
      <c r="I7" s="644" t="s">
        <v>67</v>
      </c>
      <c r="J7" s="82">
        <v>2021</v>
      </c>
      <c r="K7" s="82">
        <v>2022</v>
      </c>
    </row>
    <row r="8" spans="4:15" ht="15.75" thickBot="1">
      <c r="D8" s="1289"/>
      <c r="E8" s="81">
        <v>1</v>
      </c>
      <c r="F8" s="81">
        <v>2</v>
      </c>
      <c r="G8" s="81">
        <v>3</v>
      </c>
      <c r="H8" s="81" t="s">
        <v>832</v>
      </c>
      <c r="I8" s="81" t="s">
        <v>833</v>
      </c>
      <c r="J8" s="81" t="s">
        <v>834</v>
      </c>
      <c r="K8" s="81" t="s">
        <v>835</v>
      </c>
      <c r="N8" s="1132" t="s">
        <v>826</v>
      </c>
      <c r="O8" s="1133">
        <v>5294508963581.6963</v>
      </c>
    </row>
    <row r="9" spans="4:15" ht="15.75">
      <c r="D9" s="795" t="s">
        <v>836</v>
      </c>
      <c r="E9" s="795"/>
      <c r="F9" s="795"/>
      <c r="G9" s="795"/>
      <c r="H9" s="795"/>
      <c r="I9" s="795"/>
      <c r="J9" s="795"/>
      <c r="K9" s="795"/>
      <c r="N9" s="1132" t="s">
        <v>831</v>
      </c>
      <c r="O9" s="1133">
        <v>5837063769624.7295</v>
      </c>
    </row>
    <row r="10" spans="4:15">
      <c r="D10" s="216" t="s">
        <v>209</v>
      </c>
      <c r="E10" s="694">
        <f>SUM(E11:E14)</f>
        <v>4596929261.3600006</v>
      </c>
      <c r="F10" s="694">
        <f>SUM(F11:F14)</f>
        <v>16462148652</v>
      </c>
      <c r="G10" s="694">
        <f>SUM(G11:G14)</f>
        <v>17197236591</v>
      </c>
      <c r="H10" s="694">
        <f>G10-F10</f>
        <v>735087939</v>
      </c>
      <c r="I10" s="695">
        <f>IFERROR((H10/F10),0)</f>
        <v>4.465321960937909E-2</v>
      </c>
      <c r="J10" s="695">
        <f t="shared" ref="J10:J35" si="0">F10/$O$8</f>
        <v>3.1092871435736465E-3</v>
      </c>
      <c r="K10" s="695">
        <f t="shared" ref="K10:K35" si="1">G10/$O$9</f>
        <v>2.9462135878131116E-3</v>
      </c>
    </row>
    <row r="11" spans="4:15">
      <c r="D11" s="675" t="s">
        <v>208</v>
      </c>
      <c r="E11" s="696">
        <v>3814067255.210001</v>
      </c>
      <c r="F11" s="696">
        <v>15627238629</v>
      </c>
      <c r="G11" s="69">
        <v>16306849997</v>
      </c>
      <c r="H11" s="696">
        <f t="shared" ref="H11:H35" si="2">G11-F11</f>
        <v>679611368</v>
      </c>
      <c r="I11" s="68">
        <f t="shared" ref="I11:I47" si="3">IFERROR((H11/F11),0)</f>
        <v>4.3488896799644565E-2</v>
      </c>
      <c r="J11" s="68">
        <f t="shared" si="0"/>
        <v>2.9515935729813722E-3</v>
      </c>
      <c r="K11" s="68">
        <f t="shared" si="1"/>
        <v>2.7936734359248544E-3</v>
      </c>
    </row>
    <row r="12" spans="4:15">
      <c r="D12" s="675" t="s">
        <v>207</v>
      </c>
      <c r="E12" s="696">
        <v>22413786.120000005</v>
      </c>
      <c r="F12" s="696">
        <v>13375000</v>
      </c>
      <c r="G12" s="69">
        <v>3300000</v>
      </c>
      <c r="H12" s="696">
        <f t="shared" si="2"/>
        <v>-10075000</v>
      </c>
      <c r="I12" s="68">
        <f t="shared" si="3"/>
        <v>-0.75327102803738322</v>
      </c>
      <c r="J12" s="68">
        <f t="shared" si="0"/>
        <v>2.5262021637889362E-6</v>
      </c>
      <c r="K12" s="68">
        <f t="shared" si="1"/>
        <v>5.6535274073460404E-7</v>
      </c>
    </row>
    <row r="13" spans="4:15">
      <c r="D13" s="675" t="s">
        <v>206</v>
      </c>
      <c r="E13" s="696">
        <v>211317383.29999995</v>
      </c>
      <c r="F13" s="696">
        <v>224615540</v>
      </c>
      <c r="G13" s="69">
        <v>270417111</v>
      </c>
      <c r="H13" s="696">
        <f t="shared" si="2"/>
        <v>45801571</v>
      </c>
      <c r="I13" s="68">
        <f t="shared" si="3"/>
        <v>0.20391096270542991</v>
      </c>
      <c r="J13" s="68">
        <f t="shared" si="0"/>
        <v>4.2424243975223954E-5</v>
      </c>
      <c r="K13" s="68">
        <f t="shared" si="1"/>
        <v>4.6327592377388982E-5</v>
      </c>
    </row>
    <row r="14" spans="4:15">
      <c r="D14" s="675" t="s">
        <v>205</v>
      </c>
      <c r="E14" s="696">
        <v>549130836.73000002</v>
      </c>
      <c r="F14" s="696">
        <v>596919483</v>
      </c>
      <c r="G14" s="69">
        <v>616669483</v>
      </c>
      <c r="H14" s="696">
        <f t="shared" si="2"/>
        <v>19750000</v>
      </c>
      <c r="I14" s="68">
        <f t="shared" si="3"/>
        <v>3.3086539411882457E-2</v>
      </c>
      <c r="J14" s="68">
        <f t="shared" si="0"/>
        <v>1.1274312445326155E-4</v>
      </c>
      <c r="K14" s="68">
        <f t="shared" si="1"/>
        <v>1.0564720677013373E-4</v>
      </c>
    </row>
    <row r="15" spans="4:15">
      <c r="D15" s="216" t="s">
        <v>204</v>
      </c>
      <c r="E15" s="694">
        <f>SUM(E16:E23)</f>
        <v>18639072375.740005</v>
      </c>
      <c r="F15" s="694">
        <f>SUM(F16:F23)</f>
        <v>24120447098</v>
      </c>
      <c r="G15" s="694">
        <f>SUM(G16:G23)</f>
        <v>28512789689</v>
      </c>
      <c r="H15" s="694">
        <f t="shared" si="2"/>
        <v>4392342591</v>
      </c>
      <c r="I15" s="695">
        <f t="shared" si="3"/>
        <v>0.18210038036003903</v>
      </c>
      <c r="J15" s="695">
        <f t="shared" si="0"/>
        <v>4.5557477121887227E-3</v>
      </c>
      <c r="K15" s="695">
        <f t="shared" si="1"/>
        <v>4.8847829686865171E-3</v>
      </c>
    </row>
    <row r="16" spans="4:15">
      <c r="D16" s="675" t="s">
        <v>203</v>
      </c>
      <c r="E16" s="707">
        <v>1915733873.1999996</v>
      </c>
      <c r="F16" s="707">
        <v>2408627276</v>
      </c>
      <c r="G16" s="717">
        <v>2717177826</v>
      </c>
      <c r="H16" s="696">
        <f t="shared" si="2"/>
        <v>308550550</v>
      </c>
      <c r="I16" s="718">
        <f t="shared" si="3"/>
        <v>0.12810224025711814</v>
      </c>
      <c r="J16" s="718">
        <f t="shared" si="0"/>
        <v>4.5492930365549546E-4</v>
      </c>
      <c r="K16" s="718">
        <f t="shared" si="1"/>
        <v>4.6550422151284636E-4</v>
      </c>
    </row>
    <row r="17" spans="4:11">
      <c r="D17" s="675" t="s">
        <v>202</v>
      </c>
      <c r="E17" s="707">
        <v>3084397462.3399997</v>
      </c>
      <c r="F17" s="707">
        <v>3933152170</v>
      </c>
      <c r="G17" s="717">
        <v>3940058151</v>
      </c>
      <c r="H17" s="696">
        <f t="shared" si="2"/>
        <v>6905981</v>
      </c>
      <c r="I17" s="718">
        <f t="shared" si="3"/>
        <v>1.7558387526104794E-3</v>
      </c>
      <c r="J17" s="718">
        <f t="shared" si="0"/>
        <v>7.4287383344786174E-4</v>
      </c>
      <c r="K17" s="718">
        <f t="shared" si="1"/>
        <v>6.7500687100653526E-4</v>
      </c>
    </row>
    <row r="18" spans="4:11">
      <c r="D18" s="675" t="s">
        <v>201</v>
      </c>
      <c r="E18" s="707">
        <v>6102724886.420002</v>
      </c>
      <c r="F18" s="707">
        <v>7731561024</v>
      </c>
      <c r="G18" s="717">
        <v>5614220806</v>
      </c>
      <c r="H18" s="696">
        <f t="shared" si="2"/>
        <v>-2117340218</v>
      </c>
      <c r="I18" s="718">
        <f t="shared" si="3"/>
        <v>-0.27385675563155198</v>
      </c>
      <c r="J18" s="718">
        <f t="shared" si="0"/>
        <v>1.4602980327697199E-3</v>
      </c>
      <c r="K18" s="718">
        <f t="shared" si="1"/>
        <v>9.6182276356404162E-4</v>
      </c>
    </row>
    <row r="19" spans="4:11">
      <c r="D19" s="675" t="s">
        <v>200</v>
      </c>
      <c r="E19" s="707">
        <v>622061431.91999996</v>
      </c>
      <c r="F19" s="707">
        <v>1517628525</v>
      </c>
      <c r="G19" s="717">
        <v>1823243093</v>
      </c>
      <c r="H19" s="696">
        <f t="shared" si="2"/>
        <v>305614568</v>
      </c>
      <c r="I19" s="718">
        <f t="shared" si="3"/>
        <v>0.20137639940577684</v>
      </c>
      <c r="J19" s="718">
        <f t="shared" si="0"/>
        <v>2.8664197859310745E-4</v>
      </c>
      <c r="K19" s="718">
        <f t="shared" si="1"/>
        <v>3.1235620595545046E-4</v>
      </c>
    </row>
    <row r="20" spans="4:11">
      <c r="D20" s="675" t="s">
        <v>198</v>
      </c>
      <c r="E20" s="707">
        <v>4846842682.0100012</v>
      </c>
      <c r="F20" s="707">
        <v>5955505723</v>
      </c>
      <c r="G20" s="717">
        <v>9046910665</v>
      </c>
      <c r="H20" s="696">
        <f t="shared" si="2"/>
        <v>3091404942</v>
      </c>
      <c r="I20" s="718">
        <f t="shared" si="3"/>
        <v>0.51908353140541508</v>
      </c>
      <c r="J20" s="718">
        <f t="shared" si="0"/>
        <v>1.1248457154317752E-3</v>
      </c>
      <c r="K20" s="718">
        <f t="shared" si="1"/>
        <v>1.5499077998905664E-3</v>
      </c>
    </row>
    <row r="21" spans="4:11">
      <c r="D21" s="675" t="s">
        <v>197</v>
      </c>
      <c r="E21" s="707">
        <v>1352232204.2699997</v>
      </c>
      <c r="F21" s="707">
        <v>1811227339</v>
      </c>
      <c r="G21" s="717">
        <v>4595434107</v>
      </c>
      <c r="H21" s="696">
        <f t="shared" si="2"/>
        <v>2784206768</v>
      </c>
      <c r="I21" s="718">
        <f t="shared" si="3"/>
        <v>1.5371934312438069</v>
      </c>
      <c r="J21" s="718">
        <f t="shared" si="0"/>
        <v>3.4209543348751232E-4</v>
      </c>
      <c r="K21" s="718">
        <f t="shared" si="1"/>
        <v>7.8728523250234169E-4</v>
      </c>
    </row>
    <row r="22" spans="4:11">
      <c r="D22" s="675" t="s">
        <v>196</v>
      </c>
      <c r="E22" s="707">
        <v>568182065.23999989</v>
      </c>
      <c r="F22" s="707">
        <v>604073784</v>
      </c>
      <c r="G22" s="717">
        <v>617073784</v>
      </c>
      <c r="H22" s="696">
        <f t="shared" si="2"/>
        <v>13000000</v>
      </c>
      <c r="I22" s="718">
        <f t="shared" si="3"/>
        <v>2.1520549880376865E-2</v>
      </c>
      <c r="J22" s="718">
        <f t="shared" si="0"/>
        <v>1.1409439254048378E-4</v>
      </c>
      <c r="K22" s="718">
        <f t="shared" si="1"/>
        <v>1.0571647121814334E-4</v>
      </c>
    </row>
    <row r="23" spans="4:11">
      <c r="D23" s="675" t="s">
        <v>195</v>
      </c>
      <c r="E23" s="707">
        <v>146897770.34</v>
      </c>
      <c r="F23" s="707">
        <v>158671257</v>
      </c>
      <c r="G23" s="717">
        <v>158671257</v>
      </c>
      <c r="H23" s="696">
        <f t="shared" si="2"/>
        <v>0</v>
      </c>
      <c r="I23" s="718">
        <f t="shared" si="3"/>
        <v>0</v>
      </c>
      <c r="J23" s="718">
        <f t="shared" si="0"/>
        <v>2.9969022262767134E-5</v>
      </c>
      <c r="K23" s="718">
        <f t="shared" si="1"/>
        <v>2.7183403036592341E-5</v>
      </c>
    </row>
    <row r="24" spans="4:11">
      <c r="D24" s="216" t="s">
        <v>194</v>
      </c>
      <c r="E24" s="694">
        <f>SUM(E25:E26)</f>
        <v>308792378.32999992</v>
      </c>
      <c r="F24" s="694">
        <f>SUM(F25:F26)</f>
        <v>874195071</v>
      </c>
      <c r="G24" s="694">
        <f>SUM(G25:G26)</f>
        <v>1018824640</v>
      </c>
      <c r="H24" s="694">
        <f t="shared" si="2"/>
        <v>144629569</v>
      </c>
      <c r="I24" s="695">
        <f t="shared" si="3"/>
        <v>0.1654431302553066</v>
      </c>
      <c r="J24" s="695">
        <f t="shared" si="0"/>
        <v>1.6511353121000544E-4</v>
      </c>
      <c r="K24" s="695">
        <f t="shared" si="1"/>
        <v>1.7454403107634736E-4</v>
      </c>
    </row>
    <row r="25" spans="4:11">
      <c r="D25" s="675" t="s">
        <v>193</v>
      </c>
      <c r="E25" s="696">
        <v>13665406.58</v>
      </c>
      <c r="F25" s="696">
        <v>12104000</v>
      </c>
      <c r="G25" s="69">
        <v>609751575</v>
      </c>
      <c r="H25" s="696">
        <f t="shared" si="2"/>
        <v>597647575</v>
      </c>
      <c r="I25" s="68">
        <f t="shared" si="3"/>
        <v>49.376038912756115</v>
      </c>
      <c r="J25" s="68">
        <f t="shared" si="0"/>
        <v>2.2861421301309371E-6</v>
      </c>
      <c r="K25" s="68">
        <f t="shared" si="1"/>
        <v>1.0446203760408832E-4</v>
      </c>
    </row>
    <row r="26" spans="4:11">
      <c r="D26" s="675" t="s">
        <v>192</v>
      </c>
      <c r="E26" s="696">
        <v>295126971.74999994</v>
      </c>
      <c r="F26" s="696">
        <v>862091071</v>
      </c>
      <c r="G26" s="69">
        <v>409073065</v>
      </c>
      <c r="H26" s="696">
        <f t="shared" si="2"/>
        <v>-453018006</v>
      </c>
      <c r="I26" s="68">
        <f t="shared" si="3"/>
        <v>-0.52548741222260031</v>
      </c>
      <c r="J26" s="68">
        <f t="shared" si="0"/>
        <v>1.6282738907987451E-4</v>
      </c>
      <c r="K26" s="68">
        <f t="shared" si="1"/>
        <v>7.008199347225903E-5</v>
      </c>
    </row>
    <row r="27" spans="4:11">
      <c r="D27" s="216" t="s">
        <v>191</v>
      </c>
      <c r="E27" s="694">
        <f>SUM(E28:E32)</f>
        <v>53636699500.289978</v>
      </c>
      <c r="F27" s="694">
        <f>SUM(F28:F32)</f>
        <v>80795976687</v>
      </c>
      <c r="G27" s="694">
        <f>SUM(G28:G32)</f>
        <v>95974517075</v>
      </c>
      <c r="H27" s="694">
        <f t="shared" si="2"/>
        <v>15178540388</v>
      </c>
      <c r="I27" s="695">
        <f t="shared" si="3"/>
        <v>0.18786257695480291</v>
      </c>
      <c r="J27" s="695">
        <f t="shared" si="0"/>
        <v>1.5260334290253447E-2</v>
      </c>
      <c r="K27" s="695">
        <f t="shared" si="1"/>
        <v>1.644225947546403E-2</v>
      </c>
    </row>
    <row r="28" spans="4:11">
      <c r="D28" s="675" t="s">
        <v>190</v>
      </c>
      <c r="E28" s="696">
        <v>109065980.34000002</v>
      </c>
      <c r="F28" s="696">
        <v>4624171569</v>
      </c>
      <c r="G28" s="69">
        <v>3648766721</v>
      </c>
      <c r="H28" s="696">
        <f t="shared" si="2"/>
        <v>-975404848</v>
      </c>
      <c r="I28" s="68">
        <f t="shared" si="3"/>
        <v>-0.21093612843844722</v>
      </c>
      <c r="J28" s="68">
        <f t="shared" si="0"/>
        <v>8.7339007277301541E-4</v>
      </c>
      <c r="K28" s="68">
        <f t="shared" si="1"/>
        <v>6.2510311091471644E-4</v>
      </c>
    </row>
    <row r="29" spans="4:11">
      <c r="D29" s="675" t="s">
        <v>189</v>
      </c>
      <c r="E29" s="696">
        <v>51839821744.069977</v>
      </c>
      <c r="F29" s="696">
        <v>60098336925</v>
      </c>
      <c r="G29" s="69">
        <v>74470885973</v>
      </c>
      <c r="H29" s="696">
        <f t="shared" si="2"/>
        <v>14372549048</v>
      </c>
      <c r="I29" s="68">
        <f t="shared" si="3"/>
        <v>0.23915052867330239</v>
      </c>
      <c r="J29" s="68">
        <f t="shared" si="0"/>
        <v>1.1351069067667405E-2</v>
      </c>
      <c r="K29" s="68">
        <f t="shared" si="1"/>
        <v>1.2758278633263554E-2</v>
      </c>
    </row>
    <row r="30" spans="4:11">
      <c r="D30" s="675" t="s">
        <v>188</v>
      </c>
      <c r="E30" s="696">
        <v>403822148.29000014</v>
      </c>
      <c r="F30" s="696">
        <v>487623630</v>
      </c>
      <c r="G30" s="69">
        <v>528204494</v>
      </c>
      <c r="H30" s="696">
        <f t="shared" si="2"/>
        <v>40580864</v>
      </c>
      <c r="I30" s="68">
        <f t="shared" si="3"/>
        <v>8.3221692927391566E-2</v>
      </c>
      <c r="J30" s="68">
        <f t="shared" si="0"/>
        <v>9.2099878072569394E-5</v>
      </c>
      <c r="K30" s="68">
        <f t="shared" si="1"/>
        <v>9.0491472227646877E-5</v>
      </c>
    </row>
    <row r="31" spans="4:11">
      <c r="D31" s="675" t="s">
        <v>187</v>
      </c>
      <c r="E31" s="696">
        <v>119450</v>
      </c>
      <c r="F31" s="696">
        <v>13854094937</v>
      </c>
      <c r="G31" s="69">
        <v>15393198020</v>
      </c>
      <c r="H31" s="696">
        <f t="shared" si="2"/>
        <v>1539103083</v>
      </c>
      <c r="I31" s="68">
        <f t="shared" si="3"/>
        <v>0.11109373004868993</v>
      </c>
      <c r="J31" s="68">
        <f t="shared" si="0"/>
        <v>2.6166911855840559E-3</v>
      </c>
      <c r="K31" s="68">
        <f t="shared" si="1"/>
        <v>2.6371474815992365E-3</v>
      </c>
    </row>
    <row r="32" spans="4:11">
      <c r="D32" s="675" t="s">
        <v>186</v>
      </c>
      <c r="E32" s="696">
        <v>1283870177.5900002</v>
      </c>
      <c r="F32" s="696">
        <v>1731749626</v>
      </c>
      <c r="G32" s="69">
        <v>1933461867</v>
      </c>
      <c r="H32" s="696">
        <f t="shared" si="2"/>
        <v>201712241</v>
      </c>
      <c r="I32" s="68">
        <f t="shared" si="3"/>
        <v>0.11647887083187394</v>
      </c>
      <c r="J32" s="68">
        <f t="shared" si="0"/>
        <v>3.2708408615640233E-4</v>
      </c>
      <c r="K32" s="68">
        <f t="shared" si="1"/>
        <v>3.3123877745887709E-4</v>
      </c>
    </row>
    <row r="33" spans="4:11">
      <c r="D33" s="216" t="s">
        <v>185</v>
      </c>
      <c r="E33" s="694">
        <f>E34</f>
        <v>0</v>
      </c>
      <c r="F33" s="694">
        <f>F34</f>
        <v>22258576</v>
      </c>
      <c r="G33" s="694">
        <f>G34</f>
        <v>0</v>
      </c>
      <c r="H33" s="694">
        <f t="shared" si="2"/>
        <v>-22258576</v>
      </c>
      <c r="I33" s="695">
        <f t="shared" si="3"/>
        <v>-1</v>
      </c>
      <c r="J33" s="695">
        <f t="shared" si="0"/>
        <v>4.2040869423596624E-6</v>
      </c>
      <c r="K33" s="695">
        <f t="shared" si="1"/>
        <v>0</v>
      </c>
    </row>
    <row r="34" spans="4:11">
      <c r="D34" s="675" t="s">
        <v>184</v>
      </c>
      <c r="E34" s="696">
        <v>0</v>
      </c>
      <c r="F34" s="696">
        <v>22258576</v>
      </c>
      <c r="G34" s="69">
        <v>0</v>
      </c>
      <c r="H34" s="696">
        <f t="shared" si="2"/>
        <v>-22258576</v>
      </c>
      <c r="I34" s="68">
        <f t="shared" si="3"/>
        <v>-1</v>
      </c>
      <c r="J34" s="68">
        <f t="shared" si="0"/>
        <v>4.2040869423596624E-6</v>
      </c>
      <c r="K34" s="68">
        <f t="shared" si="1"/>
        <v>0</v>
      </c>
    </row>
    <row r="35" spans="4:11" ht="30">
      <c r="D35" s="697" t="s">
        <v>837</v>
      </c>
      <c r="E35" s="698">
        <f>E10+E15+E24+E27+E33</f>
        <v>77181493515.719986</v>
      </c>
      <c r="F35" s="698">
        <f>F10+F15+F24+F27+F33</f>
        <v>122275026084</v>
      </c>
      <c r="G35" s="698">
        <f>G10+G15+G24+G27+G33</f>
        <v>142703367995</v>
      </c>
      <c r="H35" s="698">
        <f t="shared" si="2"/>
        <v>20428341911</v>
      </c>
      <c r="I35" s="699">
        <f t="shared" si="3"/>
        <v>0.16706880027133439</v>
      </c>
      <c r="J35" s="699">
        <f t="shared" si="0"/>
        <v>2.3094686764168183E-2</v>
      </c>
      <c r="K35" s="699">
        <f t="shared" si="1"/>
        <v>2.4447800063040006E-2</v>
      </c>
    </row>
    <row r="36" spans="4:11" ht="15.75">
      <c r="D36" s="740" t="s">
        <v>838</v>
      </c>
      <c r="E36" s="796"/>
      <c r="F36" s="796"/>
      <c r="G36" s="796"/>
      <c r="H36" s="796"/>
      <c r="I36" s="797"/>
      <c r="J36" s="797"/>
      <c r="K36" s="797"/>
    </row>
    <row r="37" spans="4:11">
      <c r="D37" s="674" t="s">
        <v>209</v>
      </c>
      <c r="E37" s="694">
        <f>E38</f>
        <v>1282545.3900000001</v>
      </c>
      <c r="F37" s="694">
        <f>F38</f>
        <v>4017000</v>
      </c>
      <c r="G37" s="694">
        <f>G38</f>
        <v>0</v>
      </c>
      <c r="H37" s="694">
        <f>G37-F37</f>
        <v>-4017000</v>
      </c>
      <c r="I37" s="695">
        <f>IFERROR((H37/F37),0)</f>
        <v>-1</v>
      </c>
      <c r="J37" s="695">
        <f t="shared" ref="J37:J47" si="4">F37/$O$8</f>
        <v>7.5871058631328276E-7</v>
      </c>
      <c r="K37" s="695">
        <f t="shared" ref="K37:K47" si="5">G37/$O$9</f>
        <v>0</v>
      </c>
    </row>
    <row r="38" spans="4:11">
      <c r="D38" s="675" t="s">
        <v>207</v>
      </c>
      <c r="E38" s="696">
        <v>1282545.3900000001</v>
      </c>
      <c r="F38" s="696">
        <v>4017000</v>
      </c>
      <c r="G38" s="709">
        <v>0</v>
      </c>
      <c r="H38" s="696">
        <f t="shared" ref="H38:H47" si="6">G38-F38</f>
        <v>-4017000</v>
      </c>
      <c r="I38" s="68">
        <f t="shared" si="3"/>
        <v>-1</v>
      </c>
      <c r="J38" s="68">
        <f t="shared" si="4"/>
        <v>7.5871058631328276E-7</v>
      </c>
      <c r="K38" s="68">
        <f t="shared" si="5"/>
        <v>0</v>
      </c>
    </row>
    <row r="39" spans="4:11">
      <c r="D39" s="674" t="s">
        <v>204</v>
      </c>
      <c r="E39" s="694">
        <f>E40</f>
        <v>0</v>
      </c>
      <c r="F39" s="694">
        <f>F40</f>
        <v>1560000</v>
      </c>
      <c r="G39" s="694">
        <f>G40</f>
        <v>0</v>
      </c>
      <c r="H39" s="694">
        <f t="shared" si="6"/>
        <v>-1560000</v>
      </c>
      <c r="I39" s="695">
        <f t="shared" si="3"/>
        <v>-1</v>
      </c>
      <c r="J39" s="695">
        <f t="shared" si="4"/>
        <v>2.9464488788865349E-7</v>
      </c>
      <c r="K39" s="695">
        <f t="shared" si="5"/>
        <v>0</v>
      </c>
    </row>
    <row r="40" spans="4:11">
      <c r="D40" s="675" t="s">
        <v>203</v>
      </c>
      <c r="E40" s="696">
        <v>0</v>
      </c>
      <c r="F40" s="696">
        <v>1560000</v>
      </c>
      <c r="G40" s="709">
        <v>0</v>
      </c>
      <c r="H40" s="696">
        <f t="shared" si="6"/>
        <v>-1560000</v>
      </c>
      <c r="I40" s="68">
        <f t="shared" si="3"/>
        <v>-1</v>
      </c>
      <c r="J40" s="68">
        <f t="shared" si="4"/>
        <v>2.9464488788865349E-7</v>
      </c>
      <c r="K40" s="68">
        <f t="shared" si="5"/>
        <v>0</v>
      </c>
    </row>
    <row r="41" spans="4:11">
      <c r="D41" s="674" t="s">
        <v>191</v>
      </c>
      <c r="E41" s="694">
        <f>SUM(E42:E45)</f>
        <v>12323469486.920004</v>
      </c>
      <c r="F41" s="694">
        <f>SUM(F42:F45)</f>
        <v>57193426232</v>
      </c>
      <c r="G41" s="694">
        <f>SUM(G42:G45)</f>
        <v>58434039304</v>
      </c>
      <c r="H41" s="694">
        <f t="shared" si="6"/>
        <v>1240613072</v>
      </c>
      <c r="I41" s="695">
        <f t="shared" si="3"/>
        <v>2.1691532641663475E-2</v>
      </c>
      <c r="J41" s="695">
        <f t="shared" si="4"/>
        <v>1.0802404269292061E-2</v>
      </c>
      <c r="K41" s="695">
        <f t="shared" si="5"/>
        <v>1.0010861900821203E-2</v>
      </c>
    </row>
    <row r="42" spans="4:11">
      <c r="D42" s="675" t="s">
        <v>189</v>
      </c>
      <c r="E42" s="696">
        <v>156725473.16</v>
      </c>
      <c r="F42" s="696">
        <v>3390608</v>
      </c>
      <c r="G42" s="69">
        <v>3390608</v>
      </c>
      <c r="H42" s="696">
        <f t="shared" si="6"/>
        <v>0</v>
      </c>
      <c r="I42" s="68">
        <f t="shared" si="3"/>
        <v>0</v>
      </c>
      <c r="J42" s="68">
        <f t="shared" si="4"/>
        <v>6.404008423297255E-7</v>
      </c>
      <c r="K42" s="68">
        <f t="shared" si="5"/>
        <v>5.808756138050528E-7</v>
      </c>
    </row>
    <row r="43" spans="4:11">
      <c r="D43" s="675" t="s">
        <v>188</v>
      </c>
      <c r="E43" s="696">
        <v>0</v>
      </c>
      <c r="F43" s="696">
        <v>2500000</v>
      </c>
      <c r="G43" s="69">
        <v>0</v>
      </c>
      <c r="H43" s="696">
        <f t="shared" si="6"/>
        <v>-2500000</v>
      </c>
      <c r="I43" s="68">
        <f t="shared" si="3"/>
        <v>-1</v>
      </c>
      <c r="J43" s="68">
        <f t="shared" si="4"/>
        <v>4.7218732033438062E-7</v>
      </c>
      <c r="K43" s="68">
        <f t="shared" si="5"/>
        <v>0</v>
      </c>
    </row>
    <row r="44" spans="4:11">
      <c r="D44" s="675" t="s">
        <v>187</v>
      </c>
      <c r="E44" s="696">
        <v>0</v>
      </c>
      <c r="F44" s="696">
        <v>3700000</v>
      </c>
      <c r="G44" s="69">
        <v>0</v>
      </c>
      <c r="H44" s="696">
        <f t="shared" si="6"/>
        <v>-3700000</v>
      </c>
      <c r="I44" s="68">
        <f t="shared" si="3"/>
        <v>-1</v>
      </c>
      <c r="J44" s="68">
        <f t="shared" si="4"/>
        <v>6.9883723409488331E-7</v>
      </c>
      <c r="K44" s="68">
        <f t="shared" si="5"/>
        <v>0</v>
      </c>
    </row>
    <row r="45" spans="4:11">
      <c r="D45" s="675" t="s">
        <v>186</v>
      </c>
      <c r="E45" s="696">
        <v>12166744013.760004</v>
      </c>
      <c r="F45" s="696">
        <v>57183835624</v>
      </c>
      <c r="G45" s="69">
        <v>58430648696</v>
      </c>
      <c r="H45" s="696">
        <f t="shared" si="6"/>
        <v>1246813072</v>
      </c>
      <c r="I45" s="68">
        <f t="shared" si="3"/>
        <v>2.1803592892896358E-2</v>
      </c>
      <c r="J45" s="68">
        <f t="shared" si="4"/>
        <v>1.0800592843895302E-2</v>
      </c>
      <c r="K45" s="68">
        <f t="shared" si="5"/>
        <v>1.0010281025207398E-2</v>
      </c>
    </row>
    <row r="46" spans="4:11">
      <c r="D46" s="697" t="s">
        <v>839</v>
      </c>
      <c r="E46" s="698">
        <f>E37+E39+E41</f>
        <v>12324752032.310003</v>
      </c>
      <c r="F46" s="698">
        <f>F37+F39+F41</f>
        <v>57199003232</v>
      </c>
      <c r="G46" s="698">
        <f>G37+G39+G41</f>
        <v>58434039304</v>
      </c>
      <c r="H46" s="698">
        <f t="shared" si="6"/>
        <v>1235036072</v>
      </c>
      <c r="I46" s="699">
        <f t="shared" si="3"/>
        <v>2.1591915981309596E-2</v>
      </c>
      <c r="J46" s="699">
        <f t="shared" si="4"/>
        <v>1.0803457624766262E-2</v>
      </c>
      <c r="K46" s="699">
        <f t="shared" si="5"/>
        <v>1.0010861900821203E-2</v>
      </c>
    </row>
    <row r="47" spans="4:11" ht="16.5" thickBot="1">
      <c r="D47" s="798" t="s">
        <v>261</v>
      </c>
      <c r="E47" s="796">
        <f>E35+E46</f>
        <v>89506245548.029984</v>
      </c>
      <c r="F47" s="796">
        <f>F35+F46</f>
        <v>179474029316</v>
      </c>
      <c r="G47" s="796">
        <f>G35+G46</f>
        <v>201137407299</v>
      </c>
      <c r="H47" s="796">
        <f t="shared" si="6"/>
        <v>21663377983</v>
      </c>
      <c r="I47" s="799">
        <f t="shared" si="3"/>
        <v>0.12070480651469234</v>
      </c>
      <c r="J47" s="799">
        <f t="shared" si="4"/>
        <v>3.3898144388934445E-2</v>
      </c>
      <c r="K47" s="799">
        <f t="shared" si="5"/>
        <v>3.4458661963861208E-2</v>
      </c>
    </row>
    <row r="48" spans="4:11" ht="15" customHeight="1">
      <c r="D48" s="1407" t="s">
        <v>840</v>
      </c>
      <c r="E48" s="1407"/>
      <c r="F48" s="1407"/>
      <c r="G48" s="1407"/>
      <c r="H48" s="1407"/>
      <c r="I48" s="1407"/>
      <c r="J48" s="1407"/>
      <c r="K48" s="1407"/>
    </row>
    <row r="49" spans="4:4">
      <c r="D49" s="52" t="s">
        <v>819</v>
      </c>
    </row>
  </sheetData>
  <mergeCells count="9">
    <mergeCell ref="D2:K3"/>
    <mergeCell ref="D48:K48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02F4-CCEE-4997-8067-6DA74621E9C9}">
  <dimension ref="D2:O47"/>
  <sheetViews>
    <sheetView showGridLines="0" zoomScaleNormal="100" workbookViewId="0">
      <selection activeCell="D6" sqref="D6:D7"/>
    </sheetView>
  </sheetViews>
  <sheetFormatPr baseColWidth="10" defaultColWidth="11.42578125" defaultRowHeight="15"/>
  <cols>
    <col min="4" max="4" width="42.140625" customWidth="1"/>
    <col min="5" max="5" width="22.42578125" customWidth="1"/>
    <col min="6" max="6" width="22.5703125" customWidth="1"/>
    <col min="7" max="7" width="16.28515625" bestFit="1" customWidth="1"/>
    <col min="10" max="10" width="20.42578125" hidden="1" customWidth="1"/>
  </cols>
  <sheetData>
    <row r="2" spans="4:6" ht="31.5" customHeight="1">
      <c r="D2" s="1405" t="s">
        <v>1163</v>
      </c>
      <c r="E2" s="1405"/>
      <c r="F2" s="1405"/>
    </row>
    <row r="3" spans="4:6" ht="15.75">
      <c r="D3" s="1406" t="s">
        <v>825</v>
      </c>
      <c r="E3" s="1406"/>
      <c r="F3" s="1406"/>
    </row>
    <row r="4" spans="4:6" ht="15.75">
      <c r="D4" s="1439" t="s">
        <v>963</v>
      </c>
      <c r="E4" s="1439"/>
      <c r="F4" s="1439"/>
    </row>
    <row r="5" spans="4:6" ht="19.5" customHeight="1">
      <c r="D5" s="1440" t="s">
        <v>836</v>
      </c>
      <c r="E5" s="1440"/>
      <c r="F5" s="1440"/>
    </row>
    <row r="6" spans="4:6" ht="51.75" customHeight="1" thickBot="1">
      <c r="D6" s="1435" t="s">
        <v>2</v>
      </c>
      <c r="E6" s="664" t="s">
        <v>1660</v>
      </c>
      <c r="F6" s="664" t="s">
        <v>917</v>
      </c>
    </row>
    <row r="7" spans="4:6" ht="15.75" thickBot="1">
      <c r="D7" s="1435"/>
      <c r="E7" s="664">
        <v>1</v>
      </c>
      <c r="F7" s="664" t="s">
        <v>918</v>
      </c>
    </row>
    <row r="8" spans="4:6" ht="15.75">
      <c r="D8" s="795" t="s">
        <v>919</v>
      </c>
      <c r="E8" s="800">
        <f>SUM(E9:E10)</f>
        <v>144222495183</v>
      </c>
      <c r="F8" s="801">
        <f t="shared" ref="F8:F22" si="0">E8/$J$47</f>
        <v>2.470805543251281E-2</v>
      </c>
    </row>
    <row r="9" spans="4:6">
      <c r="D9" s="675" t="s">
        <v>920</v>
      </c>
      <c r="E9" s="711">
        <v>133673167028</v>
      </c>
      <c r="F9" s="712">
        <f t="shared" si="0"/>
        <v>2.2900754952107364E-2</v>
      </c>
    </row>
    <row r="10" spans="4:6">
      <c r="D10" s="675" t="s">
        <v>921</v>
      </c>
      <c r="E10" s="711">
        <v>10549328155</v>
      </c>
      <c r="F10" s="712">
        <f t="shared" si="0"/>
        <v>1.8073004804054465E-3</v>
      </c>
    </row>
    <row r="11" spans="4:6" ht="15.75">
      <c r="D11" s="795" t="s">
        <v>922</v>
      </c>
      <c r="E11" s="800">
        <f>E12+E14</f>
        <v>141922662048</v>
      </c>
      <c r="F11" s="801">
        <f t="shared" si="0"/>
        <v>2.431405029126902E-2</v>
      </c>
    </row>
    <row r="12" spans="4:6">
      <c r="D12" s="675" t="s">
        <v>923</v>
      </c>
      <c r="E12" s="711">
        <v>123615757870</v>
      </c>
      <c r="F12" s="712">
        <f t="shared" si="0"/>
        <v>2.117772954842112E-2</v>
      </c>
    </row>
    <row r="13" spans="4:6">
      <c r="D13" s="719" t="s">
        <v>924</v>
      </c>
      <c r="E13" s="711">
        <v>27043834</v>
      </c>
      <c r="F13" s="712">
        <f t="shared" si="0"/>
        <v>4.6331229308702024E-6</v>
      </c>
    </row>
    <row r="14" spans="4:6">
      <c r="D14" s="675" t="s">
        <v>925</v>
      </c>
      <c r="E14" s="720">
        <v>18306904178</v>
      </c>
      <c r="F14" s="721">
        <f t="shared" si="0"/>
        <v>3.136320742847901E-3</v>
      </c>
    </row>
    <row r="15" spans="4:6" ht="15.75">
      <c r="D15" s="795" t="s">
        <v>926</v>
      </c>
      <c r="E15" s="800"/>
      <c r="F15" s="801">
        <f t="shared" si="0"/>
        <v>0</v>
      </c>
    </row>
    <row r="16" spans="4:6">
      <c r="D16" s="675" t="s">
        <v>927</v>
      </c>
      <c r="E16" s="711">
        <f>E8-(E11-(E13))</f>
        <v>2326876969</v>
      </c>
      <c r="F16" s="712">
        <f t="shared" si="0"/>
        <v>3.9863826417466005E-4</v>
      </c>
    </row>
    <row r="17" spans="4:15">
      <c r="D17" s="675" t="s">
        <v>928</v>
      </c>
      <c r="E17" s="711">
        <f>E9-E12</f>
        <v>10057409158</v>
      </c>
      <c r="F17" s="712">
        <f t="shared" si="0"/>
        <v>1.7230254036862441E-3</v>
      </c>
      <c r="G17" s="722"/>
    </row>
    <row r="18" spans="4:15">
      <c r="D18" s="675" t="s">
        <v>929</v>
      </c>
      <c r="E18" s="711">
        <v>-7757576023</v>
      </c>
      <c r="F18" s="710">
        <f t="shared" si="0"/>
        <v>-1.3290202624424545E-3</v>
      </c>
      <c r="G18" s="722"/>
    </row>
    <row r="19" spans="4:15">
      <c r="D19" s="697" t="s">
        <v>930</v>
      </c>
      <c r="E19" s="698">
        <f>E8-E11</f>
        <v>2299833135</v>
      </c>
      <c r="F19" s="699">
        <f t="shared" si="0"/>
        <v>3.9400514124378984E-4</v>
      </c>
    </row>
    <row r="20" spans="4:15" ht="15.75">
      <c r="D20" s="795" t="s">
        <v>931</v>
      </c>
      <c r="E20" s="800">
        <v>900000000</v>
      </c>
      <c r="F20" s="801">
        <f t="shared" si="0"/>
        <v>1.5418711110943745E-4</v>
      </c>
      <c r="G20" s="12"/>
    </row>
    <row r="21" spans="4:15" ht="15.75">
      <c r="D21" s="795" t="s">
        <v>932</v>
      </c>
      <c r="E21" s="800">
        <v>2419127188</v>
      </c>
      <c r="F21" s="801">
        <f t="shared" si="0"/>
        <v>4.144424805822411E-4</v>
      </c>
    </row>
    <row r="22" spans="4:15">
      <c r="D22" s="697" t="s">
        <v>933</v>
      </c>
      <c r="E22" s="698">
        <f>E20-E21</f>
        <v>-1519127188</v>
      </c>
      <c r="F22" s="699">
        <f t="shared" si="0"/>
        <v>-2.6025536947280362E-4</v>
      </c>
    </row>
    <row r="23" spans="4:15" s="242" customFormat="1">
      <c r="D23" s="723"/>
      <c r="E23" s="724"/>
      <c r="F23" s="724"/>
    </row>
    <row r="24" spans="4:15" ht="21.75" customHeight="1">
      <c r="D24" s="1440" t="s">
        <v>838</v>
      </c>
      <c r="E24" s="1440"/>
      <c r="F24" s="1440"/>
    </row>
    <row r="25" spans="4:15" ht="47.25" customHeight="1" thickBot="1">
      <c r="D25" s="1435" t="s">
        <v>2</v>
      </c>
      <c r="E25" s="664" t="s">
        <v>1660</v>
      </c>
      <c r="F25" s="664" t="s">
        <v>917</v>
      </c>
      <c r="M25" s="674"/>
      <c r="N25" s="725"/>
      <c r="O25" s="725"/>
    </row>
    <row r="26" spans="4:15" ht="15.75" thickBot="1">
      <c r="D26" s="1435"/>
      <c r="E26" s="664">
        <v>1</v>
      </c>
      <c r="F26" s="664" t="s">
        <v>918</v>
      </c>
      <c r="M26" s="675"/>
      <c r="N26" s="726"/>
      <c r="O26" s="727"/>
    </row>
    <row r="27" spans="4:15" ht="15.75">
      <c r="D27" s="795" t="s">
        <v>919</v>
      </c>
      <c r="E27" s="800">
        <f>SUM(E28:E29)</f>
        <v>59131870149</v>
      </c>
      <c r="F27" s="801">
        <f t="shared" ref="F27:F40" si="1">E27/$J$47</f>
        <v>1.0130413591969657E-2</v>
      </c>
      <c r="M27" s="675"/>
      <c r="N27" s="726"/>
      <c r="O27" s="727"/>
    </row>
    <row r="28" spans="4:15">
      <c r="D28" s="675" t="s">
        <v>920</v>
      </c>
      <c r="E28" s="711">
        <v>59122416009</v>
      </c>
      <c r="F28" s="712">
        <f t="shared" si="1"/>
        <v>1.0128793918042297E-2</v>
      </c>
      <c r="M28" s="675"/>
      <c r="N28" s="726"/>
      <c r="O28" s="727"/>
    </row>
    <row r="29" spans="4:15">
      <c r="D29" s="675" t="s">
        <v>921</v>
      </c>
      <c r="E29" s="711">
        <v>9454140</v>
      </c>
      <c r="F29" s="712">
        <f t="shared" si="1"/>
        <v>1.6196739273601966E-6</v>
      </c>
      <c r="M29" s="675"/>
      <c r="N29" s="726"/>
      <c r="O29" s="727"/>
    </row>
    <row r="30" spans="4:15" ht="15.75">
      <c r="D30" s="795" t="s">
        <v>922</v>
      </c>
      <c r="E30" s="800">
        <f>E31+E32</f>
        <v>58434039304</v>
      </c>
      <c r="F30" s="801">
        <f t="shared" si="1"/>
        <v>1.0010861900821203E-2</v>
      </c>
      <c r="M30" s="675"/>
      <c r="N30" s="726"/>
      <c r="O30" s="727"/>
    </row>
    <row r="31" spans="4:15">
      <c r="D31" s="675" t="s">
        <v>923</v>
      </c>
      <c r="E31" s="711">
        <v>57904555170</v>
      </c>
      <c r="F31" s="712">
        <f t="shared" si="1"/>
        <v>9.9201512019326012E-3</v>
      </c>
      <c r="M31" s="675"/>
      <c r="N31" s="726"/>
      <c r="O31" s="727"/>
    </row>
    <row r="32" spans="4:15">
      <c r="D32" s="675" t="s">
        <v>925</v>
      </c>
      <c r="E32" s="720">
        <v>529484134</v>
      </c>
      <c r="F32" s="721">
        <f t="shared" si="1"/>
        <v>9.0710698888602526E-5</v>
      </c>
      <c r="M32" s="675"/>
      <c r="N32" s="726"/>
      <c r="O32" s="727"/>
    </row>
    <row r="33" spans="4:15" ht="15.75">
      <c r="D33" s="795" t="s">
        <v>926</v>
      </c>
      <c r="E33" s="800">
        <f>SUM(E34:E35)</f>
        <v>1915691684</v>
      </c>
      <c r="F33" s="801">
        <f t="shared" si="1"/>
        <v>3.2819440725814818E-4</v>
      </c>
      <c r="M33" s="675"/>
      <c r="N33" s="726"/>
      <c r="O33" s="727"/>
    </row>
    <row r="34" spans="4:15">
      <c r="D34" s="675" t="s">
        <v>927</v>
      </c>
      <c r="E34" s="711">
        <f>E27-E30</f>
        <v>697830845</v>
      </c>
      <c r="F34" s="712">
        <f t="shared" si="1"/>
        <v>1.1955169114845292E-4</v>
      </c>
      <c r="M34" s="675"/>
      <c r="N34" s="726"/>
      <c r="O34" s="727"/>
    </row>
    <row r="35" spans="4:15">
      <c r="D35" s="675" t="s">
        <v>928</v>
      </c>
      <c r="E35" s="711">
        <f>E28-E31</f>
        <v>1217860839</v>
      </c>
      <c r="F35" s="712">
        <f t="shared" si="1"/>
        <v>2.0864271610969524E-4</v>
      </c>
      <c r="M35" s="675"/>
      <c r="N35" s="726"/>
      <c r="O35" s="727"/>
    </row>
    <row r="36" spans="4:15">
      <c r="D36" s="675" t="s">
        <v>929</v>
      </c>
      <c r="E36" s="711">
        <f>E29-E32</f>
        <v>-520029994</v>
      </c>
      <c r="F36" s="710">
        <f t="shared" si="1"/>
        <v>-8.909102496124232E-5</v>
      </c>
      <c r="M36" s="675"/>
      <c r="N36" s="726"/>
      <c r="O36" s="727"/>
    </row>
    <row r="37" spans="4:15">
      <c r="D37" s="697" t="s">
        <v>930</v>
      </c>
      <c r="E37" s="698">
        <f>E27-E30</f>
        <v>697830845</v>
      </c>
      <c r="F37" s="699">
        <f t="shared" si="1"/>
        <v>1.1955169114845292E-4</v>
      </c>
      <c r="M37" s="675"/>
      <c r="N37" s="726"/>
      <c r="O37" s="727"/>
    </row>
    <row r="38" spans="4:15" ht="15.75">
      <c r="D38" s="795" t="s">
        <v>931</v>
      </c>
      <c r="E38" s="800">
        <v>0</v>
      </c>
      <c r="F38" s="801">
        <f t="shared" si="1"/>
        <v>0</v>
      </c>
      <c r="M38" s="675"/>
      <c r="N38" s="726"/>
      <c r="O38" s="727"/>
    </row>
    <row r="39" spans="4:15" ht="15.75">
      <c r="D39" s="795" t="s">
        <v>932</v>
      </c>
      <c r="E39" s="800">
        <v>697830845</v>
      </c>
      <c r="F39" s="801">
        <f t="shared" si="1"/>
        <v>1.1955169114845292E-4</v>
      </c>
      <c r="M39" s="675"/>
      <c r="N39" s="726"/>
      <c r="O39" s="727"/>
    </row>
    <row r="40" spans="4:15" ht="15.75" thickBot="1">
      <c r="D40" s="697" t="s">
        <v>933</v>
      </c>
      <c r="E40" s="698">
        <f>E38-E39</f>
        <v>-697830845</v>
      </c>
      <c r="F40" s="699">
        <f t="shared" si="1"/>
        <v>-1.1955169114845292E-4</v>
      </c>
      <c r="M40" s="675"/>
      <c r="N40" s="726"/>
      <c r="O40" s="727"/>
    </row>
    <row r="41" spans="4:15" ht="25.5" customHeight="1">
      <c r="D41" s="1438" t="s">
        <v>840</v>
      </c>
      <c r="E41" s="1438"/>
      <c r="F41" s="1438"/>
      <c r="G41" s="728"/>
      <c r="H41" s="728"/>
      <c r="I41" s="728"/>
      <c r="J41" s="728"/>
      <c r="K41" s="728"/>
      <c r="M41" s="675"/>
      <c r="N41" s="726"/>
      <c r="O41" s="727"/>
    </row>
    <row r="42" spans="4:15">
      <c r="D42" s="52" t="s">
        <v>819</v>
      </c>
      <c r="M42" s="242"/>
      <c r="N42" s="242"/>
      <c r="O42" s="242"/>
    </row>
    <row r="43" spans="4:15">
      <c r="M43" s="242"/>
      <c r="N43" s="242"/>
      <c r="O43" s="242"/>
    </row>
    <row r="47" spans="4:15">
      <c r="J47" s="729">
        <f>5837063.76962473*1000000</f>
        <v>5837063769624.7295</v>
      </c>
    </row>
  </sheetData>
  <mergeCells count="8">
    <mergeCell ref="D25:D26"/>
    <mergeCell ref="D41:F41"/>
    <mergeCell ref="D2:F2"/>
    <mergeCell ref="D3:F3"/>
    <mergeCell ref="D4:F4"/>
    <mergeCell ref="D5:F5"/>
    <mergeCell ref="D6:D7"/>
    <mergeCell ref="D24:F24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E3FB7-6575-44AB-AA42-F2B639FA0566}">
  <dimension ref="C2:I16"/>
  <sheetViews>
    <sheetView showGridLines="0" zoomScaleNormal="100" workbookViewId="0">
      <selection activeCell="D4" sqref="D4:D5"/>
    </sheetView>
  </sheetViews>
  <sheetFormatPr baseColWidth="10" defaultColWidth="11.42578125" defaultRowHeight="15"/>
  <cols>
    <col min="1" max="1" width="11.42578125" customWidth="1"/>
    <col min="2" max="2" width="13.5703125" customWidth="1"/>
    <col min="3" max="3" width="4.140625" customWidth="1"/>
    <col min="4" max="4" width="26.7109375" customWidth="1"/>
    <col min="5" max="5" width="13.28515625" customWidth="1"/>
    <col min="6" max="6" width="11.28515625" bestFit="1" customWidth="1"/>
    <col min="7" max="7" width="17.7109375" bestFit="1" customWidth="1"/>
    <col min="8" max="8" width="32.85546875" customWidth="1"/>
    <col min="9" max="9" width="22.28515625" customWidth="1"/>
  </cols>
  <sheetData>
    <row r="2" spans="3:9" ht="34.15" customHeight="1">
      <c r="C2" s="895"/>
      <c r="D2" s="1449" t="s">
        <v>1158</v>
      </c>
      <c r="E2" s="1449"/>
      <c r="F2" s="1449"/>
      <c r="G2" s="1449"/>
      <c r="H2" s="1449"/>
    </row>
    <row r="3" spans="3:9" ht="10.15" customHeight="1" thickBot="1">
      <c r="C3" s="895"/>
      <c r="D3" s="896"/>
      <c r="E3" s="896"/>
      <c r="F3" s="896"/>
      <c r="G3" s="896"/>
      <c r="H3" s="896"/>
    </row>
    <row r="4" spans="3:9" ht="15" customHeight="1" thickBot="1">
      <c r="D4" s="1333" t="s">
        <v>1043</v>
      </c>
      <c r="E4" s="1450" t="s">
        <v>1044</v>
      </c>
      <c r="F4" s="1451"/>
      <c r="G4" s="1333" t="s">
        <v>1045</v>
      </c>
      <c r="H4" s="1452" t="s">
        <v>1046</v>
      </c>
    </row>
    <row r="5" spans="3:9" ht="21" customHeight="1" thickBot="1">
      <c r="D5" s="1334"/>
      <c r="E5" s="897" t="s">
        <v>1047</v>
      </c>
      <c r="F5" s="898" t="s">
        <v>1048</v>
      </c>
      <c r="G5" s="1334" t="s">
        <v>1044</v>
      </c>
      <c r="H5" s="1453"/>
    </row>
    <row r="6" spans="3:9" s="199" customFormat="1" ht="56.45" customHeight="1">
      <c r="C6" s="899"/>
      <c r="D6" s="900" t="s">
        <v>1049</v>
      </c>
      <c r="E6" s="901">
        <v>33</v>
      </c>
      <c r="F6" s="901">
        <v>33</v>
      </c>
      <c r="G6" s="902">
        <f>+F6/E6</f>
        <v>1</v>
      </c>
      <c r="H6" s="901" t="s">
        <v>1050</v>
      </c>
    </row>
    <row r="7" spans="3:9" s="199" customFormat="1" ht="52.9" customHeight="1">
      <c r="C7" s="899"/>
      <c r="D7" s="900" t="s">
        <v>836</v>
      </c>
      <c r="E7" s="901">
        <v>58</v>
      </c>
      <c r="F7" s="901">
        <v>57</v>
      </c>
      <c r="G7" s="902">
        <f>+F7/E7</f>
        <v>0.98275862068965514</v>
      </c>
      <c r="H7" s="901" t="s">
        <v>1051</v>
      </c>
    </row>
    <row r="8" spans="3:9" s="199" customFormat="1" ht="61.15" customHeight="1" thickBot="1">
      <c r="C8" s="899"/>
      <c r="D8" s="903" t="s">
        <v>1052</v>
      </c>
      <c r="E8" s="904">
        <v>8</v>
      </c>
      <c r="F8" s="904">
        <v>8</v>
      </c>
      <c r="G8" s="905">
        <f>+F8/E8</f>
        <v>1</v>
      </c>
      <c r="H8" s="906" t="s">
        <v>89</v>
      </c>
    </row>
    <row r="9" spans="3:9" s="199" customFormat="1" ht="15.75" thickBot="1">
      <c r="D9" s="907" t="s">
        <v>1053</v>
      </c>
      <c r="E9" s="908">
        <f>SUM(E6:E8)</f>
        <v>99</v>
      </c>
      <c r="F9" s="909">
        <f>+F6+F7+F8</f>
        <v>98</v>
      </c>
      <c r="G9" s="910">
        <f>+F9/E9</f>
        <v>0.98989898989898994</v>
      </c>
      <c r="H9" s="911"/>
    </row>
    <row r="10" spans="3:9" ht="1.1499999999999999" customHeight="1">
      <c r="D10" s="1454" t="s">
        <v>1054</v>
      </c>
      <c r="E10" s="1455"/>
      <c r="F10" s="1455"/>
      <c r="G10" s="1455"/>
      <c r="H10" s="1455"/>
    </row>
    <row r="11" spans="3:9" ht="21.6" customHeight="1" thickBot="1">
      <c r="D11" s="1341"/>
      <c r="E11" s="1342"/>
      <c r="F11" s="1342"/>
      <c r="G11" s="1342"/>
      <c r="H11" s="1342"/>
    </row>
    <row r="12" spans="3:9" ht="30" customHeight="1">
      <c r="D12" s="1441" t="s">
        <v>1055</v>
      </c>
      <c r="E12" s="1442"/>
      <c r="F12" s="1442"/>
      <c r="G12" s="1442"/>
      <c r="H12" s="1442"/>
    </row>
    <row r="15" spans="3:9">
      <c r="E15" s="1443"/>
      <c r="F15" s="1444"/>
      <c r="G15" s="1445"/>
      <c r="H15" s="1443"/>
      <c r="I15" s="1444"/>
    </row>
    <row r="16" spans="3:9" ht="15.75" thickBot="1">
      <c r="E16" s="1446"/>
      <c r="F16" s="1447"/>
      <c r="G16" s="1448"/>
      <c r="H16" s="1446"/>
      <c r="I16" s="1447"/>
    </row>
  </sheetData>
  <mergeCells count="9">
    <mergeCell ref="D12:H12"/>
    <mergeCell ref="E15:G16"/>
    <mergeCell ref="H15:I16"/>
    <mergeCell ref="D2:H2"/>
    <mergeCell ref="D4:D5"/>
    <mergeCell ref="E4:F4"/>
    <mergeCell ref="G4:G5"/>
    <mergeCell ref="H4:H5"/>
    <mergeCell ref="D10:H1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1867-AEBA-4778-9F92-59B77B96A4BF}">
  <dimension ref="A1:J34"/>
  <sheetViews>
    <sheetView showGridLines="0" zoomScaleNormal="100" workbookViewId="0">
      <selection activeCell="C5" sqref="C5:C6"/>
    </sheetView>
  </sheetViews>
  <sheetFormatPr baseColWidth="10" defaultColWidth="11.42578125" defaultRowHeight="15"/>
  <cols>
    <col min="1" max="1" width="11.42578125" style="59" customWidth="1"/>
    <col min="2" max="2" width="8.42578125" style="59" customWidth="1"/>
    <col min="3" max="3" width="17.42578125" style="59" customWidth="1"/>
    <col min="4" max="4" width="36.28515625" style="59" customWidth="1"/>
    <col min="5" max="5" width="11.42578125" style="59" customWidth="1"/>
    <col min="6" max="6" width="20.140625" style="59" customWidth="1"/>
    <col min="7" max="7" width="19.28515625" style="59" customWidth="1"/>
    <col min="8" max="8" width="22.42578125" style="59" customWidth="1"/>
    <col min="9" max="9" width="8.7109375" style="59" customWidth="1"/>
    <col min="10" max="10" width="18.140625" style="59" bestFit="1" customWidth="1"/>
    <col min="11" max="16384" width="11.42578125" style="59"/>
  </cols>
  <sheetData>
    <row r="1" spans="1:10" ht="5.45" customHeight="1">
      <c r="B1" s="1226"/>
      <c r="C1" s="1226"/>
      <c r="D1" s="1226"/>
      <c r="E1" s="1226"/>
      <c r="F1" s="1226"/>
      <c r="G1" s="1226"/>
      <c r="H1" s="1226"/>
      <c r="I1" s="1226"/>
      <c r="J1" s="1226"/>
    </row>
    <row r="2" spans="1:10">
      <c r="A2" s="1200" t="s">
        <v>1159</v>
      </c>
      <c r="B2" s="1200"/>
      <c r="C2" s="1200"/>
      <c r="D2" s="1200"/>
      <c r="E2" s="1200"/>
      <c r="F2" s="1200"/>
      <c r="G2" s="1200"/>
      <c r="H2" s="1200"/>
      <c r="I2" s="1200"/>
      <c r="J2" s="638"/>
    </row>
    <row r="3" spans="1:10">
      <c r="A3" s="639"/>
      <c r="B3" s="639"/>
      <c r="C3" s="1200" t="s">
        <v>1056</v>
      </c>
      <c r="D3" s="1200"/>
      <c r="E3" s="1200"/>
      <c r="F3" s="1200"/>
      <c r="G3" s="1200"/>
      <c r="H3" s="1200"/>
      <c r="I3" s="639"/>
      <c r="J3" s="638"/>
    </row>
    <row r="4" spans="1:10" ht="18.75" customHeight="1" thickBot="1">
      <c r="A4" s="638"/>
      <c r="B4" s="638"/>
      <c r="C4" s="1346" t="s">
        <v>1</v>
      </c>
      <c r="D4" s="1346"/>
      <c r="E4" s="1346"/>
      <c r="F4" s="1346"/>
      <c r="G4" s="1346"/>
      <c r="H4" s="1346"/>
      <c r="I4" s="216"/>
      <c r="J4" s="638"/>
    </row>
    <row r="5" spans="1:10" ht="15.75" thickBot="1">
      <c r="A5" s="665"/>
      <c r="B5" s="665"/>
      <c r="C5" s="1456" t="s">
        <v>1057</v>
      </c>
      <c r="D5" s="1457" t="s">
        <v>1058</v>
      </c>
      <c r="E5" s="1459" t="s">
        <v>1059</v>
      </c>
      <c r="F5" s="1459"/>
      <c r="G5" s="1459"/>
      <c r="H5" s="1260" t="s">
        <v>1060</v>
      </c>
      <c r="I5" s="665"/>
    </row>
    <row r="6" spans="1:10" ht="60.75" thickBot="1">
      <c r="C6" s="1291"/>
      <c r="D6" s="1458"/>
      <c r="E6" s="45" t="s">
        <v>1061</v>
      </c>
      <c r="F6" s="45" t="s">
        <v>836</v>
      </c>
      <c r="G6" s="45" t="s">
        <v>838</v>
      </c>
      <c r="H6" s="1460"/>
    </row>
    <row r="7" spans="1:10" ht="15" customHeight="1" thickBot="1">
      <c r="C7" s="1461" t="s">
        <v>1062</v>
      </c>
      <c r="D7" s="912" t="s">
        <v>1061</v>
      </c>
      <c r="E7" s="913">
        <v>0</v>
      </c>
      <c r="F7" s="914">
        <v>99042881379</v>
      </c>
      <c r="G7" s="913">
        <v>17860927079</v>
      </c>
      <c r="H7" s="915">
        <f>SUM(E7:G7)</f>
        <v>116903808458</v>
      </c>
    </row>
    <row r="8" spans="1:10" ht="30.75" thickBot="1">
      <c r="C8" s="1462"/>
      <c r="D8" s="916" t="s">
        <v>1063</v>
      </c>
      <c r="E8" s="917">
        <v>0</v>
      </c>
      <c r="F8" s="917">
        <v>0</v>
      </c>
      <c r="G8" s="917">
        <v>0</v>
      </c>
      <c r="H8" s="918">
        <f>SUM(E8:G8)</f>
        <v>0</v>
      </c>
    </row>
    <row r="9" spans="1:10" ht="30.75" thickBot="1">
      <c r="C9" s="1467"/>
      <c r="D9" s="919" t="s">
        <v>838</v>
      </c>
      <c r="E9" s="920">
        <v>0</v>
      </c>
      <c r="F9" s="920">
        <v>0</v>
      </c>
      <c r="G9" s="920"/>
      <c r="H9" s="921">
        <f>SUM(E9:G9)</f>
        <v>0</v>
      </c>
    </row>
    <row r="10" spans="1:10" ht="15.75" thickBot="1">
      <c r="C10" s="1468" t="s">
        <v>55</v>
      </c>
      <c r="D10" s="1469"/>
      <c r="E10" s="922">
        <f>SUM(E7:E9)</f>
        <v>0</v>
      </c>
      <c r="F10" s="923">
        <f>SUM(F7:F9)</f>
        <v>99042881379</v>
      </c>
      <c r="G10" s="923">
        <f>SUM(G7:G9)</f>
        <v>17860927079</v>
      </c>
      <c r="H10" s="924">
        <f>SUM(H7:H9)</f>
        <v>116903808458</v>
      </c>
      <c r="J10" s="925"/>
    </row>
    <row r="11" spans="1:10" ht="15" customHeight="1" thickBot="1">
      <c r="C11" s="1470" t="s">
        <v>1064</v>
      </c>
      <c r="D11" s="926" t="s">
        <v>1061</v>
      </c>
      <c r="E11" s="913">
        <v>0</v>
      </c>
      <c r="F11" s="913">
        <v>10549328155</v>
      </c>
      <c r="G11" s="913">
        <v>0</v>
      </c>
      <c r="H11" s="927">
        <f>SUM(E11:G11)</f>
        <v>10549328155</v>
      </c>
    </row>
    <row r="12" spans="1:10" ht="30.75" thickBot="1">
      <c r="C12" s="1471"/>
      <c r="D12" s="928" t="s">
        <v>1063</v>
      </c>
      <c r="E12" s="917">
        <v>0</v>
      </c>
      <c r="F12" s="917">
        <v>0</v>
      </c>
      <c r="G12" s="917">
        <v>0</v>
      </c>
      <c r="H12" s="929">
        <f>SUM(E12:G12)</f>
        <v>0</v>
      </c>
      <c r="J12" s="440"/>
    </row>
    <row r="13" spans="1:10" ht="30.75" thickBot="1">
      <c r="C13" s="1472"/>
      <c r="D13" s="930" t="s">
        <v>838</v>
      </c>
      <c r="E13" s="920">
        <v>0</v>
      </c>
      <c r="F13" s="920">
        <v>0</v>
      </c>
      <c r="G13" s="920">
        <v>0</v>
      </c>
      <c r="H13" s="931">
        <f>SUM(E13:G13)</f>
        <v>0</v>
      </c>
      <c r="J13" s="932"/>
    </row>
    <row r="14" spans="1:10" ht="13.5" customHeight="1" thickBot="1">
      <c r="C14" s="1473" t="s">
        <v>1065</v>
      </c>
      <c r="D14" s="1474"/>
      <c r="E14" s="650"/>
      <c r="F14" s="933">
        <f>+F10+F11</f>
        <v>109592209534</v>
      </c>
      <c r="G14" s="933">
        <f>+G7+G9</f>
        <v>17860927079</v>
      </c>
      <c r="H14" s="934">
        <f>+H10+H11</f>
        <v>127453136613</v>
      </c>
    </row>
    <row r="15" spans="1:10" ht="16.5" customHeight="1">
      <c r="C15" s="90" t="s">
        <v>1054</v>
      </c>
      <c r="D15" s="324"/>
      <c r="E15" s="324"/>
      <c r="F15" s="324"/>
      <c r="G15" s="324"/>
      <c r="H15" s="324"/>
    </row>
    <row r="18" spans="2:8" ht="44.25" customHeight="1">
      <c r="C18" s="1475" t="s">
        <v>1160</v>
      </c>
      <c r="D18" s="1475"/>
      <c r="E18" s="1475"/>
      <c r="F18" s="1475"/>
      <c r="G18" s="1475"/>
      <c r="H18" s="1475"/>
    </row>
    <row r="19" spans="2:8" ht="15.75" thickBot="1"/>
    <row r="20" spans="2:8" ht="19.5" customHeight="1" thickBot="1">
      <c r="C20" s="1476" t="s">
        <v>1066</v>
      </c>
      <c r="D20" s="1478" t="s">
        <v>1067</v>
      </c>
      <c r="E20" s="1244" t="s">
        <v>1068</v>
      </c>
      <c r="F20" s="1347"/>
      <c r="G20" s="1245"/>
      <c r="H20" s="1480" t="s">
        <v>1069</v>
      </c>
    </row>
    <row r="21" spans="2:8" ht="60.75" thickBot="1">
      <c r="C21" s="1477"/>
      <c r="D21" s="1479"/>
      <c r="E21" s="640" t="s">
        <v>1061</v>
      </c>
      <c r="F21" s="640" t="s">
        <v>1070</v>
      </c>
      <c r="G21" s="640" t="s">
        <v>1052</v>
      </c>
      <c r="H21" s="1217"/>
    </row>
    <row r="22" spans="2:8" ht="15.75" customHeight="1" thickBot="1">
      <c r="C22" s="1461" t="s">
        <v>1062</v>
      </c>
      <c r="D22" s="935" t="s">
        <v>1061</v>
      </c>
      <c r="E22" s="936">
        <v>0</v>
      </c>
      <c r="F22" s="937">
        <v>0</v>
      </c>
      <c r="G22" s="938">
        <v>0</v>
      </c>
      <c r="H22" s="939">
        <f>E22+F22+G22</f>
        <v>0</v>
      </c>
    </row>
    <row r="23" spans="2:8" ht="30.75" thickBot="1">
      <c r="C23" s="1462"/>
      <c r="D23" s="916" t="s">
        <v>1071</v>
      </c>
      <c r="E23" s="917">
        <v>0</v>
      </c>
      <c r="F23" s="917">
        <v>0</v>
      </c>
      <c r="G23" s="940">
        <v>0</v>
      </c>
      <c r="H23" s="918">
        <f>+F23+G23</f>
        <v>0</v>
      </c>
    </row>
    <row r="24" spans="2:8" ht="30.75" thickBot="1">
      <c r="C24" s="1462"/>
      <c r="D24" s="941" t="s">
        <v>1052</v>
      </c>
      <c r="E24" s="942">
        <v>0</v>
      </c>
      <c r="F24" s="942">
        <v>0</v>
      </c>
      <c r="G24" s="943">
        <v>16860532000</v>
      </c>
      <c r="H24" s="944">
        <f>+F24+G24</f>
        <v>16860532000</v>
      </c>
    </row>
    <row r="25" spans="2:8" ht="16.5" customHeight="1" thickBot="1">
      <c r="C25" s="1463" t="s">
        <v>1072</v>
      </c>
      <c r="D25" s="1464"/>
      <c r="E25" s="945"/>
      <c r="F25" s="945"/>
      <c r="G25" s="945">
        <f>+G22+G24</f>
        <v>16860532000</v>
      </c>
      <c r="H25" s="946">
        <f>+G25+F25</f>
        <v>16860532000</v>
      </c>
    </row>
    <row r="26" spans="2:8" ht="33.75" customHeight="1">
      <c r="C26" s="1465" t="s">
        <v>1073</v>
      </c>
      <c r="D26" s="1465"/>
      <c r="E26" s="1465"/>
      <c r="F26" s="1465"/>
      <c r="G26" s="1465"/>
      <c r="H26" s="1465"/>
    </row>
    <row r="27" spans="2:8" ht="27" customHeight="1">
      <c r="C27" s="1466" t="s">
        <v>1074</v>
      </c>
      <c r="D27" s="1466"/>
      <c r="E27" s="1466"/>
      <c r="F27" s="1466"/>
      <c r="G27" s="1466"/>
      <c r="H27" s="1466"/>
    </row>
    <row r="28" spans="2:8">
      <c r="C28" s="641" t="s">
        <v>1054</v>
      </c>
      <c r="D28" s="947"/>
      <c r="E28" s="947"/>
      <c r="F28" s="947"/>
      <c r="G28" s="947"/>
      <c r="H28" s="947"/>
    </row>
    <row r="29" spans="2:8">
      <c r="B29" s="324"/>
    </row>
    <row r="30" spans="2:8">
      <c r="B30" s="324"/>
    </row>
    <row r="31" spans="2:8">
      <c r="B31" s="324"/>
    </row>
    <row r="32" spans="2:8">
      <c r="B32" s="324"/>
    </row>
    <row r="33" spans="2:2">
      <c r="B33" s="324"/>
    </row>
    <row r="34" spans="2:2">
      <c r="B34" s="324"/>
    </row>
  </sheetData>
  <mergeCells count="21">
    <mergeCell ref="C22:C24"/>
    <mergeCell ref="C25:D25"/>
    <mergeCell ref="C26:H26"/>
    <mergeCell ref="C27:H27"/>
    <mergeCell ref="C7:C9"/>
    <mergeCell ref="C10:D10"/>
    <mergeCell ref="C11:C13"/>
    <mergeCell ref="C14:D14"/>
    <mergeCell ref="C18:H18"/>
    <mergeCell ref="C20:C21"/>
    <mergeCell ref="D20:D21"/>
    <mergeCell ref="E20:G20"/>
    <mergeCell ref="H20:H21"/>
    <mergeCell ref="B1:J1"/>
    <mergeCell ref="A2:I2"/>
    <mergeCell ref="C3:H3"/>
    <mergeCell ref="C4:H4"/>
    <mergeCell ref="C5:C6"/>
    <mergeCell ref="D5:D6"/>
    <mergeCell ref="E5:G5"/>
    <mergeCell ref="H5:H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E92E-5C80-4CD5-8551-F63AC67B366A}">
  <dimension ref="C2:H17"/>
  <sheetViews>
    <sheetView showGridLines="0" zoomScaleNormal="100" workbookViewId="0">
      <selection activeCell="H14" sqref="H14"/>
    </sheetView>
  </sheetViews>
  <sheetFormatPr baseColWidth="10" defaultColWidth="11.42578125" defaultRowHeight="15.75"/>
  <cols>
    <col min="1" max="2" width="11.42578125" style="128"/>
    <col min="3" max="3" width="34.5703125" style="128" bestFit="1" customWidth="1"/>
    <col min="4" max="4" width="46.140625" style="128" customWidth="1"/>
    <col min="5" max="6" width="26" style="128" customWidth="1"/>
    <col min="7" max="7" width="20.85546875" style="128" bestFit="1" customWidth="1"/>
    <col min="8" max="8" width="25.42578125" style="128" customWidth="1"/>
    <col min="9" max="16384" width="11.42578125" style="128"/>
  </cols>
  <sheetData>
    <row r="2" spans="3:8" ht="15.75" customHeight="1">
      <c r="C2" s="1214" t="s">
        <v>1161</v>
      </c>
      <c r="D2" s="1214"/>
      <c r="E2" s="1214"/>
      <c r="F2" s="1214"/>
      <c r="G2" s="1214"/>
      <c r="H2" s="1214"/>
    </row>
    <row r="3" spans="3:8">
      <c r="C3" s="1214"/>
      <c r="D3" s="1214"/>
      <c r="E3" s="1214"/>
      <c r="F3" s="1214"/>
      <c r="G3" s="1214"/>
      <c r="H3" s="1214"/>
    </row>
    <row r="4" spans="3:8" ht="16.5" thickBot="1">
      <c r="C4" s="1483" t="s">
        <v>722</v>
      </c>
      <c r="D4" s="1346"/>
      <c r="E4" s="1346"/>
      <c r="F4" s="1346"/>
      <c r="G4" s="1346"/>
      <c r="H4" s="1346"/>
    </row>
    <row r="5" spans="3:8" ht="16.5" thickBot="1">
      <c r="C5" s="1484" t="s">
        <v>1066</v>
      </c>
      <c r="D5" s="1486" t="s">
        <v>1067</v>
      </c>
      <c r="E5" s="1488" t="s">
        <v>1075</v>
      </c>
      <c r="F5" s="1489"/>
      <c r="G5" s="1489"/>
      <c r="H5" s="1490" t="s">
        <v>1076</v>
      </c>
    </row>
    <row r="6" spans="3:8" ht="60.75" thickBot="1">
      <c r="C6" s="1485"/>
      <c r="D6" s="1487"/>
      <c r="E6" s="45" t="s">
        <v>1061</v>
      </c>
      <c r="F6" s="45" t="s">
        <v>1077</v>
      </c>
      <c r="G6" s="307" t="s">
        <v>1052</v>
      </c>
      <c r="H6" s="1491"/>
    </row>
    <row r="7" spans="3:8" ht="16.5" thickBot="1">
      <c r="C7" s="1481" t="s">
        <v>1078</v>
      </c>
      <c r="D7" s="948" t="s">
        <v>1061</v>
      </c>
      <c r="E7" s="949">
        <v>0</v>
      </c>
      <c r="F7" s="950">
        <v>900000000</v>
      </c>
      <c r="G7" s="951">
        <v>0</v>
      </c>
      <c r="H7" s="952">
        <f>+F7</f>
        <v>900000000</v>
      </c>
    </row>
    <row r="8" spans="3:8" ht="30.75" thickBot="1">
      <c r="C8" s="1222"/>
      <c r="D8" s="953" t="s">
        <v>1071</v>
      </c>
      <c r="E8" s="954">
        <v>0</v>
      </c>
      <c r="F8" s="954">
        <v>0</v>
      </c>
      <c r="G8" s="955">
        <v>0</v>
      </c>
      <c r="H8" s="956">
        <v>0</v>
      </c>
    </row>
    <row r="9" spans="3:8" ht="33.6" customHeight="1" thickBot="1">
      <c r="C9" s="1482"/>
      <c r="D9" s="957" t="s">
        <v>1052</v>
      </c>
      <c r="E9" s="958">
        <v>0</v>
      </c>
      <c r="F9" s="959">
        <v>0</v>
      </c>
      <c r="G9" s="960">
        <v>0</v>
      </c>
      <c r="H9" s="961">
        <v>0</v>
      </c>
    </row>
    <row r="10" spans="3:8" ht="16.5" thickBot="1">
      <c r="C10" s="962" t="s">
        <v>1079</v>
      </c>
      <c r="D10" s="963"/>
      <c r="E10" s="964">
        <v>0</v>
      </c>
      <c r="F10" s="965">
        <f>SUM(F7:F9)</f>
        <v>900000000</v>
      </c>
      <c r="G10" s="966">
        <v>0</v>
      </c>
      <c r="H10" s="967">
        <v>0</v>
      </c>
    </row>
    <row r="11" spans="3:8" ht="16.5" thickBot="1">
      <c r="C11" s="1481" t="s">
        <v>1080</v>
      </c>
      <c r="D11" s="948" t="s">
        <v>1061</v>
      </c>
      <c r="E11" s="968">
        <v>0</v>
      </c>
      <c r="F11" s="950">
        <v>-900000000</v>
      </c>
      <c r="G11" s="951">
        <v>0</v>
      </c>
      <c r="H11" s="952">
        <f>+F11</f>
        <v>-900000000</v>
      </c>
    </row>
    <row r="12" spans="3:8" ht="30.75" thickBot="1">
      <c r="C12" s="1222"/>
      <c r="D12" s="953" t="s">
        <v>1071</v>
      </c>
      <c r="E12" s="969">
        <v>0</v>
      </c>
      <c r="F12" s="969">
        <v>0</v>
      </c>
      <c r="G12" s="970">
        <v>0</v>
      </c>
      <c r="H12" s="971">
        <v>0</v>
      </c>
    </row>
    <row r="13" spans="3:8" ht="30.75" thickBot="1">
      <c r="C13" s="1482"/>
      <c r="D13" s="972" t="s">
        <v>1052</v>
      </c>
      <c r="E13" s="973">
        <v>0</v>
      </c>
      <c r="F13" s="973">
        <v>0</v>
      </c>
      <c r="G13" s="974">
        <v>0</v>
      </c>
      <c r="H13" s="975">
        <v>0</v>
      </c>
    </row>
    <row r="14" spans="3:8" ht="30.75" thickBot="1">
      <c r="C14" s="976" t="s">
        <v>1081</v>
      </c>
      <c r="D14" s="977"/>
      <c r="E14" s="978">
        <v>0</v>
      </c>
      <c r="F14" s="979">
        <f>SUM(F11:F13)</f>
        <v>-900000000</v>
      </c>
      <c r="G14" s="978">
        <v>0</v>
      </c>
      <c r="H14" s="980">
        <v>0</v>
      </c>
    </row>
    <row r="15" spans="3:8" ht="16.5" hidden="1" thickBot="1">
      <c r="C15" s="981" t="s">
        <v>1054</v>
      </c>
      <c r="D15" s="982"/>
      <c r="E15" s="983"/>
      <c r="F15" s="129"/>
      <c r="G15" s="129"/>
      <c r="H15" s="129"/>
    </row>
    <row r="16" spans="3:8">
      <c r="D16" s="90"/>
      <c r="E16" s="90"/>
      <c r="F16" s="90"/>
      <c r="G16" s="90"/>
    </row>
    <row r="17" spans="6:6">
      <c r="F17" s="984"/>
    </row>
  </sheetData>
  <mergeCells count="8">
    <mergeCell ref="C7:C9"/>
    <mergeCell ref="C11:C13"/>
    <mergeCell ref="C2:H3"/>
    <mergeCell ref="C4:H4"/>
    <mergeCell ref="C5:C6"/>
    <mergeCell ref="D5:D6"/>
    <mergeCell ref="E5:G5"/>
    <mergeCell ref="H5:H6"/>
  </mergeCells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60BB-01B8-40C7-9F23-5CACED767D63}">
  <dimension ref="B1:N26"/>
  <sheetViews>
    <sheetView showGridLines="0" zoomScaleNormal="100" workbookViewId="0">
      <selection activeCell="H6" sqref="H6"/>
    </sheetView>
  </sheetViews>
  <sheetFormatPr baseColWidth="10" defaultColWidth="11.42578125" defaultRowHeight="15"/>
  <cols>
    <col min="1" max="3" width="11.42578125" style="59" customWidth="1"/>
    <col min="4" max="4" width="51.42578125" style="59" customWidth="1"/>
    <col min="5" max="5" width="14.42578125" style="59" customWidth="1"/>
    <col min="6" max="6" width="20.85546875" style="59" customWidth="1"/>
    <col min="7" max="7" width="15.7109375" style="59" customWidth="1"/>
    <col min="8" max="8" width="18.28515625" style="59" customWidth="1"/>
    <col min="9" max="9" width="11.42578125" style="59" customWidth="1"/>
    <col min="10" max="10" width="11.42578125" style="59"/>
    <col min="11" max="11" width="17.140625" style="59" hidden="1" customWidth="1"/>
    <col min="12" max="13" width="0" style="59" hidden="1" customWidth="1"/>
    <col min="14" max="16384" width="11.42578125" style="59"/>
  </cols>
  <sheetData>
    <row r="1" spans="2:14" ht="9" customHeight="1"/>
    <row r="2" spans="2:14" ht="15" customHeight="1">
      <c r="B2" s="985"/>
      <c r="C2" s="985"/>
      <c r="D2" s="1214" t="s">
        <v>1162</v>
      </c>
      <c r="E2" s="1214"/>
      <c r="F2" s="1214"/>
      <c r="G2" s="1214"/>
      <c r="H2" s="1214"/>
      <c r="I2" s="985"/>
      <c r="J2" s="985"/>
      <c r="K2" s="985"/>
    </row>
    <row r="3" spans="2:14" ht="15" customHeight="1">
      <c r="C3" s="985"/>
      <c r="D3" s="1214" t="s">
        <v>1082</v>
      </c>
      <c r="E3" s="1214"/>
      <c r="F3" s="1214"/>
      <c r="G3" s="1214"/>
      <c r="H3" s="1214"/>
      <c r="I3" s="985"/>
      <c r="J3" s="985"/>
      <c r="K3" s="985"/>
    </row>
    <row r="4" spans="2:14" ht="15" customHeight="1" thickBot="1">
      <c r="B4" s="985"/>
      <c r="C4" s="985"/>
      <c r="D4" s="1492" t="s">
        <v>125</v>
      </c>
      <c r="E4" s="1492"/>
      <c r="F4" s="1492"/>
      <c r="G4" s="1492"/>
      <c r="H4" s="1492"/>
    </row>
    <row r="5" spans="2:14" ht="75.75" thickBot="1">
      <c r="B5" s="986"/>
      <c r="C5" s="986"/>
      <c r="D5" s="650" t="s">
        <v>174</v>
      </c>
      <c r="E5" s="987" t="s">
        <v>1061</v>
      </c>
      <c r="F5" s="987" t="s">
        <v>836</v>
      </c>
      <c r="G5" s="987" t="s">
        <v>838</v>
      </c>
      <c r="H5" s="988" t="s">
        <v>1661</v>
      </c>
      <c r="I5" s="986"/>
      <c r="J5" s="986"/>
      <c r="K5" s="986"/>
    </row>
    <row r="6" spans="2:14">
      <c r="D6" s="989" t="s">
        <v>3</v>
      </c>
      <c r="E6" s="990">
        <v>824909284943</v>
      </c>
      <c r="F6" s="990">
        <v>34630285649</v>
      </c>
      <c r="G6" s="990">
        <v>24400956930</v>
      </c>
      <c r="H6" s="991">
        <f>+E6+F6+G6</f>
        <v>883940527522</v>
      </c>
    </row>
    <row r="7" spans="2:14">
      <c r="D7" s="992" t="s">
        <v>4</v>
      </c>
      <c r="E7" s="993">
        <v>774311822528</v>
      </c>
      <c r="F7" s="993">
        <v>2065544412</v>
      </c>
      <c r="G7" s="993">
        <v>0</v>
      </c>
      <c r="H7" s="993">
        <f t="shared" ref="H7:H13" si="0">(+E7+F7+G7)*1</f>
        <v>776377366940</v>
      </c>
      <c r="I7" s="994"/>
      <c r="J7" s="994"/>
      <c r="K7" s="994"/>
      <c r="L7" s="994"/>
      <c r="M7" s="994"/>
      <c r="N7" s="995"/>
    </row>
    <row r="8" spans="2:14">
      <c r="D8" s="992" t="s">
        <v>14</v>
      </c>
      <c r="E8" s="993">
        <v>2855666989</v>
      </c>
      <c r="F8" s="993">
        <v>0</v>
      </c>
      <c r="G8" s="993">
        <v>2598128402</v>
      </c>
      <c r="H8" s="993">
        <f t="shared" si="0"/>
        <v>5453795391</v>
      </c>
      <c r="I8" s="994"/>
      <c r="J8" s="932"/>
      <c r="K8" s="932"/>
      <c r="L8" s="932"/>
      <c r="M8" s="932"/>
    </row>
    <row r="9" spans="2:14">
      <c r="D9" s="996" t="s">
        <v>20</v>
      </c>
      <c r="E9" s="997">
        <v>24530106722</v>
      </c>
      <c r="F9" s="997">
        <v>26777225257</v>
      </c>
      <c r="G9" s="997">
        <v>21794328528</v>
      </c>
      <c r="H9" s="998">
        <f t="shared" si="0"/>
        <v>73101660507</v>
      </c>
      <c r="I9" s="994"/>
    </row>
    <row r="10" spans="2:14">
      <c r="D10" s="996" t="s">
        <v>23</v>
      </c>
      <c r="E10" s="997">
        <v>8787404149</v>
      </c>
      <c r="F10" s="997">
        <v>1793321854</v>
      </c>
      <c r="G10" s="997">
        <v>4600000</v>
      </c>
      <c r="H10" s="998">
        <f t="shared" si="0"/>
        <v>10585326003</v>
      </c>
      <c r="I10" s="994"/>
      <c r="L10" s="932"/>
    </row>
    <row r="11" spans="2:14" ht="30">
      <c r="D11" s="996" t="s">
        <v>30</v>
      </c>
      <c r="E11" s="997">
        <v>2588473130</v>
      </c>
      <c r="F11" s="997">
        <v>1423485335</v>
      </c>
      <c r="G11" s="997">
        <v>0</v>
      </c>
      <c r="H11" s="998">
        <f t="shared" si="0"/>
        <v>4011958465</v>
      </c>
      <c r="I11" s="994"/>
    </row>
    <row r="12" spans="2:14">
      <c r="D12" s="992" t="s">
        <v>33</v>
      </c>
      <c r="E12" s="993">
        <v>1502656173</v>
      </c>
      <c r="F12" s="993">
        <v>3000000</v>
      </c>
      <c r="G12" s="993">
        <v>0</v>
      </c>
      <c r="H12" s="993">
        <f t="shared" si="0"/>
        <v>1505656173</v>
      </c>
      <c r="I12" s="994"/>
      <c r="J12" s="932"/>
      <c r="K12" s="440"/>
    </row>
    <row r="13" spans="2:14">
      <c r="D13" s="992" t="s">
        <v>34</v>
      </c>
      <c r="E13" s="993">
        <v>10333155252</v>
      </c>
      <c r="F13" s="993">
        <v>2567708791</v>
      </c>
      <c r="G13" s="993">
        <v>3900000</v>
      </c>
      <c r="H13" s="993">
        <f t="shared" si="0"/>
        <v>12904764043</v>
      </c>
      <c r="I13" s="994"/>
      <c r="K13" s="999"/>
    </row>
    <row r="14" spans="2:14">
      <c r="D14" s="1000" t="s">
        <v>35</v>
      </c>
      <c r="E14" s="1001">
        <v>46576632388</v>
      </c>
      <c r="F14" s="1001">
        <v>0</v>
      </c>
      <c r="G14" s="1001">
        <v>9454140</v>
      </c>
      <c r="H14" s="1002">
        <f>+E14+F14+G14</f>
        <v>46586086528</v>
      </c>
      <c r="I14" s="994"/>
      <c r="K14" s="440"/>
    </row>
    <row r="15" spans="2:14" ht="30">
      <c r="D15" s="992" t="s">
        <v>36</v>
      </c>
      <c r="E15" s="993">
        <v>0</v>
      </c>
      <c r="F15" s="993">
        <v>0</v>
      </c>
      <c r="G15" s="1003">
        <v>1.1000000000000001</v>
      </c>
      <c r="H15" s="993">
        <f>(+E15+F15+G15)*1</f>
        <v>1.1000000000000001</v>
      </c>
      <c r="I15" s="994"/>
      <c r="J15" s="932"/>
      <c r="K15" s="932"/>
      <c r="M15" s="59">
        <v>1</v>
      </c>
    </row>
    <row r="16" spans="2:14">
      <c r="D16" s="996" t="s">
        <v>37</v>
      </c>
      <c r="E16" s="997">
        <v>46576632388</v>
      </c>
      <c r="F16" s="997">
        <v>0</v>
      </c>
      <c r="G16" s="1004">
        <v>0</v>
      </c>
      <c r="H16" s="998">
        <f>(+E16+F16+G16)*1</f>
        <v>46576632388</v>
      </c>
      <c r="I16" s="994"/>
      <c r="J16" s="932"/>
    </row>
    <row r="17" spans="4:11" ht="30.75" thickBot="1">
      <c r="D17" s="1005" t="s">
        <v>40</v>
      </c>
      <c r="E17" s="1006">
        <v>0</v>
      </c>
      <c r="F17" s="1006">
        <v>0</v>
      </c>
      <c r="G17" s="1007">
        <v>8.3541399999999992</v>
      </c>
      <c r="H17" s="1008">
        <f>(+E17+F17+G17)*1</f>
        <v>8.3541399999999992</v>
      </c>
      <c r="I17" s="994"/>
      <c r="J17" s="932"/>
    </row>
    <row r="18" spans="4:11" ht="15.75" thickBot="1">
      <c r="D18" s="1009" t="s">
        <v>1083</v>
      </c>
      <c r="E18" s="1010">
        <v>871485917331</v>
      </c>
      <c r="F18" s="1010">
        <v>34630285649</v>
      </c>
      <c r="G18" s="1010">
        <v>24410411070</v>
      </c>
      <c r="H18" s="1011">
        <f>+E18+F18+G18</f>
        <v>930526614050</v>
      </c>
      <c r="I18" s="994"/>
      <c r="J18" s="932"/>
      <c r="K18" s="1012">
        <v>1000000</v>
      </c>
    </row>
    <row r="19" spans="4:11">
      <c r="D19" s="1493" t="s">
        <v>1084</v>
      </c>
      <c r="E19" s="1493"/>
      <c r="F19" s="1493"/>
      <c r="G19" s="1493"/>
      <c r="H19" s="1493"/>
      <c r="I19" s="994"/>
      <c r="J19" s="932"/>
      <c r="K19" s="932"/>
    </row>
    <row r="20" spans="4:11" ht="28.5" customHeight="1">
      <c r="I20" s="1013"/>
      <c r="K20" s="932"/>
    </row>
    <row r="22" spans="4:11">
      <c r="E22" s="932"/>
      <c r="F22" s="932"/>
      <c r="G22" s="932"/>
    </row>
    <row r="25" spans="4:11">
      <c r="J25" s="932"/>
    </row>
    <row r="26" spans="4:11">
      <c r="I26" s="1014"/>
    </row>
  </sheetData>
  <mergeCells count="4">
    <mergeCell ref="D2:H2"/>
    <mergeCell ref="D3:H3"/>
    <mergeCell ref="D4:H4"/>
    <mergeCell ref="D19:H19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8320-BC77-4F60-8206-9D119EA0A6FA}">
  <dimension ref="D2:H108"/>
  <sheetViews>
    <sheetView showGridLines="0" zoomScaleNormal="100" workbookViewId="0">
      <selection activeCell="D5" sqref="D5"/>
    </sheetView>
  </sheetViews>
  <sheetFormatPr baseColWidth="10" defaultRowHeight="15"/>
  <cols>
    <col min="4" max="4" width="133.85546875" customWidth="1"/>
    <col min="5" max="5" width="24.7109375" style="1016" customWidth="1"/>
  </cols>
  <sheetData>
    <row r="2" spans="4:7">
      <c r="D2" s="1222" t="s">
        <v>1157</v>
      </c>
      <c r="E2" s="1222"/>
    </row>
    <row r="3" spans="4:7" ht="15.6" customHeight="1">
      <c r="D3" s="1222" t="s">
        <v>125</v>
      </c>
      <c r="E3" s="1222"/>
    </row>
    <row r="4" spans="4:7" ht="15.6" customHeight="1" thickBot="1">
      <c r="D4" s="1201" t="s">
        <v>125</v>
      </c>
      <c r="E4" s="1200"/>
    </row>
    <row r="5" spans="4:7" ht="53.45" customHeight="1" thickBot="1">
      <c r="D5" s="1146" t="s">
        <v>2</v>
      </c>
      <c r="E5" s="1147" t="s">
        <v>1661</v>
      </c>
    </row>
    <row r="6" spans="4:7" ht="19.5" thickBot="1">
      <c r="D6" s="1148" t="s">
        <v>1662</v>
      </c>
      <c r="E6" s="1149">
        <f>+SUM(E7:E39)</f>
        <v>918827.57472499995</v>
      </c>
    </row>
    <row r="7" spans="4:7" ht="19.5" thickBot="1">
      <c r="D7" s="1150" t="s">
        <v>164</v>
      </c>
      <c r="E7" s="1151">
        <v>2635.7791240000001</v>
      </c>
    </row>
    <row r="8" spans="4:7" ht="18.75">
      <c r="D8" s="1150" t="s">
        <v>163</v>
      </c>
      <c r="E8" s="1151">
        <v>5182.9407119999996</v>
      </c>
      <c r="G8" s="301"/>
    </row>
    <row r="9" spans="4:7" ht="19.5" thickBot="1">
      <c r="D9" s="1150" t="s">
        <v>161</v>
      </c>
      <c r="E9" s="1151">
        <v>83649.786921000006</v>
      </c>
    </row>
    <row r="10" spans="4:7" ht="18.75">
      <c r="D10" s="1150" t="s">
        <v>181</v>
      </c>
      <c r="E10" s="1152">
        <v>50918.592846</v>
      </c>
    </row>
    <row r="11" spans="4:7" ht="18.75">
      <c r="D11" s="1150" t="s">
        <v>159</v>
      </c>
      <c r="E11" s="1151">
        <v>41821.269281000001</v>
      </c>
    </row>
    <row r="12" spans="4:7" ht="18.75">
      <c r="D12" s="1150" t="s">
        <v>158</v>
      </c>
      <c r="E12" s="1151">
        <v>9748.0501609999992</v>
      </c>
    </row>
    <row r="13" spans="4:7" ht="18.75">
      <c r="D13" s="1150" t="s">
        <v>180</v>
      </c>
      <c r="E13" s="1151">
        <v>8507.8744439999991</v>
      </c>
    </row>
    <row r="14" spans="4:7" ht="18.75">
      <c r="D14" s="1150" t="s">
        <v>179</v>
      </c>
      <c r="E14" s="1151">
        <v>231147.7</v>
      </c>
    </row>
    <row r="15" spans="4:7" ht="18.75">
      <c r="D15" s="1150" t="s">
        <v>178</v>
      </c>
      <c r="E15" s="1151">
        <v>39040.006754000002</v>
      </c>
    </row>
    <row r="16" spans="4:7" ht="18.75">
      <c r="D16" s="1150" t="s">
        <v>154</v>
      </c>
      <c r="E16" s="1151">
        <v>2890.5808969999998</v>
      </c>
    </row>
    <row r="17" spans="4:5" ht="18.75">
      <c r="D17" s="1150" t="s">
        <v>153</v>
      </c>
      <c r="E17" s="1151">
        <v>2398.4444360000002</v>
      </c>
    </row>
    <row r="18" spans="4:5" ht="18.75">
      <c r="D18" s="1150" t="s">
        <v>152</v>
      </c>
      <c r="E18" s="1151">
        <v>11970.604938</v>
      </c>
    </row>
    <row r="19" spans="4:5" ht="18.75">
      <c r="D19" s="1150" t="s">
        <v>151</v>
      </c>
      <c r="E19" s="1151">
        <v>44562.613188000003</v>
      </c>
    </row>
    <row r="20" spans="4:5" ht="18.75">
      <c r="D20" s="1150" t="s">
        <v>150</v>
      </c>
      <c r="E20" s="1151">
        <v>5334.2104890000001</v>
      </c>
    </row>
    <row r="21" spans="4:5" ht="18.75">
      <c r="D21" s="1150" t="s">
        <v>149</v>
      </c>
      <c r="E21" s="1151">
        <v>6472.352809</v>
      </c>
    </row>
    <row r="22" spans="4:5" ht="18.75">
      <c r="D22" s="1150" t="s">
        <v>148</v>
      </c>
      <c r="E22" s="1151">
        <v>8399.3107770000006</v>
      </c>
    </row>
    <row r="23" spans="4:5" ht="18.75">
      <c r="D23" s="1150" t="s">
        <v>147</v>
      </c>
      <c r="E23" s="1151">
        <v>1206.9171220000001</v>
      </c>
    </row>
    <row r="24" spans="4:5" ht="18.75">
      <c r="D24" s="1150" t="s">
        <v>146</v>
      </c>
      <c r="E24" s="1151">
        <v>2562.8902710000002</v>
      </c>
    </row>
    <row r="25" spans="4:5" ht="18.75">
      <c r="D25" s="1150" t="s">
        <v>145</v>
      </c>
      <c r="E25" s="1151">
        <v>660.64678200000003</v>
      </c>
    </row>
    <row r="26" spans="4:5" ht="18.75">
      <c r="D26" s="1150" t="s">
        <v>144</v>
      </c>
      <c r="E26" s="1151">
        <v>5550.4792230000003</v>
      </c>
    </row>
    <row r="27" spans="4:5" ht="18.75">
      <c r="D27" s="1150" t="s">
        <v>143</v>
      </c>
      <c r="E27" s="1151">
        <v>5945.5412900000001</v>
      </c>
    </row>
    <row r="28" spans="4:5" ht="18.75">
      <c r="D28" s="1150" t="s">
        <v>142</v>
      </c>
      <c r="E28" s="1151">
        <v>5462.2221890000001</v>
      </c>
    </row>
    <row r="29" spans="4:5" ht="18.75">
      <c r="D29" s="1150" t="s">
        <v>141</v>
      </c>
      <c r="E29" s="1151">
        <v>1857.951622</v>
      </c>
    </row>
    <row r="30" spans="4:5" ht="18.75">
      <c r="D30" s="1150" t="s">
        <v>140</v>
      </c>
      <c r="E30" s="1151">
        <v>3245.7627259999999</v>
      </c>
    </row>
    <row r="31" spans="4:5" ht="18.75">
      <c r="D31" s="1150" t="s">
        <v>1042</v>
      </c>
      <c r="E31" s="1151">
        <v>14115.198200000001</v>
      </c>
    </row>
    <row r="32" spans="4:5" ht="18.75">
      <c r="D32" s="1150" t="s">
        <v>138</v>
      </c>
      <c r="E32" s="1151">
        <v>8470.5938630000001</v>
      </c>
    </row>
    <row r="33" spans="4:5" ht="18.75">
      <c r="D33" s="1150" t="s">
        <v>136</v>
      </c>
      <c r="E33" s="1151">
        <v>5511.2919570000004</v>
      </c>
    </row>
    <row r="34" spans="4:5" ht="18.75">
      <c r="D34" s="1150" t="s">
        <v>135</v>
      </c>
      <c r="E34" s="1151">
        <v>1474.2480869999999</v>
      </c>
    </row>
    <row r="35" spans="4:5" ht="18.75">
      <c r="D35" s="1150" t="s">
        <v>134</v>
      </c>
      <c r="E35" s="1151">
        <v>1575.371875</v>
      </c>
    </row>
    <row r="36" spans="4:5" ht="18.75">
      <c r="D36" s="1150" t="s">
        <v>133</v>
      </c>
      <c r="E36" s="1151">
        <v>247.728228</v>
      </c>
    </row>
    <row r="37" spans="4:5" ht="18.75">
      <c r="D37" s="1150" t="s">
        <v>132</v>
      </c>
      <c r="E37" s="1151">
        <v>901.88166899999999</v>
      </c>
    </row>
    <row r="38" spans="4:5" ht="19.5" thickBot="1">
      <c r="D38" s="1150" t="s">
        <v>176</v>
      </c>
      <c r="E38" s="1151">
        <v>217039.05288500001</v>
      </c>
    </row>
    <row r="39" spans="4:5" ht="19.5" thickBot="1">
      <c r="D39" s="1153" t="s">
        <v>175</v>
      </c>
      <c r="E39" s="1154">
        <v>88319.678958999997</v>
      </c>
    </row>
    <row r="40" spans="4:5" ht="38.25" thickBot="1">
      <c r="D40" s="1155" t="s">
        <v>1611</v>
      </c>
      <c r="E40" s="1156">
        <f>+SUM(E41:E97)</f>
        <v>142703.36799499998</v>
      </c>
    </row>
    <row r="41" spans="4:5" ht="19.5" thickBot="1">
      <c r="D41" s="1157" t="s">
        <v>849</v>
      </c>
      <c r="E41" s="1158">
        <v>501.555814</v>
      </c>
    </row>
    <row r="42" spans="4:5" ht="18.75">
      <c r="D42" s="1150" t="s">
        <v>850</v>
      </c>
      <c r="E42" s="1151">
        <v>55.682724</v>
      </c>
    </row>
    <row r="43" spans="4:5" ht="18.75">
      <c r="D43" s="1150" t="s">
        <v>851</v>
      </c>
      <c r="E43" s="1151">
        <v>1780.7997829999999</v>
      </c>
    </row>
    <row r="44" spans="4:5" ht="18.75">
      <c r="D44" s="1150" t="s">
        <v>852</v>
      </c>
      <c r="E44" s="1151">
        <v>616.79280400000005</v>
      </c>
    </row>
    <row r="45" spans="4:5" ht="18.75">
      <c r="D45" s="1150" t="s">
        <v>853</v>
      </c>
      <c r="E45" s="1151">
        <v>180.16711100000001</v>
      </c>
    </row>
    <row r="46" spans="4:5" ht="18.75">
      <c r="D46" s="1150" t="s">
        <v>854</v>
      </c>
      <c r="E46" s="1151">
        <v>2008.3173260000001</v>
      </c>
    </row>
    <row r="47" spans="4:5" ht="18.75">
      <c r="D47" s="1150" t="s">
        <v>855</v>
      </c>
      <c r="E47" s="1151">
        <v>71.925495999999995</v>
      </c>
    </row>
    <row r="48" spans="4:5" ht="18.75">
      <c r="D48" s="1150" t="s">
        <v>856</v>
      </c>
      <c r="E48" s="1151">
        <v>20.352056000000001</v>
      </c>
    </row>
    <row r="49" spans="4:5" ht="18.75">
      <c r="D49" s="1150" t="s">
        <v>857</v>
      </c>
      <c r="E49" s="1151">
        <v>6206.9723809999996</v>
      </c>
    </row>
    <row r="50" spans="4:5" ht="18.75">
      <c r="D50" s="1150" t="s">
        <v>858</v>
      </c>
      <c r="E50" s="1151">
        <v>144.144665</v>
      </c>
    </row>
    <row r="51" spans="4:5" ht="18.75">
      <c r="D51" s="1150" t="s">
        <v>859</v>
      </c>
      <c r="E51" s="1151">
        <v>155</v>
      </c>
    </row>
    <row r="52" spans="4:5" ht="18.75">
      <c r="D52" s="1150" t="s">
        <v>860</v>
      </c>
      <c r="E52" s="1151">
        <v>1047.8173850000001</v>
      </c>
    </row>
    <row r="53" spans="4:5" ht="18.75">
      <c r="D53" s="1150" t="s">
        <v>861</v>
      </c>
      <c r="E53" s="1151">
        <v>617.07378400000005</v>
      </c>
    </row>
    <row r="54" spans="4:5" ht="18.75">
      <c r="D54" s="1150" t="s">
        <v>862</v>
      </c>
      <c r="E54" s="1151">
        <v>10384.558818</v>
      </c>
    </row>
    <row r="55" spans="4:5" ht="18.75">
      <c r="D55" s="1150" t="s">
        <v>863</v>
      </c>
      <c r="E55" s="1151">
        <v>134.578</v>
      </c>
    </row>
    <row r="56" spans="4:5" ht="18.75">
      <c r="D56" s="1150" t="s">
        <v>864</v>
      </c>
      <c r="E56" s="1151">
        <v>4595.434107</v>
      </c>
    </row>
    <row r="57" spans="4:5" ht="18.75">
      <c r="D57" s="1150" t="s">
        <v>865</v>
      </c>
      <c r="E57" s="1151">
        <v>346.96714800000001</v>
      </c>
    </row>
    <row r="58" spans="4:5" ht="18.75">
      <c r="D58" s="1150" t="s">
        <v>866</v>
      </c>
      <c r="E58" s="1151">
        <v>62</v>
      </c>
    </row>
    <row r="59" spans="4:5" ht="18.75">
      <c r="D59" s="1150" t="s">
        <v>867</v>
      </c>
      <c r="E59" s="1151">
        <v>109.440625</v>
      </c>
    </row>
    <row r="60" spans="4:5" ht="18.75">
      <c r="D60" s="1150" t="s">
        <v>868</v>
      </c>
      <c r="E60" s="1151">
        <v>582.09132799999998</v>
      </c>
    </row>
    <row r="61" spans="4:5" ht="18.75">
      <c r="D61" s="1150" t="s">
        <v>869</v>
      </c>
      <c r="E61" s="1151">
        <v>374.52226200000001</v>
      </c>
    </row>
    <row r="62" spans="4:5" ht="18.75">
      <c r="D62" s="1150" t="s">
        <v>870</v>
      </c>
      <c r="E62" s="1151">
        <v>30</v>
      </c>
    </row>
    <row r="63" spans="4:5" ht="18.75">
      <c r="D63" s="1150" t="s">
        <v>871</v>
      </c>
      <c r="E63" s="1151">
        <v>601.40357800000004</v>
      </c>
    </row>
    <row r="64" spans="4:5" ht="18.75">
      <c r="D64" s="1150" t="s">
        <v>872</v>
      </c>
      <c r="E64" s="1151">
        <v>1255.0024450000001</v>
      </c>
    </row>
    <row r="65" spans="4:5" ht="18.75">
      <c r="D65" s="1150" t="s">
        <v>873</v>
      </c>
      <c r="E65" s="1151">
        <v>349.15784100000002</v>
      </c>
    </row>
    <row r="66" spans="4:5" ht="18.75">
      <c r="D66" s="1150" t="s">
        <v>874</v>
      </c>
      <c r="E66" s="1151">
        <v>3494.27</v>
      </c>
    </row>
    <row r="67" spans="4:5" ht="18.75">
      <c r="D67" s="1150" t="s">
        <v>875</v>
      </c>
      <c r="E67" s="1151">
        <v>306.97978599999999</v>
      </c>
    </row>
    <row r="68" spans="4:5" ht="18.75">
      <c r="D68" s="1150" t="s">
        <v>876</v>
      </c>
      <c r="E68" s="1151">
        <v>238.07932299999999</v>
      </c>
    </row>
    <row r="69" spans="4:5" ht="18.75">
      <c r="D69" s="1150" t="s">
        <v>877</v>
      </c>
      <c r="E69" s="1151">
        <v>27.303899999999999</v>
      </c>
    </row>
    <row r="70" spans="4:5" ht="18.75">
      <c r="D70" s="1150" t="s">
        <v>878</v>
      </c>
      <c r="E70" s="1151">
        <v>310.196527</v>
      </c>
    </row>
    <row r="71" spans="4:5" ht="18.75">
      <c r="D71" s="1150" t="s">
        <v>879</v>
      </c>
      <c r="E71" s="1151">
        <v>1510.783124</v>
      </c>
    </row>
    <row r="72" spans="4:5" ht="18.75">
      <c r="D72" s="1150" t="s">
        <v>1085</v>
      </c>
      <c r="E72" s="1151">
        <v>158.671257</v>
      </c>
    </row>
    <row r="73" spans="4:5" ht="18.75">
      <c r="D73" s="1150" t="s">
        <v>882</v>
      </c>
      <c r="E73" s="1151">
        <v>4702.2714219999998</v>
      </c>
    </row>
    <row r="74" spans="4:5" ht="18.75">
      <c r="D74" s="1150" t="s">
        <v>1086</v>
      </c>
      <c r="E74" s="1151">
        <v>26.090969999999999</v>
      </c>
    </row>
    <row r="75" spans="4:5" ht="18.75">
      <c r="D75" s="1150" t="s">
        <v>884</v>
      </c>
      <c r="E75" s="1151">
        <v>7267.7073700000001</v>
      </c>
    </row>
    <row r="76" spans="4:5" ht="18.75">
      <c r="D76" s="1150" t="s">
        <v>1087</v>
      </c>
      <c r="E76" s="1151">
        <v>7693.7496709999996</v>
      </c>
    </row>
    <row r="77" spans="4:5" ht="18.75">
      <c r="D77" s="1150" t="s">
        <v>1088</v>
      </c>
      <c r="E77" s="1151">
        <v>314.639385</v>
      </c>
    </row>
    <row r="78" spans="4:5" ht="18.75">
      <c r="D78" s="1150" t="s">
        <v>1089</v>
      </c>
      <c r="E78" s="1151">
        <v>4924.5777019999996</v>
      </c>
    </row>
    <row r="79" spans="4:5" ht="18.75">
      <c r="D79" s="1150" t="s">
        <v>888</v>
      </c>
      <c r="E79" s="1151">
        <v>224.69499999999999</v>
      </c>
    </row>
    <row r="80" spans="4:5" ht="18.75">
      <c r="D80" s="1150" t="s">
        <v>1090</v>
      </c>
      <c r="E80" s="1151">
        <v>70.201379000000003</v>
      </c>
    </row>
    <row r="81" spans="4:5" ht="18.75">
      <c r="D81" s="1150" t="s">
        <v>891</v>
      </c>
      <c r="E81" s="1151">
        <v>168.360446</v>
      </c>
    </row>
    <row r="82" spans="4:5" ht="18.75">
      <c r="D82" s="1150" t="s">
        <v>1091</v>
      </c>
      <c r="E82" s="1151">
        <v>616.66948300000001</v>
      </c>
    </row>
    <row r="83" spans="4:5" ht="18.75">
      <c r="D83" s="1150" t="s">
        <v>893</v>
      </c>
      <c r="E83" s="1151">
        <v>294.00997100000001</v>
      </c>
    </row>
    <row r="84" spans="4:5" ht="18.75">
      <c r="D84" s="1150" t="s">
        <v>894</v>
      </c>
      <c r="E84" s="1151">
        <v>135.64896300000001</v>
      </c>
    </row>
    <row r="85" spans="4:5" ht="18.75">
      <c r="D85" s="1150" t="s">
        <v>895</v>
      </c>
      <c r="E85" s="1151">
        <v>358.59168599999998</v>
      </c>
    </row>
    <row r="86" spans="4:5" ht="18.75">
      <c r="D86" s="1150" t="s">
        <v>1092</v>
      </c>
      <c r="E86" s="1151">
        <v>96.161474999999996</v>
      </c>
    </row>
    <row r="87" spans="4:5" ht="18.75">
      <c r="D87" s="1150" t="s">
        <v>897</v>
      </c>
      <c r="E87" s="1151">
        <v>228.26318000000001</v>
      </c>
    </row>
    <row r="88" spans="4:5" ht="18.75">
      <c r="D88" s="1150" t="s">
        <v>898</v>
      </c>
      <c r="E88" s="1151">
        <v>179.353239</v>
      </c>
    </row>
    <row r="89" spans="4:5" ht="18.75">
      <c r="D89" s="1150" t="s">
        <v>899</v>
      </c>
      <c r="E89" s="1151">
        <v>224.34374299999999</v>
      </c>
    </row>
    <row r="90" spans="4:5" ht="18.75">
      <c r="D90" s="1150" t="s">
        <v>900</v>
      </c>
      <c r="E90" s="1151">
        <v>72.826674999999994</v>
      </c>
    </row>
    <row r="91" spans="4:5" ht="18.75">
      <c r="D91" s="1150" t="s">
        <v>901</v>
      </c>
      <c r="E91" s="1151">
        <v>17</v>
      </c>
    </row>
    <row r="92" spans="4:5" ht="18.75">
      <c r="D92" s="1150" t="s">
        <v>1093</v>
      </c>
      <c r="E92" s="1151">
        <v>64.5</v>
      </c>
    </row>
    <row r="93" spans="4:5" ht="18.75">
      <c r="D93" s="1150" t="s">
        <v>1094</v>
      </c>
      <c r="E93" s="1151">
        <v>73798.410445000001</v>
      </c>
    </row>
    <row r="94" spans="4:5" ht="18.75">
      <c r="D94" s="1150" t="s">
        <v>904</v>
      </c>
      <c r="E94" s="1151">
        <v>70.594061999999994</v>
      </c>
    </row>
    <row r="95" spans="4:5" ht="18.75">
      <c r="D95" s="1150" t="s">
        <v>905</v>
      </c>
      <c r="E95" s="1151">
        <v>2359.3431799999998</v>
      </c>
    </row>
    <row r="96" spans="4:5" ht="19.5" thickBot="1">
      <c r="D96" s="1150" t="s">
        <v>906</v>
      </c>
      <c r="E96" s="1151">
        <v>217.31715</v>
      </c>
    </row>
    <row r="97" spans="4:8" ht="19.5" thickBot="1">
      <c r="D97" s="1153" t="s">
        <v>907</v>
      </c>
      <c r="E97" s="1154">
        <v>300</v>
      </c>
    </row>
    <row r="98" spans="4:8" ht="19.5" thickBot="1">
      <c r="D98" s="1159" t="s">
        <v>1095</v>
      </c>
      <c r="E98" s="1156">
        <f>+SUM(E99:E106)</f>
        <v>41573.507303999999</v>
      </c>
    </row>
    <row r="99" spans="4:8" ht="19.5" thickBot="1">
      <c r="D99" s="1157" t="s">
        <v>1096</v>
      </c>
      <c r="E99" s="1151">
        <v>507.80072999999999</v>
      </c>
    </row>
    <row r="100" spans="4:8" ht="18.75">
      <c r="D100" s="1160" t="s">
        <v>910</v>
      </c>
      <c r="E100" s="1151">
        <v>464.5</v>
      </c>
    </row>
    <row r="101" spans="4:8" ht="18.75">
      <c r="D101" s="1160" t="s">
        <v>911</v>
      </c>
      <c r="E101" s="1151">
        <v>863.81460500000003</v>
      </c>
    </row>
    <row r="102" spans="4:8" ht="18.75">
      <c r="D102" s="1160" t="s">
        <v>912</v>
      </c>
      <c r="E102" s="1151">
        <v>329</v>
      </c>
    </row>
    <row r="103" spans="4:8" ht="18.75">
      <c r="D103" s="1160" t="s">
        <v>913</v>
      </c>
      <c r="E103" s="1151">
        <v>36939.638703999997</v>
      </c>
    </row>
    <row r="104" spans="4:8" ht="18.75">
      <c r="D104" s="1160" t="s">
        <v>914</v>
      </c>
      <c r="E104" s="1151">
        <v>353.09965699999998</v>
      </c>
    </row>
    <row r="105" spans="4:8" ht="18.75">
      <c r="D105" s="1160" t="s">
        <v>915</v>
      </c>
      <c r="E105" s="1151">
        <v>1229.1504560000001</v>
      </c>
    </row>
    <row r="106" spans="4:8" ht="18.75">
      <c r="D106" s="1160" t="s">
        <v>916</v>
      </c>
      <c r="E106" s="1151">
        <v>886.503152</v>
      </c>
    </row>
    <row r="107" spans="4:8" ht="19.5" thickBot="1">
      <c r="D107" s="1161" t="s">
        <v>88</v>
      </c>
      <c r="E107" s="1162">
        <f>+E98+E40+E6</f>
        <v>1103104.4500239999</v>
      </c>
    </row>
    <row r="108" spans="4:8" ht="15.75" thickBot="1">
      <c r="D108" s="1494" t="s">
        <v>1097</v>
      </c>
      <c r="E108" s="1495"/>
      <c r="F108" s="1015"/>
      <c r="G108" s="1015"/>
      <c r="H108" s="1015"/>
    </row>
  </sheetData>
  <mergeCells count="3">
    <mergeCell ref="D2:E3"/>
    <mergeCell ref="D4:E4"/>
    <mergeCell ref="D108:E10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0B2B-6134-4A3B-B951-A49A14E0B80C}">
  <dimension ref="B4:N25"/>
  <sheetViews>
    <sheetView showGridLines="0" zoomScaleNormal="100" workbookViewId="0">
      <selection activeCell="E3" sqref="E3"/>
    </sheetView>
  </sheetViews>
  <sheetFormatPr baseColWidth="10" defaultColWidth="11.42578125" defaultRowHeight="15"/>
  <cols>
    <col min="4" max="4" width="13.42578125" customWidth="1"/>
  </cols>
  <sheetData>
    <row r="4" spans="2:12">
      <c r="B4" s="1200" t="s">
        <v>710</v>
      </c>
      <c r="C4" s="1200"/>
      <c r="D4" s="1200"/>
      <c r="E4" s="1200"/>
      <c r="F4" s="1200"/>
      <c r="G4" s="1200"/>
      <c r="H4" s="1200"/>
      <c r="I4" s="1200"/>
      <c r="J4" s="1200"/>
      <c r="K4" s="1200"/>
      <c r="L4" s="1200"/>
    </row>
    <row r="5" spans="2:12">
      <c r="E5" s="1226" t="s">
        <v>712</v>
      </c>
      <c r="F5" s="1226"/>
      <c r="G5" s="1226"/>
      <c r="H5" s="1226"/>
    </row>
    <row r="21" spans="4:14">
      <c r="D21" s="416" t="s">
        <v>518</v>
      </c>
    </row>
    <row r="22" spans="4:14">
      <c r="D22" s="1224" t="s">
        <v>519</v>
      </c>
      <c r="E22" s="1224"/>
    </row>
    <row r="23" spans="4:14">
      <c r="D23" s="416" t="s">
        <v>520</v>
      </c>
    </row>
    <row r="24" spans="4:14">
      <c r="D24" s="1224" t="s">
        <v>521</v>
      </c>
      <c r="E24" s="1224"/>
      <c r="F24" s="1224"/>
      <c r="G24" s="1224"/>
      <c r="H24" s="1224"/>
      <c r="I24" s="1224"/>
      <c r="J24" s="1224"/>
    </row>
    <row r="25" spans="4:14">
      <c r="D25" s="1225" t="s">
        <v>522</v>
      </c>
      <c r="E25" s="1225"/>
      <c r="F25" s="1225"/>
      <c r="G25" s="1225"/>
      <c r="H25" s="1225"/>
      <c r="I25" s="1225"/>
      <c r="J25" s="1225"/>
      <c r="K25" s="1225"/>
      <c r="L25" s="1225"/>
      <c r="M25" s="1225"/>
      <c r="N25" s="1225"/>
    </row>
  </sheetData>
  <mergeCells count="5">
    <mergeCell ref="D24:J24"/>
    <mergeCell ref="D25:N25"/>
    <mergeCell ref="D22:E22"/>
    <mergeCell ref="B4:L4"/>
    <mergeCell ref="E5:H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30B1-475B-4C19-90E5-1033621236AF}">
  <dimension ref="A1:N25"/>
  <sheetViews>
    <sheetView showGridLines="0" zoomScaleNormal="100" workbookViewId="0">
      <selection activeCell="G5" sqref="G5"/>
    </sheetView>
  </sheetViews>
  <sheetFormatPr baseColWidth="10" defaultColWidth="11.42578125" defaultRowHeight="15"/>
  <cols>
    <col min="1" max="2" width="11.42578125" customWidth="1"/>
    <col min="3" max="3" width="64.85546875" customWidth="1"/>
    <col min="4" max="4" width="13.5703125" bestFit="1" customWidth="1"/>
    <col min="5" max="5" width="23.42578125" customWidth="1"/>
    <col min="6" max="6" width="14.140625" customWidth="1"/>
    <col min="7" max="7" width="15.5703125" bestFit="1" customWidth="1"/>
    <col min="9" max="9" width="26.140625" bestFit="1" customWidth="1"/>
  </cols>
  <sheetData>
    <row r="1" spans="1:14" ht="9.6" customHeight="1"/>
    <row r="2" spans="1:14" ht="18.75" customHeight="1">
      <c r="A2" s="1214" t="s">
        <v>1156</v>
      </c>
      <c r="B2" s="1214"/>
      <c r="C2" s="1214"/>
      <c r="D2" s="1214"/>
      <c r="E2" s="1214"/>
      <c r="F2" s="1214"/>
      <c r="G2" s="1214"/>
      <c r="H2" s="1214"/>
    </row>
    <row r="3" spans="1:14">
      <c r="A3" s="1199" t="s">
        <v>1098</v>
      </c>
      <c r="B3" s="1199"/>
      <c r="C3" s="1199"/>
      <c r="D3" s="1199"/>
      <c r="E3" s="1199"/>
      <c r="F3" s="1199"/>
      <c r="G3" s="1199"/>
      <c r="H3" s="1199"/>
    </row>
    <row r="4" spans="1:14" ht="15.75" customHeight="1">
      <c r="A4" s="1226" t="s">
        <v>1099</v>
      </c>
      <c r="B4" s="1199"/>
      <c r="C4" s="1199"/>
      <c r="D4" s="1199"/>
      <c r="E4" s="1199"/>
      <c r="F4" s="1199"/>
      <c r="G4" s="1199"/>
      <c r="H4" s="1199"/>
    </row>
    <row r="5" spans="1:14" ht="61.5" customHeight="1">
      <c r="C5" s="1137" t="s">
        <v>174</v>
      </c>
      <c r="D5" s="1137" t="s">
        <v>1061</v>
      </c>
      <c r="E5" s="1137" t="s">
        <v>836</v>
      </c>
      <c r="F5" s="1137" t="s">
        <v>838</v>
      </c>
      <c r="G5" s="1137" t="s">
        <v>1663</v>
      </c>
      <c r="I5" s="729"/>
    </row>
    <row r="6" spans="1:14">
      <c r="C6" s="1017" t="s">
        <v>108</v>
      </c>
      <c r="D6" s="1018">
        <v>788670592688</v>
      </c>
      <c r="E6" s="1018">
        <v>123615757870</v>
      </c>
      <c r="F6" s="1018">
        <v>41044023170</v>
      </c>
      <c r="G6" s="1018">
        <f>+D6+E6+F6</f>
        <v>953330373728</v>
      </c>
      <c r="I6" s="1019"/>
      <c r="J6" s="1019"/>
      <c r="K6" s="1019"/>
      <c r="L6" s="1019"/>
      <c r="M6" s="1019"/>
      <c r="N6" s="1020"/>
    </row>
    <row r="7" spans="1:14">
      <c r="C7" s="647" t="s">
        <v>107</v>
      </c>
      <c r="D7" s="1021">
        <v>376517668582</v>
      </c>
      <c r="E7" s="1021">
        <v>120424435585</v>
      </c>
      <c r="F7" s="1021">
        <v>40592500771</v>
      </c>
      <c r="G7" s="1021">
        <f t="shared" ref="G7:G20" si="0">(+D7+E7+F7)*1</f>
        <v>537534604938</v>
      </c>
      <c r="H7" s="1019"/>
    </row>
    <row r="8" spans="1:14">
      <c r="C8" s="647" t="s">
        <v>101</v>
      </c>
      <c r="D8" s="1021">
        <v>56464492902</v>
      </c>
      <c r="E8" s="1021">
        <v>1882276469</v>
      </c>
      <c r="F8" s="1021">
        <v>0</v>
      </c>
      <c r="G8" s="1021">
        <f t="shared" si="0"/>
        <v>58346769371</v>
      </c>
      <c r="H8" s="1019"/>
    </row>
    <row r="9" spans="1:14">
      <c r="C9" s="647" t="s">
        <v>100</v>
      </c>
      <c r="D9" s="1021">
        <v>193105783455</v>
      </c>
      <c r="E9" s="1021">
        <v>27043834</v>
      </c>
      <c r="F9" s="1021">
        <v>0</v>
      </c>
      <c r="G9" s="1021">
        <f t="shared" si="0"/>
        <v>193132827289</v>
      </c>
      <c r="H9" s="1019"/>
      <c r="J9" s="1022"/>
    </row>
    <row r="10" spans="1:14">
      <c r="C10" s="647" t="s">
        <v>99</v>
      </c>
      <c r="D10" s="1021">
        <v>0</v>
      </c>
      <c r="E10" s="1021">
        <v>0</v>
      </c>
      <c r="F10" s="1021">
        <v>50000000</v>
      </c>
      <c r="G10" s="1021">
        <f t="shared" si="0"/>
        <v>50000000</v>
      </c>
      <c r="H10" s="1019"/>
    </row>
    <row r="11" spans="1:14">
      <c r="C11" s="647" t="s">
        <v>842</v>
      </c>
      <c r="D11" s="1021">
        <v>162275167916</v>
      </c>
      <c r="E11" s="1021">
        <v>1056625252</v>
      </c>
      <c r="F11" s="1021">
        <v>400922399</v>
      </c>
      <c r="G11" s="1021">
        <f t="shared" si="0"/>
        <v>163732715567</v>
      </c>
      <c r="H11" s="1019"/>
    </row>
    <row r="12" spans="1:14">
      <c r="C12" s="647" t="s">
        <v>97</v>
      </c>
      <c r="D12" s="1021">
        <v>307479833</v>
      </c>
      <c r="E12" s="1021">
        <v>225376730</v>
      </c>
      <c r="F12" s="1021">
        <v>600000</v>
      </c>
      <c r="G12" s="1021">
        <f t="shared" si="0"/>
        <v>533456563</v>
      </c>
      <c r="H12" s="1019"/>
    </row>
    <row r="13" spans="1:14">
      <c r="C13" s="1017" t="s">
        <v>96</v>
      </c>
      <c r="D13" s="1018">
        <f>+SUM(D14:D20)</f>
        <v>130156982037</v>
      </c>
      <c r="E13" s="1018">
        <f>+SUM(E14:E20)</f>
        <v>19087610125</v>
      </c>
      <c r="F13" s="1018">
        <f>+SUM(F14:F20)</f>
        <v>529484134</v>
      </c>
      <c r="G13" s="1018">
        <f t="shared" si="0"/>
        <v>149774076296</v>
      </c>
      <c r="H13" s="1023"/>
    </row>
    <row r="14" spans="1:14">
      <c r="C14" s="647" t="s">
        <v>95</v>
      </c>
      <c r="D14" s="1021">
        <v>33202833419</v>
      </c>
      <c r="E14" s="1021">
        <v>6176680683</v>
      </c>
      <c r="F14" s="1021">
        <v>61334162</v>
      </c>
      <c r="G14" s="1021">
        <f t="shared" si="0"/>
        <v>39440848264</v>
      </c>
      <c r="H14" s="1019"/>
    </row>
    <row r="15" spans="1:14">
      <c r="C15" s="1130" t="s">
        <v>94</v>
      </c>
      <c r="D15" s="1021">
        <v>61017821671</v>
      </c>
      <c r="E15" s="1021">
        <v>10934109140</v>
      </c>
      <c r="F15" s="1021">
        <v>468149972</v>
      </c>
      <c r="G15" s="1021">
        <f t="shared" si="0"/>
        <v>72420080783</v>
      </c>
      <c r="H15" s="1019"/>
      <c r="I15" s="1024"/>
    </row>
    <row r="16" spans="1:14">
      <c r="C16" s="647" t="s">
        <v>93</v>
      </c>
      <c r="D16" s="1021">
        <v>26359067</v>
      </c>
      <c r="E16" s="1021">
        <v>65902327</v>
      </c>
      <c r="F16" s="1021">
        <v>0</v>
      </c>
      <c r="G16" s="1021">
        <f t="shared" si="0"/>
        <v>92261394</v>
      </c>
      <c r="H16" s="1019"/>
    </row>
    <row r="17" spans="3:9">
      <c r="C17" s="647" t="s">
        <v>92</v>
      </c>
      <c r="D17" s="1021">
        <v>2309866101</v>
      </c>
      <c r="E17" s="1021">
        <v>167822420</v>
      </c>
      <c r="F17" s="1021">
        <v>0</v>
      </c>
      <c r="G17" s="1021">
        <f t="shared" si="0"/>
        <v>2477688521</v>
      </c>
      <c r="H17" s="1019"/>
      <c r="I17" s="1019"/>
    </row>
    <row r="18" spans="3:9">
      <c r="C18" s="647" t="s">
        <v>843</v>
      </c>
      <c r="D18" s="1021">
        <v>32153817504</v>
      </c>
      <c r="E18" s="1021">
        <v>1742947577</v>
      </c>
      <c r="F18" s="1021">
        <v>0</v>
      </c>
      <c r="G18" s="1021">
        <f t="shared" si="0"/>
        <v>33896765081</v>
      </c>
      <c r="H18" s="1019"/>
      <c r="I18" s="1019"/>
    </row>
    <row r="19" spans="3:9">
      <c r="C19" s="647" t="s">
        <v>844</v>
      </c>
      <c r="D19" s="1021">
        <v>0</v>
      </c>
      <c r="E19" s="1021">
        <v>147978</v>
      </c>
      <c r="F19" s="1021">
        <v>0</v>
      </c>
      <c r="G19" s="1021">
        <f t="shared" si="0"/>
        <v>147978</v>
      </c>
      <c r="H19" s="1019"/>
    </row>
    <row r="20" spans="3:9" ht="15.75" thickBot="1">
      <c r="C20" s="646" t="s">
        <v>90</v>
      </c>
      <c r="D20" s="1021">
        <v>1446284275</v>
      </c>
      <c r="E20" s="1021">
        <v>0</v>
      </c>
      <c r="F20" s="1021">
        <v>0</v>
      </c>
      <c r="G20" s="1021">
        <f t="shared" si="0"/>
        <v>1446284275</v>
      </c>
      <c r="H20" s="1019"/>
    </row>
    <row r="21" spans="3:9" ht="16.899999999999999" customHeight="1" thickBot="1">
      <c r="C21" s="1025" t="s">
        <v>1100</v>
      </c>
      <c r="D21" s="1026">
        <f>+D6+D13</f>
        <v>918827574725</v>
      </c>
      <c r="E21" s="1026">
        <f>+E6+E13</f>
        <v>142703367995</v>
      </c>
      <c r="F21" s="1026">
        <f>+F6+F13</f>
        <v>41573507304</v>
      </c>
      <c r="G21" s="1027">
        <f>+G6+G13</f>
        <v>1103104450024</v>
      </c>
      <c r="I21" s="1024"/>
    </row>
    <row r="22" spans="3:9" ht="18" customHeight="1">
      <c r="C22" s="1249" t="s">
        <v>1097</v>
      </c>
      <c r="D22" s="1249"/>
      <c r="E22" s="1249"/>
      <c r="F22" s="1249"/>
      <c r="G22" s="1249"/>
    </row>
    <row r="24" spans="3:9">
      <c r="I24" s="1019"/>
    </row>
    <row r="25" spans="3:9">
      <c r="D25" s="1028"/>
      <c r="E25" s="1028"/>
      <c r="F25" s="1028"/>
    </row>
  </sheetData>
  <mergeCells count="4">
    <mergeCell ref="A2:H2"/>
    <mergeCell ref="A3:H3"/>
    <mergeCell ref="A4:H4"/>
    <mergeCell ref="C22:G22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3B0B-0865-40B6-8547-6184E2E8DE6E}">
  <dimension ref="A1:U65"/>
  <sheetViews>
    <sheetView showGridLines="0" topLeftCell="A4" zoomScaleNormal="100" workbookViewId="0">
      <selection activeCell="D5" sqref="D5"/>
    </sheetView>
  </sheetViews>
  <sheetFormatPr baseColWidth="10" defaultColWidth="11.42578125" defaultRowHeight="15"/>
  <cols>
    <col min="1" max="3" width="11.42578125" customWidth="1"/>
    <col min="4" max="4" width="49.7109375" customWidth="1"/>
    <col min="5" max="5" width="24.42578125" customWidth="1"/>
    <col min="6" max="6" width="19.5703125" customWidth="1"/>
    <col min="7" max="7" width="15.140625" customWidth="1"/>
    <col min="8" max="8" width="19.140625" customWidth="1"/>
    <col min="9" max="9" width="7.42578125" bestFit="1" customWidth="1"/>
    <col min="10" max="10" width="21.28515625" bestFit="1" customWidth="1"/>
    <col min="11" max="11" width="19.7109375" bestFit="1" customWidth="1"/>
    <col min="12" max="12" width="10" customWidth="1"/>
    <col min="13" max="13" width="8.5703125" customWidth="1"/>
    <col min="14" max="14" width="11.140625" customWidth="1"/>
    <col min="15" max="15" width="10" customWidth="1"/>
    <col min="19" max="19" width="14.85546875" bestFit="1" customWidth="1"/>
    <col min="20" max="20" width="12.5703125" customWidth="1"/>
  </cols>
  <sheetData>
    <row r="1" spans="1:21" ht="10.15" customHeight="1"/>
    <row r="2" spans="1:21">
      <c r="A2" s="1199" t="s">
        <v>1155</v>
      </c>
      <c r="B2" s="1199"/>
      <c r="C2" s="1199"/>
      <c r="D2" s="1199"/>
      <c r="E2" s="1199"/>
      <c r="F2" s="1199"/>
      <c r="G2" s="1199"/>
      <c r="H2" s="1199"/>
      <c r="I2" s="1199"/>
      <c r="J2" s="1199"/>
      <c r="K2" s="1199"/>
    </row>
    <row r="3" spans="1:21">
      <c r="A3" s="1199" t="s">
        <v>1103</v>
      </c>
      <c r="B3" s="1199"/>
      <c r="C3" s="1199"/>
      <c r="D3" s="1199"/>
      <c r="E3" s="1199"/>
      <c r="F3" s="1199"/>
      <c r="G3" s="1199"/>
      <c r="H3" s="1199"/>
      <c r="I3" s="1199"/>
      <c r="J3" s="1199"/>
      <c r="K3" s="1199"/>
    </row>
    <row r="4" spans="1:21">
      <c r="A4" s="1226" t="s">
        <v>1104</v>
      </c>
      <c r="B4" s="1199"/>
      <c r="C4" s="1199"/>
      <c r="D4" s="1199"/>
      <c r="E4" s="1199"/>
      <c r="F4" s="1199"/>
      <c r="G4" s="1199"/>
      <c r="H4" s="1199"/>
      <c r="I4" s="1199"/>
      <c r="J4" s="1199"/>
      <c r="K4" s="1199"/>
    </row>
    <row r="5" spans="1:21" ht="75">
      <c r="D5" s="1136" t="s">
        <v>1105</v>
      </c>
      <c r="E5" s="1137" t="s">
        <v>1061</v>
      </c>
      <c r="F5" s="1137" t="s">
        <v>836</v>
      </c>
      <c r="G5" s="1137" t="s">
        <v>838</v>
      </c>
      <c r="H5" s="1137" t="s">
        <v>1661</v>
      </c>
      <c r="K5" s="1029"/>
    </row>
    <row r="6" spans="1:21">
      <c r="D6" s="1017" t="s">
        <v>1106</v>
      </c>
      <c r="E6" s="1030">
        <f>SUM(E7:E10)</f>
        <v>174371246930</v>
      </c>
      <c r="F6" s="1030">
        <f>SUM(F7:F10)</f>
        <v>17197236591</v>
      </c>
      <c r="G6" s="1031">
        <f>SUM(G7:G10)</f>
        <v>0</v>
      </c>
      <c r="H6" s="1030">
        <f>SUM(H7:H10)</f>
        <v>191568483521</v>
      </c>
      <c r="I6" s="1032"/>
      <c r="J6" s="1032"/>
      <c r="K6" s="1019"/>
    </row>
    <row r="7" spans="1:21">
      <c r="C7" s="1019"/>
      <c r="D7" s="1033" t="s">
        <v>1107</v>
      </c>
      <c r="E7" s="1034">
        <v>73604841749</v>
      </c>
      <c r="F7" s="1034">
        <v>16306849997</v>
      </c>
      <c r="G7" s="1035">
        <v>0</v>
      </c>
      <c r="H7" s="1034">
        <v>89911691746</v>
      </c>
      <c r="I7" s="1032"/>
      <c r="J7" s="1032"/>
      <c r="K7" s="1019"/>
      <c r="L7" s="1019"/>
      <c r="M7" s="1019"/>
      <c r="N7" s="1019"/>
      <c r="O7" s="1019"/>
    </row>
    <row r="8" spans="1:21">
      <c r="C8" s="1019"/>
      <c r="D8" s="1033" t="s">
        <v>1108</v>
      </c>
      <c r="E8" s="1034">
        <v>9714106813</v>
      </c>
      <c r="F8" s="1034">
        <v>3300000</v>
      </c>
      <c r="G8" s="1035">
        <v>0</v>
      </c>
      <c r="H8" s="1034">
        <v>9717406813</v>
      </c>
      <c r="I8" s="1032"/>
      <c r="J8" s="1032"/>
      <c r="K8" s="1019"/>
      <c r="L8" s="1019"/>
      <c r="M8" s="1019"/>
      <c r="N8" s="1019"/>
      <c r="O8" s="1019"/>
    </row>
    <row r="9" spans="1:21">
      <c r="C9" s="1019"/>
      <c r="D9" s="1033" t="s">
        <v>1109</v>
      </c>
      <c r="E9" s="1034">
        <v>44160365909</v>
      </c>
      <c r="F9" s="1034">
        <v>270417111</v>
      </c>
      <c r="G9" s="1035">
        <v>0</v>
      </c>
      <c r="H9" s="1034">
        <v>44430783020</v>
      </c>
      <c r="I9" s="1032"/>
      <c r="J9" s="1032"/>
      <c r="K9" s="1019"/>
      <c r="L9" s="1019"/>
      <c r="M9" s="1019"/>
      <c r="N9" s="1019"/>
      <c r="O9" s="1019"/>
    </row>
    <row r="10" spans="1:21">
      <c r="C10" s="1019"/>
      <c r="D10" s="1033" t="s">
        <v>1110</v>
      </c>
      <c r="E10" s="1034">
        <v>46891932459</v>
      </c>
      <c r="F10" s="1034">
        <v>616669483</v>
      </c>
      <c r="G10" s="1035">
        <v>0</v>
      </c>
      <c r="H10" s="1034">
        <v>47508601942</v>
      </c>
      <c r="I10" s="1032"/>
      <c r="J10" s="1032"/>
      <c r="K10" s="1019"/>
      <c r="L10" s="1019"/>
      <c r="M10" s="1019"/>
      <c r="N10" s="1019"/>
      <c r="O10" s="1019"/>
    </row>
    <row r="11" spans="1:21">
      <c r="D11" s="1017" t="s">
        <v>1111</v>
      </c>
      <c r="E11" s="1030">
        <f>SUM(E12:E20)</f>
        <v>129465969060</v>
      </c>
      <c r="F11" s="1030">
        <f>SUM(F12:F20)</f>
        <v>28512789689</v>
      </c>
      <c r="G11" s="1031">
        <f>SUM(G12:G20)</f>
        <v>0</v>
      </c>
      <c r="H11" s="1030">
        <v>157978758749</v>
      </c>
      <c r="I11" s="1032"/>
      <c r="J11" s="1032"/>
      <c r="K11" s="1019"/>
      <c r="L11" s="1019"/>
      <c r="M11" s="1019"/>
      <c r="N11" s="1019"/>
      <c r="O11" s="1019"/>
    </row>
    <row r="12" spans="1:21" ht="30">
      <c r="C12" s="1019"/>
      <c r="D12" s="1033" t="s">
        <v>1112</v>
      </c>
      <c r="E12" s="1034">
        <v>6491720382</v>
      </c>
      <c r="F12" s="1034">
        <v>2717177826</v>
      </c>
      <c r="G12" s="1035">
        <v>0</v>
      </c>
      <c r="H12" s="1034">
        <v>9208898208</v>
      </c>
      <c r="I12" s="1032"/>
      <c r="J12" s="1032"/>
      <c r="K12" s="1019"/>
      <c r="L12" s="1019"/>
      <c r="M12" s="1019"/>
      <c r="N12" s="1019"/>
      <c r="O12" s="1019"/>
    </row>
    <row r="13" spans="1:21">
      <c r="C13" s="1019"/>
      <c r="D13" s="1033" t="s">
        <v>1113</v>
      </c>
      <c r="E13" s="1034">
        <v>11826123879</v>
      </c>
      <c r="F13" s="1034">
        <v>3940058151</v>
      </c>
      <c r="G13" s="1035">
        <v>0</v>
      </c>
      <c r="H13" s="1034">
        <v>15766182030</v>
      </c>
      <c r="I13" s="1032"/>
      <c r="J13" s="1032"/>
      <c r="K13" s="1019"/>
      <c r="L13" s="1019"/>
      <c r="M13" s="1019"/>
      <c r="N13" s="1019"/>
      <c r="O13" s="1019"/>
      <c r="Q13" s="1019"/>
      <c r="R13" s="1019"/>
      <c r="S13" s="1019"/>
      <c r="T13" s="1019"/>
      <c r="U13" s="1019"/>
    </row>
    <row r="14" spans="1:21">
      <c r="C14" s="1019"/>
      <c r="D14" s="1033" t="s">
        <v>1114</v>
      </c>
      <c r="E14" s="1035">
        <v>150000000</v>
      </c>
      <c r="F14" s="1034">
        <v>5614220806</v>
      </c>
      <c r="G14" s="1035">
        <v>0</v>
      </c>
      <c r="H14" s="1034">
        <v>5764220806</v>
      </c>
      <c r="I14" s="1032"/>
      <c r="J14" s="1032"/>
      <c r="K14" s="1019"/>
      <c r="L14" s="1019"/>
      <c r="M14" s="1019"/>
      <c r="N14" s="1019"/>
      <c r="O14" s="1019"/>
      <c r="Q14" s="1019"/>
      <c r="R14" s="1019"/>
      <c r="S14" s="1019"/>
      <c r="T14" s="1019"/>
      <c r="U14" s="1019"/>
    </row>
    <row r="15" spans="1:21">
      <c r="C15" s="1019"/>
      <c r="D15" s="1033" t="s">
        <v>1115</v>
      </c>
      <c r="E15" s="1034">
        <v>56289922848</v>
      </c>
      <c r="F15" s="1034">
        <v>1823243093</v>
      </c>
      <c r="G15" s="1035">
        <v>0</v>
      </c>
      <c r="H15" s="1034">
        <v>58113165941</v>
      </c>
      <c r="I15" s="1032"/>
      <c r="J15" s="1032"/>
      <c r="K15" s="1032"/>
      <c r="L15" s="1019"/>
      <c r="M15" s="1019"/>
      <c r="N15" s="1019"/>
      <c r="O15" s="1019"/>
      <c r="Q15" s="1019"/>
      <c r="R15" s="1019"/>
      <c r="S15" s="1019"/>
      <c r="T15" s="1019"/>
      <c r="U15" s="1019"/>
    </row>
    <row r="16" spans="1:21">
      <c r="C16" s="1019"/>
      <c r="D16" s="1033" t="s">
        <v>1116</v>
      </c>
      <c r="E16" s="1034">
        <v>350270440</v>
      </c>
      <c r="F16" s="1035">
        <v>0</v>
      </c>
      <c r="G16" s="1035">
        <v>0</v>
      </c>
      <c r="H16" s="1034">
        <v>350270440</v>
      </c>
      <c r="I16" s="1032"/>
      <c r="J16" s="1032"/>
      <c r="K16" s="1019"/>
      <c r="L16" s="1032"/>
      <c r="M16" s="1032"/>
      <c r="N16" s="1032"/>
      <c r="O16" s="1019"/>
      <c r="Q16" s="1019"/>
      <c r="R16" s="1019"/>
      <c r="S16" s="1019"/>
      <c r="T16" s="1019"/>
      <c r="U16" s="1019"/>
    </row>
    <row r="17" spans="3:21">
      <c r="C17" s="1019"/>
      <c r="D17" s="1033" t="s">
        <v>1117</v>
      </c>
      <c r="E17" s="1034">
        <v>45785674160</v>
      </c>
      <c r="F17" s="1034">
        <v>9046910665</v>
      </c>
      <c r="G17" s="1035">
        <v>0</v>
      </c>
      <c r="H17" s="1034">
        <v>54832584825</v>
      </c>
      <c r="I17" s="1032"/>
      <c r="J17" s="1032"/>
      <c r="K17" s="1019"/>
      <c r="L17" s="1019"/>
      <c r="M17" s="1019"/>
      <c r="N17" s="1019"/>
      <c r="O17" s="1019"/>
      <c r="Q17" s="1019"/>
      <c r="R17" s="1019"/>
      <c r="S17" s="1019"/>
      <c r="T17" s="1019"/>
      <c r="U17" s="1019"/>
    </row>
    <row r="18" spans="3:21">
      <c r="C18" s="1019"/>
      <c r="D18" s="1033" t="s">
        <v>1118</v>
      </c>
      <c r="E18" s="1034">
        <v>1947015390</v>
      </c>
      <c r="F18" s="1034">
        <v>4595434107</v>
      </c>
      <c r="G18" s="1035">
        <v>0</v>
      </c>
      <c r="H18" s="1034">
        <v>6542449497</v>
      </c>
      <c r="I18" s="1032"/>
      <c r="J18" s="1032"/>
      <c r="K18" s="1019"/>
      <c r="L18" s="1019"/>
      <c r="M18" s="1019"/>
      <c r="N18" s="1019"/>
      <c r="O18" s="1019"/>
      <c r="Q18" s="1019"/>
      <c r="R18" s="1019"/>
      <c r="S18" s="1019"/>
      <c r="T18" s="1019"/>
      <c r="U18" s="1019"/>
    </row>
    <row r="19" spans="3:21">
      <c r="C19" s="1019"/>
      <c r="D19" s="1033" t="s">
        <v>1119</v>
      </c>
      <c r="E19" s="1035">
        <v>149703020</v>
      </c>
      <c r="F19" s="1034">
        <v>617073784</v>
      </c>
      <c r="G19" s="1035">
        <v>0</v>
      </c>
      <c r="H19" s="1034">
        <v>766776804</v>
      </c>
      <c r="I19" s="1032"/>
      <c r="J19" s="1032"/>
      <c r="K19" s="1032"/>
      <c r="L19" s="1019"/>
      <c r="M19" s="1019"/>
      <c r="N19" s="1019"/>
      <c r="O19" s="1019"/>
      <c r="Q19" s="1019"/>
      <c r="R19" s="1019"/>
      <c r="S19" s="1019"/>
      <c r="T19" s="1019"/>
      <c r="U19" s="1019"/>
    </row>
    <row r="20" spans="3:21">
      <c r="C20" s="1019"/>
      <c r="D20" s="1033" t="s">
        <v>1120</v>
      </c>
      <c r="E20" s="1034">
        <v>6475538941</v>
      </c>
      <c r="F20" s="1034">
        <v>158671257</v>
      </c>
      <c r="G20" s="1035">
        <v>0</v>
      </c>
      <c r="H20" s="1034">
        <v>6634210198</v>
      </c>
      <c r="I20" s="1032"/>
      <c r="J20" s="1032"/>
      <c r="K20" s="1019"/>
      <c r="L20" s="1032"/>
      <c r="M20" s="1032"/>
      <c r="N20" s="1032"/>
      <c r="O20" s="1019"/>
      <c r="Q20" s="1019"/>
      <c r="R20" s="1019"/>
      <c r="S20" s="1019"/>
      <c r="T20" s="1019"/>
      <c r="U20" s="1019"/>
    </row>
    <row r="21" spans="3:21">
      <c r="D21" s="1017" t="s">
        <v>1121</v>
      </c>
      <c r="E21" s="1030">
        <f>E22+E23</f>
        <v>8196241611</v>
      </c>
      <c r="F21" s="1030">
        <f>F22+F23</f>
        <v>1018824640</v>
      </c>
      <c r="G21" s="1031">
        <f>G22+G23</f>
        <v>0</v>
      </c>
      <c r="H21" s="1030">
        <f>H22+H23</f>
        <v>9215066251</v>
      </c>
      <c r="I21" s="1032"/>
      <c r="J21" s="1032"/>
      <c r="K21" s="1032"/>
      <c r="L21" s="1019"/>
      <c r="M21" s="1019"/>
      <c r="N21" s="1019"/>
      <c r="O21" s="1019"/>
      <c r="Q21" s="1019"/>
      <c r="R21" s="1019"/>
      <c r="S21" s="1019"/>
      <c r="T21" s="1019"/>
      <c r="U21" s="1019"/>
    </row>
    <row r="22" spans="3:21">
      <c r="C22" s="1019"/>
      <c r="D22" s="1033" t="s">
        <v>1122</v>
      </c>
      <c r="E22" s="1034">
        <v>2957547781</v>
      </c>
      <c r="F22" s="1034">
        <v>609751575</v>
      </c>
      <c r="G22" s="1035">
        <v>0</v>
      </c>
      <c r="H22" s="1034">
        <v>3567299356</v>
      </c>
      <c r="I22" s="1032"/>
      <c r="J22" s="1032"/>
      <c r="K22" s="1019"/>
      <c r="L22" s="1032"/>
      <c r="M22" s="1032"/>
      <c r="N22" s="1032"/>
      <c r="O22" s="1019"/>
      <c r="S22" s="1019"/>
      <c r="T22" s="1019"/>
    </row>
    <row r="23" spans="3:21" ht="30">
      <c r="C23" s="1019"/>
      <c r="D23" s="1033" t="s">
        <v>1123</v>
      </c>
      <c r="E23" s="1034">
        <v>5238693830</v>
      </c>
      <c r="F23" s="1034">
        <v>409073065</v>
      </c>
      <c r="G23" s="1035">
        <v>0</v>
      </c>
      <c r="H23" s="1034">
        <v>5647766895</v>
      </c>
      <c r="I23" s="1032"/>
      <c r="J23" s="1032"/>
      <c r="K23" s="1036"/>
      <c r="L23" s="1019"/>
      <c r="M23" s="1019"/>
      <c r="N23" s="1019"/>
      <c r="O23" s="1019"/>
      <c r="S23" s="1019"/>
      <c r="T23" s="1019"/>
    </row>
    <row r="24" spans="3:21">
      <c r="D24" s="1017" t="s">
        <v>1124</v>
      </c>
      <c r="E24" s="1030">
        <f>SUM(E25:E29)</f>
        <v>389755064239</v>
      </c>
      <c r="F24" s="1030">
        <f>SUM(F25:F29)</f>
        <v>95974517075</v>
      </c>
      <c r="G24" s="1030">
        <f>SUM(G25:G29)</f>
        <v>41573507304</v>
      </c>
      <c r="H24" s="1030">
        <f>SUM(H25:H29)</f>
        <v>527303088618</v>
      </c>
      <c r="I24" s="1032"/>
      <c r="J24" s="1032"/>
      <c r="K24" s="1019"/>
      <c r="L24" s="1019"/>
      <c r="M24" s="1019"/>
      <c r="N24" s="1019"/>
      <c r="O24" s="1019"/>
      <c r="P24" s="1019"/>
      <c r="S24" s="1019"/>
      <c r="T24" s="1019"/>
    </row>
    <row r="25" spans="3:21">
      <c r="D25" s="1033" t="s">
        <v>1125</v>
      </c>
      <c r="E25" s="1034">
        <v>27273500172</v>
      </c>
      <c r="F25" s="1034">
        <v>3648766721</v>
      </c>
      <c r="G25" s="1035"/>
      <c r="H25" s="1034">
        <v>30922266893</v>
      </c>
      <c r="I25" s="1032"/>
      <c r="J25" s="1032"/>
      <c r="K25" s="1019"/>
      <c r="L25" s="1019"/>
      <c r="M25" s="1019"/>
      <c r="N25" s="1019"/>
      <c r="O25" s="1019"/>
      <c r="S25" s="1019"/>
      <c r="T25" s="1019"/>
    </row>
    <row r="26" spans="3:21">
      <c r="D26" s="1033" t="s">
        <v>1126</v>
      </c>
      <c r="E26" s="1034">
        <v>24335738824</v>
      </c>
      <c r="F26" s="1034">
        <v>74470885973</v>
      </c>
      <c r="G26" s="1034">
        <v>3390608</v>
      </c>
      <c r="H26" s="1034">
        <v>98810015405</v>
      </c>
      <c r="I26" s="1032"/>
      <c r="J26" s="1032"/>
      <c r="K26" s="1019"/>
      <c r="L26" s="1019"/>
      <c r="M26" s="1019"/>
      <c r="N26" s="1019"/>
      <c r="O26" s="1019"/>
      <c r="S26" s="1019"/>
      <c r="T26" s="1019"/>
    </row>
    <row r="27" spans="3:21" ht="16.5" customHeight="1">
      <c r="D27" s="1033" t="s">
        <v>1127</v>
      </c>
      <c r="E27" s="1034">
        <v>6490115826</v>
      </c>
      <c r="F27" s="1034">
        <v>528204494</v>
      </c>
      <c r="G27" s="1035"/>
      <c r="H27" s="1034">
        <v>7018320320</v>
      </c>
      <c r="I27" s="1032"/>
      <c r="J27" s="1032"/>
      <c r="K27" s="1019"/>
      <c r="L27" s="1019"/>
      <c r="M27" s="1019"/>
      <c r="N27" s="1019"/>
      <c r="O27" s="1019"/>
      <c r="S27" s="1019"/>
      <c r="T27" s="1019"/>
    </row>
    <row r="28" spans="3:21">
      <c r="D28" s="1033" t="s">
        <v>1128</v>
      </c>
      <c r="E28" s="1034">
        <v>225025398016</v>
      </c>
      <c r="F28" s="1034">
        <v>15393198020</v>
      </c>
      <c r="G28" s="1034"/>
      <c r="H28" s="1034">
        <v>240418596036</v>
      </c>
      <c r="I28" s="1032"/>
      <c r="J28" s="1032"/>
      <c r="K28" s="1019"/>
      <c r="L28" s="1019"/>
      <c r="M28" s="1019"/>
      <c r="N28" s="1019"/>
      <c r="O28" s="1019"/>
      <c r="S28" s="1019"/>
      <c r="T28" s="1019"/>
    </row>
    <row r="29" spans="3:21" ht="16.5" customHeight="1">
      <c r="D29" s="1033" t="s">
        <v>1129</v>
      </c>
      <c r="E29" s="1034">
        <v>106630311401</v>
      </c>
      <c r="F29" s="1034">
        <v>1933461867</v>
      </c>
      <c r="G29" s="1034">
        <v>41570116696</v>
      </c>
      <c r="H29" s="1034">
        <v>150133889964</v>
      </c>
      <c r="I29" s="1032"/>
      <c r="J29" s="1032"/>
      <c r="K29" s="1019"/>
      <c r="L29" s="1019"/>
      <c r="M29" s="1019"/>
      <c r="N29" s="1019"/>
      <c r="O29" s="1019"/>
      <c r="S29" s="1019"/>
      <c r="T29" s="1019"/>
    </row>
    <row r="30" spans="3:21">
      <c r="D30" s="1017" t="s">
        <v>1130</v>
      </c>
      <c r="E30" s="1030">
        <f>E31</f>
        <v>217039052885</v>
      </c>
      <c r="F30" s="1037">
        <f>F31</f>
        <v>0</v>
      </c>
      <c r="G30" s="1037">
        <f>G31</f>
        <v>0</v>
      </c>
      <c r="H30" s="1030">
        <f>H31</f>
        <v>217039052885</v>
      </c>
      <c r="I30" s="1032"/>
      <c r="J30" s="1032"/>
      <c r="K30" s="1019"/>
      <c r="L30" s="1019"/>
      <c r="M30" s="1019"/>
      <c r="N30" s="1019"/>
      <c r="O30" s="1019"/>
      <c r="S30" s="1019"/>
    </row>
    <row r="31" spans="3:21" ht="30">
      <c r="D31" s="1033" t="s">
        <v>1131</v>
      </c>
      <c r="E31" s="1034">
        <v>217039052885</v>
      </c>
      <c r="F31" s="1038">
        <v>0</v>
      </c>
      <c r="G31" s="1038">
        <v>0</v>
      </c>
      <c r="H31" s="1034">
        <v>217039052885</v>
      </c>
      <c r="L31" s="1019"/>
      <c r="M31" s="1019"/>
      <c r="N31" s="1019"/>
      <c r="O31" s="1019"/>
      <c r="S31" s="1019"/>
    </row>
    <row r="32" spans="3:21">
      <c r="D32" s="1039" t="s">
        <v>261</v>
      </c>
      <c r="E32" s="1040">
        <v>918827574725</v>
      </c>
      <c r="F32" s="1040">
        <v>142703367995</v>
      </c>
      <c r="G32" s="1040">
        <v>41573507304</v>
      </c>
      <c r="H32" s="1040">
        <v>1103104450024</v>
      </c>
      <c r="S32" s="1019"/>
    </row>
    <row r="33" spans="4:19">
      <c r="D33" s="1249" t="s">
        <v>1054</v>
      </c>
      <c r="E33" s="1249"/>
      <c r="F33" s="1249"/>
      <c r="G33" s="1249"/>
      <c r="H33" s="1249"/>
      <c r="I33" s="1041"/>
      <c r="J33" s="1019"/>
      <c r="S33" s="1019"/>
    </row>
    <row r="34" spans="4:19" ht="16.5" customHeight="1">
      <c r="H34" s="722"/>
      <c r="J34" s="1019"/>
    </row>
    <row r="35" spans="4:19">
      <c r="J35" s="1042"/>
    </row>
    <row r="36" spans="4:19">
      <c r="E36" s="1019"/>
      <c r="F36" s="1036"/>
      <c r="G36" s="1019"/>
      <c r="J36" s="1043"/>
    </row>
    <row r="37" spans="4:19">
      <c r="I37" s="1019"/>
    </row>
    <row r="38" spans="4:19">
      <c r="E38" s="1044"/>
      <c r="F38" s="1044"/>
      <c r="G38" s="1044"/>
      <c r="H38" s="1044"/>
      <c r="I38" s="1019"/>
      <c r="J38" s="1043"/>
    </row>
    <row r="39" spans="4:19">
      <c r="J39" s="1019"/>
    </row>
    <row r="41" spans="4:19">
      <c r="H41" s="1019"/>
    </row>
    <row r="58" spans="6:7">
      <c r="F58" s="1044"/>
      <c r="G58" s="1044"/>
    </row>
    <row r="59" spans="6:7">
      <c r="F59" s="1044"/>
      <c r="G59" s="1045"/>
    </row>
    <row r="65" spans="4:7">
      <c r="D65" s="1019"/>
      <c r="E65" s="1019"/>
      <c r="F65" s="1019"/>
      <c r="G65" s="1019"/>
    </row>
  </sheetData>
  <mergeCells count="4">
    <mergeCell ref="D33:H33"/>
    <mergeCell ref="A2:K2"/>
    <mergeCell ref="A3:K3"/>
    <mergeCell ref="A4:K4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ignoredErrors>
    <ignoredError sqref="H6" formulaRange="1"/>
  </ignoredErrors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9956-BFEC-4773-B198-ED2E034826CD}">
  <dimension ref="A3:L47"/>
  <sheetViews>
    <sheetView showGridLines="0" zoomScale="90" zoomScaleNormal="90" workbookViewId="0">
      <selection activeCell="J28" sqref="J28"/>
    </sheetView>
  </sheetViews>
  <sheetFormatPr baseColWidth="10" defaultColWidth="11.42578125" defaultRowHeight="15"/>
  <cols>
    <col min="1" max="1" width="3.7109375" style="59" customWidth="1"/>
    <col min="2" max="2" width="11.42578125" style="59"/>
    <col min="3" max="3" width="11.42578125" style="59" customWidth="1"/>
    <col min="4" max="4" width="51" style="59" customWidth="1"/>
    <col min="5" max="5" width="21.28515625" style="59" customWidth="1"/>
    <col min="6" max="6" width="24.42578125" style="665" customWidth="1"/>
    <col min="7" max="7" width="18.85546875" style="59" bestFit="1" customWidth="1"/>
    <col min="8" max="8" width="16.5703125" style="59" customWidth="1"/>
    <col min="9" max="9" width="11.28515625" style="59" customWidth="1"/>
    <col min="10" max="10" width="12.28515625" style="59" customWidth="1"/>
    <col min="11" max="11" width="11.42578125" style="59"/>
    <col min="12" max="12" width="19.85546875" style="59" bestFit="1" customWidth="1"/>
    <col min="13" max="13" width="16.140625" style="59" bestFit="1" customWidth="1"/>
    <col min="14" max="15" width="19" style="59" bestFit="1" customWidth="1"/>
    <col min="16" max="17" width="18.85546875" style="59" bestFit="1" customWidth="1"/>
    <col min="18" max="19" width="11.42578125" style="59"/>
    <col min="20" max="26" width="20.5703125" style="59" bestFit="1" customWidth="1"/>
    <col min="27" max="16384" width="11.42578125" style="59"/>
  </cols>
  <sheetData>
    <row r="3" spans="1:10">
      <c r="D3" s="1199" t="s">
        <v>1154</v>
      </c>
      <c r="E3" s="1199"/>
      <c r="F3" s="1199"/>
      <c r="G3" s="1199"/>
      <c r="H3" s="1199"/>
      <c r="I3" s="1199"/>
    </row>
    <row r="4" spans="1:10">
      <c r="D4" s="1199" t="s">
        <v>1132</v>
      </c>
      <c r="E4" s="1226"/>
      <c r="F4" s="1226"/>
      <c r="G4" s="1226"/>
      <c r="H4" s="1226"/>
      <c r="I4" s="1226"/>
    </row>
    <row r="5" spans="1:10">
      <c r="D5" s="1226" t="s">
        <v>1133</v>
      </c>
      <c r="E5" s="1226"/>
      <c r="F5" s="1226"/>
      <c r="G5" s="1226"/>
      <c r="H5" s="1226"/>
      <c r="I5" s="1226"/>
    </row>
    <row r="6" spans="1:10">
      <c r="D6" s="1197"/>
      <c r="E6" s="1197"/>
      <c r="F6" s="1197"/>
      <c r="G6" s="1197"/>
      <c r="H6" s="1197"/>
      <c r="I6" s="1197"/>
    </row>
    <row r="7" spans="1:10" ht="58.5" customHeight="1">
      <c r="A7" s="89"/>
      <c r="B7" s="89"/>
      <c r="C7" s="89"/>
      <c r="D7" s="1137" t="s">
        <v>174</v>
      </c>
      <c r="E7" s="1137" t="s">
        <v>1134</v>
      </c>
      <c r="F7" s="1137" t="s">
        <v>1135</v>
      </c>
      <c r="G7" s="1137" t="s">
        <v>1136</v>
      </c>
      <c r="H7" s="1137" t="s">
        <v>1137</v>
      </c>
      <c r="I7" s="1137" t="s">
        <v>917</v>
      </c>
      <c r="J7" s="89"/>
    </row>
    <row r="8" spans="1:10">
      <c r="D8" s="1046" t="s">
        <v>1138</v>
      </c>
      <c r="E8" s="1047">
        <f>+E9+E10</f>
        <v>871485917331</v>
      </c>
      <c r="F8" s="1047">
        <f>+F9+F10</f>
        <v>34630285649</v>
      </c>
      <c r="G8" s="1047">
        <f>+G9+G10</f>
        <v>24410411070</v>
      </c>
      <c r="H8" s="1047">
        <f>SUM(E8:G8)</f>
        <v>930526614050</v>
      </c>
      <c r="I8" s="1139">
        <f>+H8/$D$30</f>
        <v>0.15941689964910097</v>
      </c>
    </row>
    <row r="9" spans="1:10">
      <c r="D9" s="1049" t="s">
        <v>3</v>
      </c>
      <c r="E9" s="1050">
        <v>824909284943</v>
      </c>
      <c r="F9" s="1050">
        <v>34630285649</v>
      </c>
      <c r="G9" s="1050">
        <v>24400956930</v>
      </c>
      <c r="H9" s="1050">
        <f>SUM(E9:G9)</f>
        <v>883940527522</v>
      </c>
      <c r="I9" s="1140">
        <f>+H9/D30</f>
        <v>0.15143581735769274</v>
      </c>
    </row>
    <row r="10" spans="1:10">
      <c r="D10" s="1049" t="s">
        <v>1139</v>
      </c>
      <c r="E10" s="1050">
        <v>46576632388</v>
      </c>
      <c r="F10" s="1050">
        <v>0</v>
      </c>
      <c r="G10" s="1050">
        <v>9454140</v>
      </c>
      <c r="H10" s="1050">
        <f>SUM(E10:G10)</f>
        <v>46586086528</v>
      </c>
      <c r="I10" s="1140">
        <f>+H10/D30</f>
        <v>7.9810822914082244E-3</v>
      </c>
    </row>
    <row r="11" spans="1:10">
      <c r="D11" s="1051"/>
      <c r="E11" s="1052"/>
      <c r="F11" s="1052"/>
      <c r="G11" s="1052"/>
      <c r="H11" s="1052"/>
      <c r="I11" s="1141"/>
    </row>
    <row r="12" spans="1:10">
      <c r="D12" s="1046" t="s">
        <v>1140</v>
      </c>
      <c r="E12" s="1047">
        <f>+E13+E15</f>
        <v>918827574725</v>
      </c>
      <c r="F12" s="1047">
        <f>+F13+F15</f>
        <v>142703367995</v>
      </c>
      <c r="G12" s="1047">
        <f>+G13+G15</f>
        <v>41573507304</v>
      </c>
      <c r="H12" s="1047">
        <f>SUM(E12:G12)</f>
        <v>1103104450024</v>
      </c>
      <c r="I12" s="1139">
        <f>+H12/D30</f>
        <v>0.18898276390674365</v>
      </c>
    </row>
    <row r="13" spans="1:10">
      <c r="D13" s="1049" t="s">
        <v>1141</v>
      </c>
      <c r="E13" s="1050">
        <v>788670592688</v>
      </c>
      <c r="F13" s="1050">
        <v>123615757870</v>
      </c>
      <c r="G13" s="1050">
        <v>41044023170</v>
      </c>
      <c r="H13" s="1050">
        <f>SUM(E13:G13)</f>
        <v>953330373728</v>
      </c>
      <c r="I13" s="1140">
        <f>+H13/D30</f>
        <v>0.16332361721453173</v>
      </c>
    </row>
    <row r="14" spans="1:10" hidden="1">
      <c r="D14" s="647" t="s">
        <v>1142</v>
      </c>
      <c r="E14" s="1198">
        <v>193105783455</v>
      </c>
      <c r="F14" s="1050">
        <v>27043834</v>
      </c>
      <c r="G14" s="1050">
        <v>0</v>
      </c>
      <c r="H14" s="1050">
        <f>SUM(E14:G14)</f>
        <v>193132827289</v>
      </c>
      <c r="I14" s="1140">
        <f>+H14/D30</f>
        <v>3.3087325050139081E-2</v>
      </c>
    </row>
    <row r="15" spans="1:10">
      <c r="D15" s="1049" t="s">
        <v>1143</v>
      </c>
      <c r="E15" s="1050">
        <v>130156982037</v>
      </c>
      <c r="F15" s="1050">
        <v>19087610125</v>
      </c>
      <c r="G15" s="1050">
        <v>529484134</v>
      </c>
      <c r="H15" s="1050">
        <f>SUM(E15:G15)</f>
        <v>149774076296</v>
      </c>
      <c r="I15" s="1140">
        <f>+H15/D30</f>
        <v>2.5659146692211931E-2</v>
      </c>
    </row>
    <row r="16" spans="1:10">
      <c r="D16" s="1054"/>
      <c r="E16" s="1055"/>
      <c r="F16" s="1055"/>
      <c r="G16" s="1055"/>
      <c r="H16" s="1055"/>
      <c r="I16" s="1142"/>
    </row>
    <row r="17" spans="4:12" ht="15.75" customHeight="1">
      <c r="D17" s="1046" t="s">
        <v>1144</v>
      </c>
      <c r="E17" s="1047"/>
      <c r="F17" s="1047"/>
      <c r="G17" s="1047"/>
      <c r="H17" s="1047"/>
      <c r="I17" s="1139"/>
    </row>
    <row r="18" spans="4:12" ht="15.75" customHeight="1">
      <c r="D18" s="1054" t="s">
        <v>1145</v>
      </c>
      <c r="E18" s="1055">
        <f>+E9-E13</f>
        <v>36238692255</v>
      </c>
      <c r="F18" s="1055">
        <f>+F9-F13</f>
        <v>-88985472221</v>
      </c>
      <c r="G18" s="1055">
        <f>+G9-G13</f>
        <v>-16643066240</v>
      </c>
      <c r="H18" s="1055">
        <f>+H9-H13</f>
        <v>-69389846206</v>
      </c>
      <c r="I18" s="1143">
        <f>+H18/$D$30</f>
        <v>-1.1887799856838981E-2</v>
      </c>
    </row>
    <row r="19" spans="4:12" ht="15.75" customHeight="1">
      <c r="D19" s="1054" t="s">
        <v>1146</v>
      </c>
      <c r="E19" s="1055">
        <f>+E10-E15</f>
        <v>-83580349649</v>
      </c>
      <c r="F19" s="1055">
        <f>+F10-F15</f>
        <v>-19087610125</v>
      </c>
      <c r="G19" s="1055">
        <f>+G10-G15</f>
        <v>-520029994</v>
      </c>
      <c r="H19" s="1055">
        <f>+H10-H15</f>
        <v>-103187989768</v>
      </c>
      <c r="I19" s="1143">
        <f>+H19/$D$30</f>
        <v>-1.7678064400803706E-2</v>
      </c>
    </row>
    <row r="20" spans="4:12">
      <c r="D20" s="1054" t="s">
        <v>1147</v>
      </c>
      <c r="E20" s="1055">
        <f>+E8-E12</f>
        <v>-47341657394</v>
      </c>
      <c r="F20" s="1055">
        <f>+F8-F12</f>
        <v>-108073082346</v>
      </c>
      <c r="G20" s="1055">
        <f>+G8-G12</f>
        <v>-17163096234</v>
      </c>
      <c r="H20" s="1055">
        <f>+H8-H12</f>
        <v>-172577835974</v>
      </c>
      <c r="I20" s="1143">
        <f>+H20/$D$30</f>
        <v>-2.9565864257642686E-2</v>
      </c>
    </row>
    <row r="21" spans="4:12">
      <c r="D21" s="1054" t="s">
        <v>1148</v>
      </c>
      <c r="E21" s="1055">
        <f>+E8-(E12-E14)</f>
        <v>145764126061</v>
      </c>
      <c r="F21" s="1055">
        <f>+F8-(F12-F14)</f>
        <v>-108046038512</v>
      </c>
      <c r="G21" s="1055">
        <f>+G8-(G12-G14)</f>
        <v>-17163096234</v>
      </c>
      <c r="H21" s="1055">
        <f>+H8-(H12-H14)</f>
        <v>20554991315</v>
      </c>
      <c r="I21" s="1143">
        <f>+H21/$D$30</f>
        <v>3.5214607924963916E-3</v>
      </c>
    </row>
    <row r="22" spans="4:12">
      <c r="D22" s="1054"/>
      <c r="E22" s="1055"/>
      <c r="F22" s="1055"/>
      <c r="G22" s="1055"/>
      <c r="H22" s="1055"/>
      <c r="I22" s="1143"/>
    </row>
    <row r="23" spans="4:12">
      <c r="D23" s="1046" t="s">
        <v>501</v>
      </c>
      <c r="E23" s="1056">
        <f>+E24-E25</f>
        <v>175694794007</v>
      </c>
      <c r="F23" s="1056">
        <f>+F24-F25</f>
        <v>-2419127188</v>
      </c>
      <c r="G23" s="1056">
        <f>+G24-G25</f>
        <v>-697830845</v>
      </c>
      <c r="H23" s="1056">
        <f>SUM(E23:G23)</f>
        <v>172577835974</v>
      </c>
      <c r="I23" s="1144">
        <f>+H23/$D$30</f>
        <v>2.9565864257642686E-2</v>
      </c>
    </row>
    <row r="24" spans="4:12">
      <c r="D24" s="1049" t="s">
        <v>1149</v>
      </c>
      <c r="E24" s="1057">
        <v>284079393319</v>
      </c>
      <c r="F24" s="1057">
        <v>0</v>
      </c>
      <c r="G24" s="1057">
        <v>0</v>
      </c>
      <c r="H24" s="1057">
        <f>+SUM(E24:G24)</f>
        <v>284079393319</v>
      </c>
      <c r="I24" s="1145">
        <f>+H24/$D$30</f>
        <v>4.8668200837379917E-2</v>
      </c>
    </row>
    <row r="25" spans="4:12">
      <c r="D25" s="1049" t="s">
        <v>1150</v>
      </c>
      <c r="E25" s="1057">
        <v>108384599312</v>
      </c>
      <c r="F25" s="1057">
        <v>2419127188</v>
      </c>
      <c r="G25" s="1057">
        <v>697830845</v>
      </c>
      <c r="H25" s="1057">
        <f>+SUM(E25:G25)</f>
        <v>111501557345</v>
      </c>
      <c r="I25" s="1145">
        <f>+H25/$D$30</f>
        <v>1.9102336579737231E-2</v>
      </c>
    </row>
    <row r="26" spans="4:12">
      <c r="D26" s="1046" t="s">
        <v>1151</v>
      </c>
      <c r="E26" s="1138">
        <f>+E20/$D$30</f>
        <v>-8.1105259452535026E-3</v>
      </c>
      <c r="F26" s="1138">
        <f>+F20/$D$30</f>
        <v>-1.8514973632119628E-2</v>
      </c>
      <c r="G26" s="1138">
        <f>+G20/$D$30</f>
        <v>-2.940364680269556E-3</v>
      </c>
      <c r="H26" s="1138">
        <f>+H20/$D$30</f>
        <v>-2.9565864257642686E-2</v>
      </c>
      <c r="I26" s="1048"/>
    </row>
    <row r="27" spans="4:12" ht="16.899999999999999" customHeight="1">
      <c r="D27" s="52" t="s">
        <v>1054</v>
      </c>
      <c r="L27" s="426"/>
    </row>
    <row r="28" spans="4:12">
      <c r="D28" s="61"/>
      <c r="E28" s="999"/>
      <c r="F28" s="1058"/>
      <c r="G28" s="999"/>
      <c r="H28" s="999"/>
      <c r="I28" s="999"/>
    </row>
    <row r="29" spans="4:12" hidden="1">
      <c r="D29" s="61"/>
    </row>
    <row r="30" spans="4:12" hidden="1">
      <c r="D30" s="1053">
        <v>5837063800000</v>
      </c>
      <c r="E30" s="426"/>
      <c r="F30" s="1059"/>
      <c r="G30" s="440"/>
      <c r="H30" s="440"/>
      <c r="I30" s="440"/>
    </row>
    <row r="31" spans="4:12" hidden="1">
      <c r="D31" s="61"/>
      <c r="E31" s="932"/>
      <c r="F31" s="1060"/>
      <c r="G31" s="932"/>
      <c r="H31" s="932"/>
      <c r="I31" s="932"/>
      <c r="J31" s="932"/>
    </row>
    <row r="32" spans="4:12">
      <c r="D32" s="61"/>
      <c r="E32" s="932"/>
      <c r="F32" s="1060"/>
      <c r="G32" s="932"/>
      <c r="H32" s="932"/>
      <c r="I32" s="932"/>
      <c r="J32" s="932"/>
    </row>
    <row r="33" spans="4:9">
      <c r="D33" s="61"/>
      <c r="E33" s="1050"/>
      <c r="F33" s="1050"/>
    </row>
    <row r="34" spans="4:9">
      <c r="D34" s="61"/>
    </row>
    <row r="35" spans="4:9">
      <c r="D35" s="61"/>
    </row>
    <row r="36" spans="4:9">
      <c r="D36" s="61"/>
    </row>
    <row r="39" spans="4:9">
      <c r="F39" s="1058"/>
      <c r="G39" s="999"/>
      <c r="I39" s="1061"/>
    </row>
    <row r="40" spans="4:9">
      <c r="F40" s="1058"/>
      <c r="G40" s="999"/>
      <c r="I40" s="1061"/>
    </row>
    <row r="41" spans="4:9">
      <c r="F41" s="1062"/>
      <c r="G41" s="1061"/>
      <c r="H41" s="1061"/>
    </row>
    <row r="45" spans="4:9">
      <c r="F45" s="1058"/>
    </row>
    <row r="46" spans="4:9">
      <c r="F46" s="1058"/>
    </row>
    <row r="47" spans="4:9">
      <c r="F47" s="1058"/>
      <c r="G47" s="999"/>
      <c r="H47" s="999"/>
    </row>
  </sheetData>
  <mergeCells count="3">
    <mergeCell ref="D3:I3"/>
    <mergeCell ref="D4:I4"/>
    <mergeCell ref="D5:I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65F0-4EB2-4DA0-8239-57D2EB98460C}">
  <dimension ref="C2:G51"/>
  <sheetViews>
    <sheetView showGridLines="0" topLeftCell="A14" zoomScale="80" zoomScaleNormal="80" workbookViewId="0">
      <selection activeCell="F34" sqref="F34"/>
    </sheetView>
  </sheetViews>
  <sheetFormatPr baseColWidth="10" defaultRowHeight="15"/>
  <cols>
    <col min="1" max="2" width="11.42578125" style="59"/>
    <col min="3" max="3" width="90.42578125" style="59" customWidth="1"/>
    <col min="4" max="4" width="42.140625" style="59" bestFit="1" customWidth="1"/>
    <col min="5" max="5" width="62.7109375" style="59" customWidth="1"/>
    <col min="6" max="6" width="27.7109375" style="59" customWidth="1"/>
    <col min="7" max="7" width="26.42578125" style="59" bestFit="1" customWidth="1"/>
    <col min="8" max="16384" width="11.42578125" style="59"/>
  </cols>
  <sheetData>
    <row r="2" spans="3:7">
      <c r="C2" s="1498" t="s">
        <v>1101</v>
      </c>
      <c r="D2" s="1498"/>
      <c r="E2" s="1498"/>
      <c r="F2" s="1498"/>
      <c r="G2" s="1498"/>
    </row>
    <row r="3" spans="3:7">
      <c r="C3" s="1235" t="s">
        <v>1102</v>
      </c>
      <c r="D3" s="1235"/>
      <c r="E3" s="1235"/>
      <c r="F3" s="1235"/>
      <c r="G3" s="1235"/>
    </row>
    <row r="4" spans="3:7">
      <c r="C4" s="1367" t="s">
        <v>1177</v>
      </c>
      <c r="D4" s="1367"/>
      <c r="E4" s="1367"/>
      <c r="F4" s="1367"/>
      <c r="G4" s="1367"/>
    </row>
    <row r="5" spans="3:7">
      <c r="C5" s="1235" t="s">
        <v>1664</v>
      </c>
      <c r="D5" s="1235"/>
      <c r="E5" s="1235"/>
      <c r="F5" s="1235"/>
      <c r="G5" s="1235"/>
    </row>
    <row r="6" spans="3:7" ht="15.75" thickBot="1">
      <c r="C6" s="1367" t="s">
        <v>1178</v>
      </c>
      <c r="D6" s="1499"/>
      <c r="E6" s="1499"/>
      <c r="F6" s="1499"/>
      <c r="G6" s="1499"/>
    </row>
    <row r="7" spans="3:7" ht="16.5" thickBot="1">
      <c r="C7" s="1500" t="s">
        <v>1179</v>
      </c>
      <c r="D7" s="1500" t="s">
        <v>1180</v>
      </c>
      <c r="E7" s="1500" t="s">
        <v>1181</v>
      </c>
      <c r="F7" s="1502">
        <v>2022</v>
      </c>
      <c r="G7" s="1503"/>
    </row>
    <row r="8" spans="3:7" ht="45.75" thickBot="1">
      <c r="C8" s="1501"/>
      <c r="D8" s="1501"/>
      <c r="E8" s="1501"/>
      <c r="F8" s="1078" t="s">
        <v>1665</v>
      </c>
      <c r="G8" s="1079" t="s">
        <v>1182</v>
      </c>
    </row>
    <row r="9" spans="3:7" ht="18.75">
      <c r="C9" s="1080" t="s">
        <v>1183</v>
      </c>
      <c r="D9" s="1081" t="s">
        <v>1184</v>
      </c>
      <c r="E9" s="1082" t="s">
        <v>1185</v>
      </c>
      <c r="F9" s="1165">
        <v>231147700000</v>
      </c>
      <c r="G9" s="1165">
        <v>231147700000</v>
      </c>
    </row>
    <row r="10" spans="3:7" ht="18.75">
      <c r="C10" s="1083" t="s">
        <v>1186</v>
      </c>
      <c r="D10" s="1084" t="s">
        <v>1187</v>
      </c>
      <c r="E10" s="1081" t="s">
        <v>1656</v>
      </c>
      <c r="F10" s="1165">
        <v>35022382801</v>
      </c>
      <c r="G10" s="1165">
        <v>58370638000</v>
      </c>
    </row>
    <row r="11" spans="3:7" ht="18.75">
      <c r="C11" s="1083" t="s">
        <v>1188</v>
      </c>
      <c r="D11" s="1084" t="s">
        <v>1189</v>
      </c>
      <c r="E11" s="1081" t="s">
        <v>1190</v>
      </c>
      <c r="F11" s="1165">
        <v>9446727293</v>
      </c>
      <c r="G11" s="1165">
        <v>43474817780.650002</v>
      </c>
    </row>
    <row r="12" spans="3:7" ht="18.75">
      <c r="C12" s="1083" t="s">
        <v>820</v>
      </c>
      <c r="D12" s="1084" t="s">
        <v>1191</v>
      </c>
      <c r="E12" s="1081" t="s">
        <v>1192</v>
      </c>
      <c r="F12" s="1165">
        <v>22522768259</v>
      </c>
      <c r="G12" s="1165">
        <v>77540428100.100006</v>
      </c>
    </row>
    <row r="13" spans="3:7" ht="18.75">
      <c r="C13" s="1083" t="s">
        <v>1193</v>
      </c>
      <c r="D13" s="1084" t="s">
        <v>1194</v>
      </c>
      <c r="E13" s="1081" t="s">
        <v>1195</v>
      </c>
      <c r="F13" s="1165">
        <v>660646782</v>
      </c>
      <c r="G13" s="1165">
        <v>8694963556.1300011</v>
      </c>
    </row>
    <row r="14" spans="3:7" ht="18.75">
      <c r="C14" s="1496" t="s">
        <v>1196</v>
      </c>
      <c r="D14" s="1085" t="s">
        <v>1197</v>
      </c>
      <c r="E14" s="1085" t="s">
        <v>1198</v>
      </c>
      <c r="F14" s="1165">
        <v>1492858076</v>
      </c>
      <c r="G14" s="1165">
        <v>20925614226.760002</v>
      </c>
    </row>
    <row r="15" spans="3:7" ht="37.5">
      <c r="C15" s="1496"/>
      <c r="D15" s="1086" t="s">
        <v>1199</v>
      </c>
      <c r="E15" s="1085" t="s">
        <v>1200</v>
      </c>
      <c r="F15" s="1165">
        <v>17925048</v>
      </c>
      <c r="G15" s="1165">
        <v>36290760.18</v>
      </c>
    </row>
    <row r="16" spans="3:7" ht="18.75">
      <c r="C16" s="1496" t="s">
        <v>1201</v>
      </c>
      <c r="D16" s="1085" t="s">
        <v>1202</v>
      </c>
      <c r="E16" s="1085" t="s">
        <v>1203</v>
      </c>
      <c r="F16" s="1165">
        <v>56298566</v>
      </c>
      <c r="G16" s="1165">
        <v>96256689.200000003</v>
      </c>
    </row>
    <row r="17" spans="3:7" ht="18.75">
      <c r="C17" s="1496"/>
      <c r="D17" s="1087" t="s">
        <v>1204</v>
      </c>
      <c r="E17" s="1088" t="s">
        <v>1205</v>
      </c>
      <c r="F17" s="1165">
        <v>72251028</v>
      </c>
      <c r="G17" s="1165">
        <v>181453800.90000001</v>
      </c>
    </row>
    <row r="18" spans="3:7" ht="18.75">
      <c r="C18" s="1083" t="s">
        <v>1206</v>
      </c>
      <c r="D18" s="1084" t="s">
        <v>1207</v>
      </c>
      <c r="E18" s="1084" t="s">
        <v>1208</v>
      </c>
      <c r="F18" s="1165">
        <v>2087900</v>
      </c>
      <c r="G18" s="1165">
        <v>1670609.34</v>
      </c>
    </row>
    <row r="19" spans="3:7" ht="18.75">
      <c r="C19" s="130" t="s">
        <v>1209</v>
      </c>
      <c r="D19" s="1084" t="s">
        <v>1210</v>
      </c>
      <c r="E19" s="1084" t="s">
        <v>1211</v>
      </c>
      <c r="F19" s="1165">
        <v>126501393</v>
      </c>
      <c r="G19" s="1165">
        <v>2236401224.5</v>
      </c>
    </row>
    <row r="20" spans="3:7" ht="18.75">
      <c r="C20" s="130" t="s">
        <v>1212</v>
      </c>
      <c r="D20" s="1084" t="s">
        <v>1213</v>
      </c>
      <c r="E20" s="1084" t="s">
        <v>1214</v>
      </c>
      <c r="F20" s="1165">
        <v>249201462</v>
      </c>
      <c r="G20" s="1165">
        <v>313479862.40000004</v>
      </c>
    </row>
    <row r="21" spans="3:7" ht="37.5">
      <c r="C21" s="1089" t="s">
        <v>1215</v>
      </c>
      <c r="D21" s="1090" t="s">
        <v>1216</v>
      </c>
      <c r="E21" s="1085" t="s">
        <v>1217</v>
      </c>
      <c r="F21" s="1165">
        <v>120000000</v>
      </c>
      <c r="G21" s="1165">
        <v>120000000</v>
      </c>
    </row>
    <row r="22" spans="3:7" ht="18.75">
      <c r="C22" s="1083" t="s">
        <v>1218</v>
      </c>
      <c r="D22" s="1084" t="s">
        <v>1219</v>
      </c>
      <c r="E22" s="1084" t="s">
        <v>1220</v>
      </c>
      <c r="F22" s="1165">
        <v>5511291957</v>
      </c>
      <c r="G22" s="1165">
        <v>17333479659.75</v>
      </c>
    </row>
    <row r="23" spans="3:7" ht="18.75">
      <c r="C23" s="130" t="s">
        <v>1221</v>
      </c>
      <c r="D23" s="1081" t="s">
        <v>1222</v>
      </c>
      <c r="E23" s="1081" t="s">
        <v>1223</v>
      </c>
      <c r="F23" s="1165">
        <v>7818719836</v>
      </c>
      <c r="G23" s="1165">
        <v>24153870189.528</v>
      </c>
    </row>
    <row r="24" spans="3:7" ht="18.75">
      <c r="C24" s="130" t="s">
        <v>1224</v>
      </c>
      <c r="D24" s="1081" t="s">
        <v>1225</v>
      </c>
      <c r="E24" s="1081" t="s">
        <v>1226</v>
      </c>
      <c r="F24" s="1165">
        <v>9087263346</v>
      </c>
      <c r="G24" s="1165">
        <v>20725578936.820801</v>
      </c>
    </row>
    <row r="25" spans="3:7" ht="18.75">
      <c r="C25" s="130" t="s">
        <v>1227</v>
      </c>
      <c r="D25" s="1081" t="s">
        <v>1228</v>
      </c>
      <c r="E25" s="1081" t="s">
        <v>1229</v>
      </c>
      <c r="F25" s="1165">
        <v>6392624935</v>
      </c>
      <c r="G25" s="1165">
        <v>11219862281.5872</v>
      </c>
    </row>
    <row r="26" spans="3:7" ht="18.75">
      <c r="C26" s="130" t="s">
        <v>1230</v>
      </c>
      <c r="D26" s="1081" t="s">
        <v>1231</v>
      </c>
      <c r="E26" s="1081" t="s">
        <v>1232</v>
      </c>
      <c r="F26" s="1165">
        <v>1474248087</v>
      </c>
      <c r="G26" s="1165">
        <v>2337471308.664</v>
      </c>
    </row>
    <row r="27" spans="3:7" ht="18.75">
      <c r="C27" s="130" t="s">
        <v>1233</v>
      </c>
      <c r="D27" s="1081" t="s">
        <v>1234</v>
      </c>
      <c r="E27" s="1081" t="s">
        <v>1235</v>
      </c>
      <c r="F27" s="1165">
        <v>3487607347</v>
      </c>
      <c r="G27" s="1165">
        <v>7894199934.1199999</v>
      </c>
    </row>
    <row r="28" spans="3:7" ht="18.75">
      <c r="C28" s="1497" t="s">
        <v>1236</v>
      </c>
      <c r="D28" s="1081" t="s">
        <v>1237</v>
      </c>
      <c r="E28" s="1081" t="s">
        <v>1238</v>
      </c>
      <c r="F28" s="1165">
        <v>8722058275</v>
      </c>
      <c r="G28" s="1165">
        <v>11843560279.300001</v>
      </c>
    </row>
    <row r="29" spans="3:7" ht="18.75">
      <c r="C29" s="1497"/>
      <c r="D29" s="1084" t="s">
        <v>1239</v>
      </c>
      <c r="E29" s="1084" t="s">
        <v>1240</v>
      </c>
      <c r="F29" s="1165">
        <v>1328308604</v>
      </c>
      <c r="G29" s="1165">
        <v>2960890069.8250003</v>
      </c>
    </row>
    <row r="30" spans="3:7" ht="18.75">
      <c r="C30" s="130" t="s">
        <v>1241</v>
      </c>
      <c r="D30" s="1081" t="s">
        <v>1242</v>
      </c>
      <c r="E30" s="1081" t="s">
        <v>1243</v>
      </c>
      <c r="F30" s="1165">
        <v>4647993656</v>
      </c>
      <c r="G30" s="1165">
        <v>41166130882.900002</v>
      </c>
    </row>
    <row r="31" spans="3:7" ht="18.75">
      <c r="C31" s="130" t="s">
        <v>1244</v>
      </c>
      <c r="D31" s="1081" t="s">
        <v>1245</v>
      </c>
      <c r="E31" s="1081" t="s">
        <v>1246</v>
      </c>
      <c r="F31" s="1165">
        <v>594787637</v>
      </c>
      <c r="G31" s="1165">
        <v>8233226176.5799999</v>
      </c>
    </row>
    <row r="32" spans="3:7" ht="18.75">
      <c r="C32" s="1083" t="s">
        <v>1247</v>
      </c>
      <c r="D32" s="1084" t="s">
        <v>1248</v>
      </c>
      <c r="E32" s="1084" t="s">
        <v>1249</v>
      </c>
      <c r="F32" s="1165">
        <v>1500000000</v>
      </c>
      <c r="G32" s="1165">
        <v>1537500000</v>
      </c>
    </row>
    <row r="33" spans="3:7" ht="18.75">
      <c r="C33" s="1091" t="s">
        <v>1250</v>
      </c>
      <c r="D33" s="1085" t="s">
        <v>1251</v>
      </c>
      <c r="E33" s="1085" t="s">
        <v>1252</v>
      </c>
      <c r="F33" s="1165">
        <v>550000000</v>
      </c>
      <c r="G33" s="1165">
        <v>512500000</v>
      </c>
    </row>
    <row r="34" spans="3:7" ht="18.75">
      <c r="C34" s="1083" t="s">
        <v>1253</v>
      </c>
      <c r="D34" s="1084" t="s">
        <v>1254</v>
      </c>
      <c r="E34" s="1084" t="s">
        <v>1255</v>
      </c>
      <c r="F34" s="1165">
        <v>46082941322</v>
      </c>
      <c r="G34" s="1165">
        <v>46082941321.699997</v>
      </c>
    </row>
    <row r="35" spans="3:7" ht="18.75">
      <c r="C35" s="1083" t="s">
        <v>1256</v>
      </c>
      <c r="D35" s="1084" t="s">
        <v>1257</v>
      </c>
      <c r="E35" s="1084" t="s">
        <v>1258</v>
      </c>
      <c r="F35" s="1165">
        <v>162681005</v>
      </c>
      <c r="G35" s="1165">
        <v>2425417964.3000002</v>
      </c>
    </row>
    <row r="36" spans="3:7" ht="57" thickBot="1">
      <c r="C36" s="1092" t="s">
        <v>1259</v>
      </c>
      <c r="D36" s="1093" t="s">
        <v>1260</v>
      </c>
      <c r="E36" s="1094" t="s">
        <v>1261</v>
      </c>
      <c r="F36" s="1166">
        <v>690825817</v>
      </c>
      <c r="G36" s="1166">
        <v>690825817</v>
      </c>
    </row>
    <row r="37" spans="3:7" ht="19.5" thickBot="1">
      <c r="C37" s="1095" t="s">
        <v>1262</v>
      </c>
      <c r="D37" s="1096"/>
      <c r="E37" s="1096"/>
      <c r="F37" s="1163">
        <f>SUM(F9:F36)</f>
        <v>398988700432</v>
      </c>
      <c r="G37" s="1164">
        <f>SUM(G9:G36)</f>
        <v>642257169432.23511</v>
      </c>
    </row>
    <row r="38" spans="3:7" ht="19.5" thickBot="1">
      <c r="C38" s="1097" t="s">
        <v>1657</v>
      </c>
      <c r="D38" s="1098"/>
      <c r="E38" s="1098"/>
      <c r="F38" s="1167">
        <f>F37/G43</f>
        <v>6.8354350094354255E-2</v>
      </c>
      <c r="G38" s="1168">
        <f>G37/G43</f>
        <v>0.11003086393786757</v>
      </c>
    </row>
    <row r="39" spans="3:7" ht="19.5" thickBot="1">
      <c r="C39" s="1099" t="s">
        <v>1263</v>
      </c>
      <c r="D39" s="1100"/>
      <c r="E39" s="1100"/>
      <c r="F39" s="1169">
        <f>F37/G45</f>
        <v>0.38134001335240814</v>
      </c>
      <c r="G39" s="1170">
        <f>G37/G45</f>
        <v>0.61384785409157228</v>
      </c>
    </row>
    <row r="40" spans="3:7">
      <c r="C40" s="1195" t="s">
        <v>1654</v>
      </c>
      <c r="D40" s="1195"/>
      <c r="E40" s="1195"/>
      <c r="F40" s="1195"/>
      <c r="G40" s="1195"/>
    </row>
    <row r="41" spans="3:7">
      <c r="C41" s="1195" t="s">
        <v>1655</v>
      </c>
      <c r="D41" s="1195"/>
      <c r="E41" s="1195"/>
      <c r="F41" s="1195"/>
      <c r="G41" s="1195"/>
    </row>
    <row r="42" spans="3:7" ht="15.75">
      <c r="C42" s="1064" t="s">
        <v>1666</v>
      </c>
      <c r="D42" s="128"/>
      <c r="E42" s="128"/>
      <c r="F42" s="1101"/>
    </row>
    <row r="43" spans="3:7" ht="18.75">
      <c r="C43" s="216" t="s">
        <v>1264</v>
      </c>
      <c r="F43" s="1102"/>
      <c r="G43" s="1196">
        <v>5837063769624.7305</v>
      </c>
    </row>
    <row r="44" spans="3:7">
      <c r="C44" s="216" t="s">
        <v>1265</v>
      </c>
      <c r="F44" s="442"/>
    </row>
    <row r="45" spans="3:7" ht="18.75">
      <c r="C45" s="216" t="s">
        <v>1266</v>
      </c>
      <c r="F45" s="442"/>
      <c r="G45" s="1196">
        <v>1046280711338</v>
      </c>
    </row>
    <row r="46" spans="3:7">
      <c r="C46" s="216"/>
      <c r="F46" s="442"/>
    </row>
    <row r="47" spans="3:7">
      <c r="C47" s="1134"/>
      <c r="F47" s="442"/>
    </row>
    <row r="48" spans="3:7">
      <c r="C48" s="1134"/>
      <c r="F48" s="442"/>
      <c r="G48" s="1103"/>
    </row>
    <row r="49" spans="5:7">
      <c r="F49" s="442"/>
      <c r="G49" s="999"/>
    </row>
    <row r="50" spans="5:7">
      <c r="E50" s="60">
        <v>1046280711338</v>
      </c>
      <c r="F50" s="442"/>
      <c r="G50" s="932"/>
    </row>
    <row r="51" spans="5:7">
      <c r="F51" s="442"/>
    </row>
  </sheetData>
  <mergeCells count="12">
    <mergeCell ref="C14:C15"/>
    <mergeCell ref="C16:C17"/>
    <mergeCell ref="C28:C29"/>
    <mergeCell ref="C2:G2"/>
    <mergeCell ref="C3:G3"/>
    <mergeCell ref="C4:G4"/>
    <mergeCell ref="C5:G5"/>
    <mergeCell ref="C6:G6"/>
    <mergeCell ref="C7:C8"/>
    <mergeCell ref="D7:D8"/>
    <mergeCell ref="E7:E8"/>
    <mergeCell ref="F7:G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AACC-C6DD-44C4-88D3-A3BA0F9229C6}">
  <dimension ref="B2:H26"/>
  <sheetViews>
    <sheetView showGridLines="0" zoomScaleNormal="100" workbookViewId="0">
      <selection activeCell="B2" sqref="B2:H2"/>
    </sheetView>
  </sheetViews>
  <sheetFormatPr baseColWidth="10" defaultRowHeight="15"/>
  <cols>
    <col min="1" max="1" width="60.5703125" style="59" customWidth="1"/>
    <col min="2" max="2" width="23" style="59" customWidth="1"/>
    <col min="3" max="4" width="11.42578125" style="59"/>
    <col min="5" max="5" width="21.5703125" style="59" customWidth="1"/>
    <col min="6" max="16384" width="11.42578125" style="59"/>
  </cols>
  <sheetData>
    <row r="2" spans="2:8">
      <c r="B2" s="1200" t="s">
        <v>1153</v>
      </c>
      <c r="C2" s="1200"/>
      <c r="D2" s="1200"/>
      <c r="E2" s="1200"/>
      <c r="F2" s="1200"/>
      <c r="G2" s="1200"/>
      <c r="H2" s="1200"/>
    </row>
    <row r="3" spans="2:8">
      <c r="B3" s="1504" t="s">
        <v>1152</v>
      </c>
      <c r="C3" s="1504"/>
      <c r="D3" s="1504"/>
      <c r="E3" s="1504"/>
      <c r="F3" s="1504"/>
      <c r="G3" s="1504"/>
      <c r="H3" s="1504"/>
    </row>
    <row r="26" spans="2:2">
      <c r="B26" s="59" t="s">
        <v>1609</v>
      </c>
    </row>
  </sheetData>
  <mergeCells count="2">
    <mergeCell ref="B2:H2"/>
    <mergeCell ref="B3:H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38BD-E8B6-4535-8219-7A8DEA15A98E}">
  <dimension ref="B3:D20"/>
  <sheetViews>
    <sheetView showGridLines="0" workbookViewId="0">
      <selection activeCell="B14" sqref="B14"/>
    </sheetView>
  </sheetViews>
  <sheetFormatPr baseColWidth="10" defaultColWidth="11.42578125" defaultRowHeight="15"/>
  <cols>
    <col min="1" max="1" width="11.42578125" style="59"/>
    <col min="2" max="2" width="92.7109375" style="59" customWidth="1"/>
    <col min="3" max="3" width="19.5703125" style="59" customWidth="1"/>
    <col min="4" max="4" width="12" style="59" bestFit="1" customWidth="1"/>
    <col min="5" max="16384" width="11.42578125" style="59"/>
  </cols>
  <sheetData>
    <row r="3" spans="2:4">
      <c r="B3" s="1107"/>
    </row>
    <row r="4" spans="2:4">
      <c r="B4" s="1505" t="s">
        <v>1619</v>
      </c>
      <c r="C4" s="1505"/>
    </row>
    <row r="5" spans="2:4">
      <c r="B5" s="1367" t="s">
        <v>1612</v>
      </c>
      <c r="C5" s="1367"/>
    </row>
    <row r="6" spans="2:4" ht="15.75" thickBot="1">
      <c r="B6" s="1499" t="s">
        <v>1613</v>
      </c>
      <c r="C6" s="1499"/>
    </row>
    <row r="7" spans="2:4" ht="15.75" thickBot="1">
      <c r="B7" s="1171" t="s">
        <v>2</v>
      </c>
      <c r="C7" s="1172" t="s">
        <v>766</v>
      </c>
    </row>
    <row r="8" spans="2:4">
      <c r="B8" s="1173" t="s">
        <v>1614</v>
      </c>
      <c r="C8" s="1174">
        <v>110726801412</v>
      </c>
    </row>
    <row r="9" spans="2:4">
      <c r="B9" s="1173" t="s">
        <v>1615</v>
      </c>
      <c r="C9" s="1174">
        <v>17860927079</v>
      </c>
    </row>
    <row r="10" spans="2:4">
      <c r="B10" s="1173" t="s">
        <v>1616</v>
      </c>
      <c r="C10" s="1174">
        <v>76779408078</v>
      </c>
    </row>
    <row r="11" spans="2:4">
      <c r="B11" s="1173" t="s">
        <v>1617</v>
      </c>
      <c r="C11" s="1174">
        <v>25211809301</v>
      </c>
    </row>
    <row r="12" spans="2:4" ht="15.75" thickBot="1">
      <c r="B12" s="1175" t="s">
        <v>820</v>
      </c>
      <c r="C12" s="1176">
        <v>22890127259</v>
      </c>
    </row>
    <row r="13" spans="2:4" ht="30.75" thickBot="1">
      <c r="B13" s="1171" t="s">
        <v>1618</v>
      </c>
      <c r="C13" s="1177">
        <f>SUM(C8:C12)</f>
        <v>253469073129</v>
      </c>
      <c r="D13" s="678"/>
    </row>
    <row r="14" spans="2:4">
      <c r="B14" s="1178" t="s">
        <v>819</v>
      </c>
    </row>
    <row r="20" spans="3:3">
      <c r="C20" s="114"/>
    </row>
  </sheetData>
  <mergeCells count="3">
    <mergeCell ref="B4:C4"/>
    <mergeCell ref="B5:C5"/>
    <mergeCell ref="B6:C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7CA7-8985-40D5-8B1E-EED43E1A73E1}">
  <dimension ref="A1:AE110"/>
  <sheetViews>
    <sheetView showGridLines="0" zoomScale="95" zoomScaleNormal="95" workbookViewId="0">
      <selection activeCell="B3" sqref="B3"/>
    </sheetView>
  </sheetViews>
  <sheetFormatPr baseColWidth="10" defaultColWidth="11.5703125" defaultRowHeight="15"/>
  <cols>
    <col min="1" max="1" width="11.5703125" style="1181"/>
    <col min="2" max="2" width="31.28515625" style="1182" customWidth="1"/>
    <col min="3" max="3" width="19.7109375" style="1182" customWidth="1"/>
    <col min="4" max="4" width="21.28515625" style="1182" customWidth="1"/>
    <col min="5" max="5" width="23" style="1182" customWidth="1"/>
    <col min="6" max="6" width="17.5703125" style="1182" customWidth="1"/>
    <col min="7" max="7" width="27.42578125" style="1184" bestFit="1" customWidth="1"/>
    <col min="8" max="27" width="11.5703125" style="1181"/>
    <col min="28" max="16384" width="11.5703125" style="1182"/>
  </cols>
  <sheetData>
    <row r="1" spans="1:27">
      <c r="B1" s="1186"/>
      <c r="C1" s="1186"/>
      <c r="D1" s="1186"/>
      <c r="E1" s="1186"/>
      <c r="F1" s="1186"/>
      <c r="G1" s="1186"/>
    </row>
    <row r="2" spans="1:27" s="1180" customFormat="1" ht="31.15" customHeight="1" thickBot="1">
      <c r="A2" s="1179"/>
      <c r="B2" s="1506" t="s">
        <v>1651</v>
      </c>
      <c r="C2" s="1507"/>
      <c r="D2" s="1507"/>
      <c r="E2" s="1507"/>
      <c r="F2" s="1507"/>
      <c r="G2" s="1507"/>
      <c r="H2" s="1179"/>
      <c r="I2" s="1179"/>
      <c r="J2" s="1179"/>
      <c r="K2" s="1179"/>
      <c r="L2" s="1179"/>
      <c r="M2" s="1179"/>
      <c r="N2" s="1179"/>
      <c r="O2" s="1179"/>
      <c r="P2" s="1179"/>
      <c r="Q2" s="1179"/>
      <c r="R2" s="1179"/>
      <c r="S2" s="1179"/>
      <c r="T2" s="1179"/>
      <c r="U2" s="1179"/>
      <c r="V2" s="1179"/>
      <c r="W2" s="1179"/>
      <c r="X2" s="1179"/>
      <c r="Y2" s="1179"/>
      <c r="Z2" s="1179"/>
      <c r="AA2" s="1179"/>
    </row>
    <row r="3" spans="1:27" ht="75.75" thickBot="1">
      <c r="B3" s="1171" t="s">
        <v>1621</v>
      </c>
      <c r="C3" s="1171" t="s">
        <v>1622</v>
      </c>
      <c r="D3" s="1171" t="s">
        <v>1653</v>
      </c>
      <c r="E3" s="1171" t="s">
        <v>1623</v>
      </c>
      <c r="F3" s="1171" t="s">
        <v>1652</v>
      </c>
      <c r="G3" s="1171" t="s">
        <v>1624</v>
      </c>
    </row>
    <row r="4" spans="1:27">
      <c r="B4" s="1187" t="s">
        <v>1412</v>
      </c>
      <c r="C4" s="1188">
        <v>15</v>
      </c>
      <c r="D4" s="1188">
        <v>5</v>
      </c>
      <c r="E4" s="1188">
        <v>10</v>
      </c>
      <c r="F4" s="1188">
        <v>0</v>
      </c>
      <c r="G4" s="1189">
        <f>(D4+E4)/C4</f>
        <v>1</v>
      </c>
    </row>
    <row r="5" spans="1:27">
      <c r="B5" s="1187" t="s">
        <v>1625</v>
      </c>
      <c r="C5" s="1188">
        <v>13</v>
      </c>
      <c r="D5" s="1188">
        <v>2</v>
      </c>
      <c r="E5" s="1188">
        <v>9</v>
      </c>
      <c r="F5" s="1188">
        <v>2</v>
      </c>
      <c r="G5" s="1189">
        <f t="shared" ref="G5:G35" si="0">(D5+E5)/C5</f>
        <v>0.84615384615384615</v>
      </c>
    </row>
    <row r="6" spans="1:27" s="1194" customFormat="1">
      <c r="A6" s="1193"/>
      <c r="B6" s="1190" t="s">
        <v>1485</v>
      </c>
      <c r="C6" s="1191">
        <v>11</v>
      </c>
      <c r="D6" s="1191">
        <v>1</v>
      </c>
      <c r="E6" s="1191">
        <v>9</v>
      </c>
      <c r="F6" s="1191">
        <v>1</v>
      </c>
      <c r="G6" s="1192">
        <f t="shared" si="0"/>
        <v>0.90909090909090906</v>
      </c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</row>
    <row r="7" spans="1:27" s="1194" customFormat="1">
      <c r="A7" s="1193"/>
      <c r="B7" s="1190" t="s">
        <v>1626</v>
      </c>
      <c r="C7" s="1191">
        <v>10</v>
      </c>
      <c r="D7" s="1191">
        <v>1</v>
      </c>
      <c r="E7" s="1191">
        <v>9</v>
      </c>
      <c r="F7" s="1191">
        <v>0</v>
      </c>
      <c r="G7" s="1192">
        <f t="shared" si="0"/>
        <v>1</v>
      </c>
      <c r="H7" s="1193"/>
      <c r="I7" s="1193"/>
      <c r="J7" s="1193"/>
      <c r="K7" s="1193"/>
      <c r="L7" s="1193"/>
      <c r="M7" s="1193"/>
      <c r="N7" s="1193"/>
      <c r="O7" s="1193"/>
      <c r="P7" s="1193"/>
      <c r="Q7" s="1193"/>
      <c r="R7" s="1193"/>
      <c r="S7" s="1193"/>
      <c r="T7" s="1193"/>
      <c r="U7" s="1193"/>
      <c r="V7" s="1193"/>
      <c r="W7" s="1193"/>
      <c r="X7" s="1193"/>
      <c r="Y7" s="1193"/>
      <c r="Z7" s="1193"/>
      <c r="AA7" s="1193"/>
    </row>
    <row r="8" spans="1:27" s="1194" customFormat="1">
      <c r="A8" s="1193"/>
      <c r="B8" s="1190" t="s">
        <v>1627</v>
      </c>
      <c r="C8" s="1191">
        <v>17</v>
      </c>
      <c r="D8" s="1191">
        <v>6</v>
      </c>
      <c r="E8" s="1191">
        <v>11</v>
      </c>
      <c r="F8" s="1191">
        <v>0</v>
      </c>
      <c r="G8" s="1192">
        <f t="shared" si="0"/>
        <v>1</v>
      </c>
      <c r="H8" s="1193"/>
      <c r="I8" s="1193"/>
      <c r="J8" s="1193"/>
      <c r="K8" s="1193"/>
      <c r="L8" s="1193"/>
      <c r="M8" s="1193"/>
      <c r="N8" s="1193"/>
      <c r="O8" s="1193"/>
      <c r="P8" s="1193"/>
      <c r="Q8" s="1193"/>
      <c r="R8" s="1193"/>
      <c r="S8" s="1193"/>
      <c r="T8" s="1193"/>
      <c r="U8" s="1193"/>
      <c r="V8" s="1193"/>
      <c r="W8" s="1193"/>
      <c r="X8" s="1193"/>
      <c r="Y8" s="1193"/>
      <c r="Z8" s="1193"/>
      <c r="AA8" s="1193"/>
    </row>
    <row r="9" spans="1:27" s="1194" customFormat="1">
      <c r="A9" s="1193"/>
      <c r="B9" s="1190" t="s">
        <v>1628</v>
      </c>
      <c r="C9" s="1191">
        <v>8</v>
      </c>
      <c r="D9" s="1191">
        <v>0</v>
      </c>
      <c r="E9" s="1191">
        <v>8</v>
      </c>
      <c r="F9" s="1191">
        <v>0</v>
      </c>
      <c r="G9" s="1192">
        <f t="shared" si="0"/>
        <v>1</v>
      </c>
      <c r="H9" s="1193"/>
      <c r="I9" s="1193"/>
      <c r="J9" s="1193"/>
      <c r="K9" s="1193"/>
      <c r="L9" s="1193"/>
      <c r="M9" s="1193"/>
      <c r="N9" s="1193"/>
      <c r="O9" s="1193"/>
      <c r="P9" s="1193"/>
      <c r="Q9" s="1193"/>
      <c r="R9" s="1193"/>
      <c r="S9" s="1193"/>
      <c r="T9" s="1193"/>
      <c r="U9" s="1193"/>
      <c r="V9" s="1193"/>
      <c r="W9" s="1193"/>
      <c r="X9" s="1193"/>
      <c r="Y9" s="1193"/>
      <c r="Z9" s="1193"/>
      <c r="AA9" s="1193"/>
    </row>
    <row r="10" spans="1:27" s="1194" customFormat="1">
      <c r="A10" s="1193"/>
      <c r="B10" s="1190" t="s">
        <v>1629</v>
      </c>
      <c r="C10" s="1191">
        <v>8</v>
      </c>
      <c r="D10" s="1191">
        <v>0</v>
      </c>
      <c r="E10" s="1191">
        <v>8</v>
      </c>
      <c r="F10" s="1191">
        <v>0</v>
      </c>
      <c r="G10" s="1192">
        <f t="shared" si="0"/>
        <v>1</v>
      </c>
      <c r="H10" s="1193"/>
      <c r="I10" s="1193"/>
      <c r="J10" s="1193"/>
      <c r="K10" s="1193"/>
      <c r="L10" s="1193"/>
      <c r="M10" s="1193"/>
      <c r="N10" s="1193"/>
      <c r="O10" s="1193"/>
      <c r="P10" s="1193"/>
      <c r="Q10" s="1193"/>
      <c r="R10" s="1193"/>
      <c r="S10" s="1193"/>
      <c r="T10" s="1193"/>
      <c r="U10" s="1193"/>
      <c r="V10" s="1193"/>
      <c r="W10" s="1193"/>
      <c r="X10" s="1193"/>
      <c r="Y10" s="1193"/>
      <c r="Z10" s="1193"/>
      <c r="AA10" s="1193"/>
    </row>
    <row r="11" spans="1:27" s="1194" customFormat="1">
      <c r="A11" s="1193"/>
      <c r="B11" s="1190" t="s">
        <v>1630</v>
      </c>
      <c r="C11" s="1191">
        <v>12</v>
      </c>
      <c r="D11" s="1191">
        <v>2</v>
      </c>
      <c r="E11" s="1191">
        <v>10</v>
      </c>
      <c r="F11" s="1191">
        <v>0</v>
      </c>
      <c r="G11" s="1192">
        <f t="shared" si="0"/>
        <v>1</v>
      </c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</row>
    <row r="12" spans="1:27" s="1194" customFormat="1">
      <c r="A12" s="1193"/>
      <c r="B12" s="1190" t="s">
        <v>1476</v>
      </c>
      <c r="C12" s="1191">
        <v>8</v>
      </c>
      <c r="D12" s="1191">
        <v>1</v>
      </c>
      <c r="E12" s="1191">
        <v>7</v>
      </c>
      <c r="F12" s="1191">
        <v>0</v>
      </c>
      <c r="G12" s="1192">
        <f t="shared" si="0"/>
        <v>1</v>
      </c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3"/>
      <c r="S12" s="1193"/>
      <c r="T12" s="1193"/>
      <c r="U12" s="1193"/>
      <c r="V12" s="1193"/>
      <c r="W12" s="1193"/>
      <c r="X12" s="1193"/>
      <c r="Y12" s="1193"/>
      <c r="Z12" s="1193"/>
      <c r="AA12" s="1193"/>
    </row>
    <row r="13" spans="1:27" s="1194" customFormat="1">
      <c r="A13" s="1193"/>
      <c r="B13" s="1190" t="s">
        <v>1631</v>
      </c>
      <c r="C13" s="1191">
        <v>14</v>
      </c>
      <c r="D13" s="1191">
        <v>0</v>
      </c>
      <c r="E13" s="1191">
        <v>12</v>
      </c>
      <c r="F13" s="1191">
        <v>2</v>
      </c>
      <c r="G13" s="1192">
        <f t="shared" si="0"/>
        <v>0.8571428571428571</v>
      </c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1193"/>
      <c r="V13" s="1193"/>
      <c r="W13" s="1193"/>
      <c r="X13" s="1193"/>
      <c r="Y13" s="1193"/>
      <c r="Z13" s="1193"/>
      <c r="AA13" s="1193"/>
    </row>
    <row r="14" spans="1:27" s="1194" customFormat="1">
      <c r="A14" s="1193"/>
      <c r="B14" s="1190" t="s">
        <v>1632</v>
      </c>
      <c r="C14" s="1191">
        <v>11</v>
      </c>
      <c r="D14" s="1191">
        <v>0</v>
      </c>
      <c r="E14" s="1191">
        <v>11</v>
      </c>
      <c r="F14" s="1191">
        <v>0</v>
      </c>
      <c r="G14" s="1192">
        <f t="shared" si="0"/>
        <v>1</v>
      </c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3"/>
      <c r="AA14" s="1193"/>
    </row>
    <row r="15" spans="1:27" s="1194" customFormat="1">
      <c r="A15" s="1193"/>
      <c r="B15" s="1190" t="s">
        <v>1633</v>
      </c>
      <c r="C15" s="1191">
        <v>13</v>
      </c>
      <c r="D15" s="1191">
        <v>1</v>
      </c>
      <c r="E15" s="1191">
        <v>12</v>
      </c>
      <c r="F15" s="1191">
        <v>0</v>
      </c>
      <c r="G15" s="1192">
        <f t="shared" si="0"/>
        <v>1</v>
      </c>
      <c r="H15" s="1193"/>
      <c r="I15" s="1193"/>
      <c r="J15" s="1193"/>
      <c r="K15" s="1193"/>
      <c r="L15" s="1193"/>
      <c r="M15" s="1193"/>
      <c r="N15" s="1193"/>
      <c r="O15" s="1193"/>
      <c r="P15" s="1193"/>
      <c r="Q15" s="1193"/>
      <c r="R15" s="1193"/>
      <c r="S15" s="1193"/>
      <c r="T15" s="1193"/>
      <c r="U15" s="1193"/>
      <c r="V15" s="1193"/>
      <c r="W15" s="1193"/>
      <c r="X15" s="1193"/>
      <c r="Y15" s="1193"/>
      <c r="Z15" s="1193"/>
      <c r="AA15" s="1193"/>
    </row>
    <row r="16" spans="1:27" s="1194" customFormat="1" ht="30">
      <c r="A16" s="1193"/>
      <c r="B16" s="1190" t="s">
        <v>1634</v>
      </c>
      <c r="C16" s="1191">
        <v>14</v>
      </c>
      <c r="D16" s="1191">
        <v>2</v>
      </c>
      <c r="E16" s="1191">
        <v>11</v>
      </c>
      <c r="F16" s="1191">
        <v>1</v>
      </c>
      <c r="G16" s="1192">
        <f t="shared" si="0"/>
        <v>0.9285714285714286</v>
      </c>
      <c r="H16" s="1193"/>
      <c r="I16" s="1193"/>
      <c r="J16" s="1193"/>
      <c r="K16" s="1193"/>
      <c r="L16" s="1193"/>
      <c r="M16" s="1193"/>
      <c r="N16" s="1193"/>
      <c r="O16" s="1193"/>
      <c r="P16" s="1193"/>
      <c r="Q16" s="1193"/>
      <c r="R16" s="1193"/>
      <c r="S16" s="1193"/>
      <c r="T16" s="1193"/>
      <c r="U16" s="1193"/>
      <c r="V16" s="1193"/>
      <c r="W16" s="1193"/>
      <c r="X16" s="1193"/>
      <c r="Y16" s="1193"/>
      <c r="Z16" s="1193"/>
      <c r="AA16" s="1193"/>
    </row>
    <row r="17" spans="1:31" s="1194" customFormat="1">
      <c r="A17" s="1193"/>
      <c r="B17" s="1190" t="s">
        <v>1635</v>
      </c>
      <c r="C17" s="1191">
        <v>13</v>
      </c>
      <c r="D17" s="1191">
        <v>2</v>
      </c>
      <c r="E17" s="1191">
        <v>10</v>
      </c>
      <c r="F17" s="1191">
        <v>1</v>
      </c>
      <c r="G17" s="1192">
        <f t="shared" si="0"/>
        <v>0.92307692307692313</v>
      </c>
      <c r="H17" s="1193"/>
      <c r="I17" s="1193"/>
      <c r="J17" s="1193"/>
      <c r="K17" s="1193"/>
      <c r="L17" s="1193"/>
      <c r="M17" s="1193"/>
      <c r="N17" s="1193"/>
      <c r="O17" s="1193"/>
      <c r="P17" s="1193"/>
      <c r="Q17" s="1193"/>
      <c r="R17" s="1193"/>
      <c r="S17" s="1193"/>
      <c r="T17" s="1193"/>
      <c r="U17" s="1193"/>
      <c r="V17" s="1193"/>
      <c r="W17" s="1193"/>
      <c r="X17" s="1193"/>
      <c r="Y17" s="1193"/>
      <c r="Z17" s="1193"/>
      <c r="AA17" s="1193"/>
    </row>
    <row r="18" spans="1:31" s="1193" customFormat="1">
      <c r="B18" s="1190" t="s">
        <v>1407</v>
      </c>
      <c r="C18" s="1191">
        <v>7</v>
      </c>
      <c r="D18" s="1191">
        <v>2</v>
      </c>
      <c r="E18" s="1191">
        <v>5</v>
      </c>
      <c r="F18" s="1191">
        <v>0</v>
      </c>
      <c r="G18" s="1192">
        <f t="shared" si="0"/>
        <v>1</v>
      </c>
      <c r="AB18" s="1194"/>
      <c r="AC18" s="1194"/>
      <c r="AD18" s="1194"/>
      <c r="AE18" s="1194"/>
    </row>
    <row r="19" spans="1:31" s="1181" customFormat="1">
      <c r="B19" s="1187" t="s">
        <v>1636</v>
      </c>
      <c r="C19" s="1188">
        <v>11</v>
      </c>
      <c r="D19" s="1188">
        <v>3</v>
      </c>
      <c r="E19" s="1188">
        <v>8</v>
      </c>
      <c r="F19" s="1188">
        <v>0</v>
      </c>
      <c r="G19" s="1189">
        <f t="shared" si="0"/>
        <v>1</v>
      </c>
      <c r="AB19" s="1182"/>
      <c r="AC19" s="1182"/>
      <c r="AD19" s="1182"/>
      <c r="AE19" s="1182"/>
    </row>
    <row r="20" spans="1:31" s="1181" customFormat="1">
      <c r="B20" s="1187" t="s">
        <v>1637</v>
      </c>
      <c r="C20" s="1188">
        <v>21</v>
      </c>
      <c r="D20" s="1188">
        <v>0</v>
      </c>
      <c r="E20" s="1188">
        <v>19</v>
      </c>
      <c r="F20" s="1188">
        <v>2</v>
      </c>
      <c r="G20" s="1189">
        <f t="shared" si="0"/>
        <v>0.90476190476190477</v>
      </c>
      <c r="AB20" s="1182"/>
      <c r="AC20" s="1182"/>
      <c r="AD20" s="1182"/>
      <c r="AE20" s="1182"/>
    </row>
    <row r="21" spans="1:31" s="1181" customFormat="1">
      <c r="B21" s="1187" t="s">
        <v>1638</v>
      </c>
      <c r="C21" s="1188">
        <v>9</v>
      </c>
      <c r="D21" s="1188">
        <v>1</v>
      </c>
      <c r="E21" s="1188">
        <v>8</v>
      </c>
      <c r="F21" s="1188">
        <v>0</v>
      </c>
      <c r="G21" s="1189">
        <f t="shared" si="0"/>
        <v>1</v>
      </c>
      <c r="AB21" s="1182"/>
      <c r="AC21" s="1182"/>
      <c r="AD21" s="1182"/>
      <c r="AE21" s="1182"/>
    </row>
    <row r="22" spans="1:31" s="1181" customFormat="1">
      <c r="B22" s="1187" t="s">
        <v>1639</v>
      </c>
      <c r="C22" s="1188">
        <v>10</v>
      </c>
      <c r="D22" s="1188">
        <v>0</v>
      </c>
      <c r="E22" s="1188">
        <v>8</v>
      </c>
      <c r="F22" s="1188">
        <v>2</v>
      </c>
      <c r="G22" s="1189">
        <f t="shared" si="0"/>
        <v>0.8</v>
      </c>
      <c r="AB22" s="1182"/>
      <c r="AC22" s="1182"/>
      <c r="AD22" s="1182"/>
      <c r="AE22" s="1182"/>
    </row>
    <row r="23" spans="1:31" s="1181" customFormat="1">
      <c r="B23" s="1187" t="s">
        <v>1640</v>
      </c>
      <c r="C23" s="1188">
        <v>15</v>
      </c>
      <c r="D23" s="1188">
        <v>1</v>
      </c>
      <c r="E23" s="1188">
        <v>12</v>
      </c>
      <c r="F23" s="1188">
        <v>2</v>
      </c>
      <c r="G23" s="1189">
        <f t="shared" si="0"/>
        <v>0.8666666666666667</v>
      </c>
      <c r="AB23" s="1182"/>
      <c r="AC23" s="1182"/>
      <c r="AD23" s="1182"/>
      <c r="AE23" s="1182"/>
    </row>
    <row r="24" spans="1:31" s="1181" customFormat="1">
      <c r="B24" s="1187" t="s">
        <v>1447</v>
      </c>
      <c r="C24" s="1188">
        <v>11</v>
      </c>
      <c r="D24" s="1188">
        <v>4</v>
      </c>
      <c r="E24" s="1188">
        <v>7</v>
      </c>
      <c r="F24" s="1188">
        <v>0</v>
      </c>
      <c r="G24" s="1189">
        <f t="shared" si="0"/>
        <v>1</v>
      </c>
      <c r="AB24" s="1182"/>
      <c r="AC24" s="1182"/>
      <c r="AD24" s="1182"/>
      <c r="AE24" s="1182"/>
    </row>
    <row r="25" spans="1:31" s="1181" customFormat="1">
      <c r="B25" s="1187" t="s">
        <v>1641</v>
      </c>
      <c r="C25" s="1188">
        <v>12</v>
      </c>
      <c r="D25" s="1188">
        <v>1</v>
      </c>
      <c r="E25" s="1188">
        <v>11</v>
      </c>
      <c r="F25" s="1188">
        <v>0</v>
      </c>
      <c r="G25" s="1189">
        <f t="shared" si="0"/>
        <v>1</v>
      </c>
      <c r="AB25" s="1182"/>
      <c r="AC25" s="1182"/>
      <c r="AD25" s="1182"/>
      <c r="AE25" s="1182"/>
    </row>
    <row r="26" spans="1:31" s="1181" customFormat="1">
      <c r="B26" s="1187" t="s">
        <v>1642</v>
      </c>
      <c r="C26" s="1188">
        <v>8</v>
      </c>
      <c r="D26" s="1188">
        <v>0</v>
      </c>
      <c r="E26" s="1188">
        <v>8</v>
      </c>
      <c r="F26" s="1188">
        <v>0</v>
      </c>
      <c r="G26" s="1189">
        <f t="shared" si="0"/>
        <v>1</v>
      </c>
      <c r="AB26" s="1182"/>
      <c r="AC26" s="1182"/>
      <c r="AD26" s="1182"/>
      <c r="AE26" s="1182"/>
    </row>
    <row r="27" spans="1:31" s="1181" customFormat="1">
      <c r="B27" s="1187" t="s">
        <v>1643</v>
      </c>
      <c r="C27" s="1188">
        <v>14</v>
      </c>
      <c r="D27" s="1188">
        <v>4</v>
      </c>
      <c r="E27" s="1188">
        <v>10</v>
      </c>
      <c r="F27" s="1188">
        <v>0</v>
      </c>
      <c r="G27" s="1189">
        <f t="shared" si="0"/>
        <v>1</v>
      </c>
      <c r="AB27" s="1182"/>
      <c r="AC27" s="1182"/>
      <c r="AD27" s="1182"/>
      <c r="AE27" s="1182"/>
    </row>
    <row r="28" spans="1:31" s="1181" customFormat="1">
      <c r="B28" s="1187" t="s">
        <v>1644</v>
      </c>
      <c r="C28" s="1188">
        <v>7</v>
      </c>
      <c r="D28" s="1188">
        <v>1</v>
      </c>
      <c r="E28" s="1188">
        <v>6</v>
      </c>
      <c r="F28" s="1188">
        <v>0</v>
      </c>
      <c r="G28" s="1189">
        <f t="shared" si="0"/>
        <v>1</v>
      </c>
      <c r="AB28" s="1182"/>
      <c r="AC28" s="1182"/>
      <c r="AD28" s="1182"/>
      <c r="AE28" s="1182"/>
    </row>
    <row r="29" spans="1:31" s="1181" customFormat="1">
      <c r="B29" s="1187" t="s">
        <v>1452</v>
      </c>
      <c r="C29" s="1188">
        <v>11</v>
      </c>
      <c r="D29" s="1188">
        <v>0</v>
      </c>
      <c r="E29" s="1188">
        <v>11</v>
      </c>
      <c r="F29" s="1188">
        <v>0</v>
      </c>
      <c r="G29" s="1189">
        <f t="shared" si="0"/>
        <v>1</v>
      </c>
      <c r="AB29" s="1182"/>
      <c r="AC29" s="1182"/>
      <c r="AD29" s="1182"/>
      <c r="AE29" s="1182"/>
    </row>
    <row r="30" spans="1:31" s="1181" customFormat="1">
      <c r="B30" s="1187" t="s">
        <v>1645</v>
      </c>
      <c r="C30" s="1188">
        <v>9</v>
      </c>
      <c r="D30" s="1188">
        <v>0</v>
      </c>
      <c r="E30" s="1188">
        <v>9</v>
      </c>
      <c r="F30" s="1188">
        <v>0</v>
      </c>
      <c r="G30" s="1189">
        <f t="shared" si="0"/>
        <v>1</v>
      </c>
      <c r="AB30" s="1182"/>
      <c r="AC30" s="1182"/>
      <c r="AD30" s="1182"/>
      <c r="AE30" s="1182"/>
    </row>
    <row r="31" spans="1:31" s="1181" customFormat="1">
      <c r="B31" s="1187" t="s">
        <v>1442</v>
      </c>
      <c r="C31" s="1188">
        <v>12</v>
      </c>
      <c r="D31" s="1188">
        <v>1</v>
      </c>
      <c r="E31" s="1188">
        <v>11</v>
      </c>
      <c r="F31" s="1188">
        <v>0</v>
      </c>
      <c r="G31" s="1189">
        <f t="shared" si="0"/>
        <v>1</v>
      </c>
      <c r="AB31" s="1182"/>
      <c r="AC31" s="1182"/>
      <c r="AD31" s="1182"/>
      <c r="AE31" s="1182"/>
    </row>
    <row r="32" spans="1:31" s="1181" customFormat="1">
      <c r="B32" s="1187" t="s">
        <v>1646</v>
      </c>
      <c r="C32" s="1188">
        <v>10</v>
      </c>
      <c r="D32" s="1188">
        <v>0</v>
      </c>
      <c r="E32" s="1188">
        <v>10</v>
      </c>
      <c r="F32" s="1188">
        <v>0</v>
      </c>
      <c r="G32" s="1189">
        <f t="shared" si="0"/>
        <v>1</v>
      </c>
      <c r="AB32" s="1182"/>
      <c r="AC32" s="1182"/>
      <c r="AD32" s="1182"/>
      <c r="AE32" s="1182"/>
    </row>
    <row r="33" spans="1:31" s="1181" customFormat="1">
      <c r="B33" s="1187" t="s">
        <v>1647</v>
      </c>
      <c r="C33" s="1188">
        <v>9</v>
      </c>
      <c r="D33" s="1188">
        <v>0</v>
      </c>
      <c r="E33" s="1188">
        <v>9</v>
      </c>
      <c r="F33" s="1188">
        <v>0</v>
      </c>
      <c r="G33" s="1189">
        <f t="shared" si="0"/>
        <v>1</v>
      </c>
      <c r="AB33" s="1182"/>
      <c r="AC33" s="1182"/>
      <c r="AD33" s="1182"/>
      <c r="AE33" s="1182"/>
    </row>
    <row r="34" spans="1:31" s="1183" customFormat="1" ht="15.75" thickBot="1">
      <c r="A34" s="1181"/>
      <c r="B34" s="1187" t="s">
        <v>1648</v>
      </c>
      <c r="C34" s="1188">
        <v>30</v>
      </c>
      <c r="D34" s="1188">
        <v>9</v>
      </c>
      <c r="E34" s="1188">
        <v>15</v>
      </c>
      <c r="F34" s="1188">
        <v>6</v>
      </c>
      <c r="G34" s="1189">
        <f t="shared" si="0"/>
        <v>0.8</v>
      </c>
      <c r="H34" s="1181"/>
      <c r="I34" s="1181"/>
      <c r="J34" s="1181"/>
      <c r="K34" s="1181"/>
      <c r="L34" s="1181"/>
      <c r="M34" s="1181"/>
      <c r="N34" s="1181"/>
      <c r="O34" s="1181"/>
      <c r="P34" s="1181"/>
      <c r="Q34" s="1181"/>
      <c r="R34" s="1181"/>
      <c r="S34" s="1181"/>
      <c r="T34" s="1181"/>
      <c r="U34" s="1181"/>
      <c r="V34" s="1181"/>
      <c r="W34" s="1181"/>
      <c r="X34" s="1181"/>
      <c r="Y34" s="1181"/>
      <c r="Z34" s="1181"/>
      <c r="AA34" s="1181"/>
    </row>
    <row r="35" spans="1:31" s="1179" customFormat="1" ht="15.75" thickBot="1">
      <c r="B35" s="1171" t="s">
        <v>1649</v>
      </c>
      <c r="C35" s="1171">
        <f>SUM(C4:C34)</f>
        <v>373</v>
      </c>
      <c r="D35" s="1171">
        <f t="shared" ref="D35:E35" si="1">SUM(D4:D34)</f>
        <v>50</v>
      </c>
      <c r="E35" s="1171">
        <f t="shared" si="1"/>
        <v>304</v>
      </c>
      <c r="F35" s="1171">
        <f>SUM(F4:F34)</f>
        <v>19</v>
      </c>
      <c r="G35" s="1185">
        <f t="shared" si="0"/>
        <v>0.94906166219839139</v>
      </c>
    </row>
    <row r="36" spans="1:31" s="1181" customFormat="1">
      <c r="B36" s="1508" t="s">
        <v>1650</v>
      </c>
      <c r="C36" s="1508"/>
      <c r="D36" s="1508"/>
      <c r="E36" s="1508"/>
      <c r="F36" s="1508"/>
      <c r="G36" s="1508"/>
    </row>
    <row r="37" spans="1:31" s="1181" customFormat="1"/>
    <row r="38" spans="1:31" s="1181" customFormat="1"/>
    <row r="39" spans="1:31" s="1181" customFormat="1"/>
    <row r="40" spans="1:31" s="1181" customFormat="1"/>
    <row r="41" spans="1:31" s="1181" customFormat="1"/>
    <row r="42" spans="1:31" s="1181" customFormat="1"/>
    <row r="43" spans="1:31" s="1181" customFormat="1"/>
    <row r="44" spans="1:31" s="1181" customFormat="1"/>
    <row r="45" spans="1:31" s="1181" customFormat="1"/>
    <row r="46" spans="1:31" s="1181" customFormat="1"/>
    <row r="47" spans="1:31" s="1181" customFormat="1"/>
    <row r="48" spans="1:31" s="1181" customFormat="1"/>
    <row r="49" s="1181" customFormat="1"/>
    <row r="50" s="1181" customFormat="1"/>
    <row r="51" s="1181" customFormat="1"/>
    <row r="52" s="1181" customFormat="1"/>
    <row r="53" s="1181" customFormat="1"/>
    <row r="54" s="1181" customFormat="1"/>
    <row r="55" s="1181" customFormat="1"/>
    <row r="56" s="1181" customFormat="1"/>
    <row r="57" s="1181" customFormat="1"/>
    <row r="58" s="1181" customFormat="1"/>
    <row r="59" s="1181" customFormat="1"/>
    <row r="60" s="1181" customFormat="1"/>
    <row r="61" s="1181" customFormat="1"/>
    <row r="62" s="1181" customFormat="1"/>
    <row r="63" s="1181" customFormat="1"/>
    <row r="64" s="1181" customFormat="1"/>
    <row r="65" s="1181" customFormat="1"/>
    <row r="66" s="1181" customFormat="1"/>
    <row r="67" s="1181" customFormat="1"/>
    <row r="68" s="1181" customFormat="1"/>
    <row r="69" s="1181" customFormat="1"/>
    <row r="70" s="1181" customFormat="1"/>
    <row r="71" s="1181" customFormat="1"/>
    <row r="72" s="1181" customFormat="1"/>
    <row r="73" s="1181" customFormat="1"/>
    <row r="74" s="1181" customFormat="1"/>
    <row r="75" s="1181" customFormat="1"/>
    <row r="76" s="1181" customFormat="1"/>
    <row r="77" s="1181" customFormat="1"/>
    <row r="78" s="1181" customFormat="1"/>
    <row r="79" s="1181" customFormat="1"/>
    <row r="80" s="1181" customFormat="1"/>
    <row r="81" s="1181" customFormat="1"/>
    <row r="82" s="1181" customFormat="1"/>
    <row r="83" s="1181" customFormat="1"/>
    <row r="84" s="1181" customFormat="1"/>
    <row r="85" s="1181" customFormat="1"/>
    <row r="86" s="1181" customFormat="1"/>
    <row r="87" s="1181" customFormat="1"/>
    <row r="88" s="1181" customFormat="1"/>
    <row r="89" s="1181" customFormat="1"/>
    <row r="90" s="1181" customFormat="1"/>
    <row r="91" s="1181" customFormat="1"/>
    <row r="92" s="1181" customFormat="1"/>
    <row r="93" s="1181" customFormat="1"/>
    <row r="94" s="1181" customFormat="1"/>
    <row r="95" s="1181" customFormat="1"/>
    <row r="96" s="1181" customFormat="1"/>
    <row r="97" s="1181" customFormat="1"/>
    <row r="98" s="1181" customFormat="1"/>
    <row r="99" s="1181" customFormat="1"/>
    <row r="100" s="1181" customFormat="1"/>
    <row r="101" s="1181" customFormat="1"/>
    <row r="102" s="1181" customFormat="1"/>
    <row r="103" s="1181" customFormat="1"/>
    <row r="104" s="1181" customFormat="1"/>
    <row r="105" s="1181" customFormat="1"/>
    <row r="106" s="1181" customFormat="1"/>
    <row r="107" s="1181" customFormat="1"/>
    <row r="108" s="1181" customFormat="1"/>
    <row r="109" s="1181" customFormat="1"/>
    <row r="110" s="1181" customFormat="1"/>
  </sheetData>
  <mergeCells count="2">
    <mergeCell ref="B2:G2"/>
    <mergeCell ref="B36:G3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4731-59B2-4C76-9E43-68CD31A8A322}">
  <dimension ref="B4:I29"/>
  <sheetViews>
    <sheetView showGridLines="0" zoomScaleNormal="100" workbookViewId="0">
      <selection activeCell="C7" sqref="C7:F7"/>
    </sheetView>
  </sheetViews>
  <sheetFormatPr baseColWidth="10" defaultColWidth="11.42578125" defaultRowHeight="15"/>
  <cols>
    <col min="3" max="3" width="44.140625" bestFit="1" customWidth="1"/>
  </cols>
  <sheetData>
    <row r="4" spans="2:6">
      <c r="C4" s="1200" t="s">
        <v>482</v>
      </c>
      <c r="D4" s="1200"/>
      <c r="E4" s="1200"/>
      <c r="F4" s="1200"/>
    </row>
    <row r="5" spans="2:6">
      <c r="C5" s="1200" t="s">
        <v>387</v>
      </c>
      <c r="D5" s="1200"/>
      <c r="E5" s="1200"/>
      <c r="F5" s="1200"/>
    </row>
    <row r="6" spans="2:6" ht="15.75" thickBot="1">
      <c r="C6" s="1201" t="s">
        <v>711</v>
      </c>
      <c r="D6" s="1201"/>
      <c r="E6" s="1201"/>
      <c r="F6" s="1201"/>
    </row>
    <row r="7" spans="2:6" ht="15.75" thickBot="1">
      <c r="C7" s="1227" t="s">
        <v>1175</v>
      </c>
      <c r="D7" s="1227"/>
      <c r="E7" s="1227"/>
      <c r="F7" s="1227"/>
    </row>
    <row r="8" spans="2:6" ht="15.75" thickBot="1">
      <c r="C8" s="262" t="s">
        <v>1176</v>
      </c>
      <c r="D8" s="263">
        <v>2019</v>
      </c>
      <c r="E8" s="263">
        <v>2020</v>
      </c>
      <c r="F8" s="264">
        <v>2021</v>
      </c>
    </row>
    <row r="9" spans="2:6">
      <c r="B9" s="211"/>
      <c r="C9" s="265" t="s">
        <v>388</v>
      </c>
      <c r="D9" s="266">
        <v>3.5</v>
      </c>
      <c r="E9" s="266">
        <v>4.7</v>
      </c>
      <c r="F9" s="267">
        <v>2.2000000000000002</v>
      </c>
    </row>
    <row r="10" spans="2:6">
      <c r="B10" s="211"/>
      <c r="C10" s="396" t="s">
        <v>389</v>
      </c>
      <c r="D10" s="397">
        <v>5.2</v>
      </c>
      <c r="E10" s="397">
        <v>-15.7</v>
      </c>
      <c r="F10" s="397">
        <v>11.4</v>
      </c>
    </row>
    <row r="11" spans="2:6">
      <c r="B11" s="211"/>
      <c r="C11" s="396" t="s">
        <v>390</v>
      </c>
      <c r="D11" s="397">
        <v>1.8</v>
      </c>
      <c r="E11" s="397">
        <v>-5</v>
      </c>
      <c r="F11" s="397">
        <v>14.3</v>
      </c>
    </row>
    <row r="12" spans="2:6">
      <c r="B12" s="211"/>
      <c r="C12" s="396" t="s">
        <v>391</v>
      </c>
      <c r="D12" s="397">
        <v>-1.2</v>
      </c>
      <c r="E12" s="397">
        <v>-9.1</v>
      </c>
      <c r="F12" s="397">
        <v>31.7</v>
      </c>
    </row>
    <row r="13" spans="2:6">
      <c r="B13" s="211"/>
      <c r="C13" s="396" t="s">
        <v>392</v>
      </c>
      <c r="D13" s="397">
        <v>8.9</v>
      </c>
      <c r="E13" s="397">
        <v>-19.600000000000001</v>
      </c>
      <c r="F13" s="397">
        <v>42.2</v>
      </c>
    </row>
    <row r="14" spans="2:6">
      <c r="B14" s="211"/>
      <c r="C14" s="398" t="s">
        <v>393</v>
      </c>
      <c r="D14" s="397">
        <v>4.5999999999999996</v>
      </c>
      <c r="E14" s="397">
        <v>-6.9</v>
      </c>
      <c r="F14" s="397">
        <v>6.6</v>
      </c>
    </row>
    <row r="15" spans="2:6">
      <c r="B15" s="211"/>
      <c r="C15" s="268" t="s">
        <v>394</v>
      </c>
      <c r="D15" s="269">
        <v>8.3000000000000007</v>
      </c>
      <c r="E15" s="269">
        <v>1.6</v>
      </c>
      <c r="F15" s="269">
        <v>3.9</v>
      </c>
    </row>
    <row r="16" spans="2:6">
      <c r="B16" s="211"/>
      <c r="C16" s="399" t="s">
        <v>395</v>
      </c>
      <c r="D16" s="400">
        <v>2</v>
      </c>
      <c r="E16" s="400">
        <v>-4.3</v>
      </c>
      <c r="F16" s="400">
        <v>10.7</v>
      </c>
    </row>
    <row r="17" spans="2:9">
      <c r="B17" s="211"/>
      <c r="C17" s="399" t="s">
        <v>396</v>
      </c>
      <c r="D17" s="400">
        <v>4.0999999999999996</v>
      </c>
      <c r="E17" s="400">
        <v>-42.7</v>
      </c>
      <c r="F17" s="400">
        <v>2.9</v>
      </c>
    </row>
    <row r="18" spans="2:9">
      <c r="B18" s="211"/>
      <c r="C18" s="399" t="s">
        <v>397</v>
      </c>
      <c r="D18" s="400">
        <v>5.4</v>
      </c>
      <c r="E18" s="400">
        <v>-10.6</v>
      </c>
      <c r="F18" s="400">
        <v>13.7</v>
      </c>
    </row>
    <row r="19" spans="2:9">
      <c r="B19" s="211"/>
      <c r="C19" s="268" t="s">
        <v>398</v>
      </c>
      <c r="D19" s="269">
        <v>-3.5</v>
      </c>
      <c r="E19" s="269">
        <v>2</v>
      </c>
      <c r="F19" s="269">
        <v>3.5</v>
      </c>
    </row>
    <row r="20" spans="2:9">
      <c r="B20" s="211"/>
      <c r="C20" s="1075" t="s">
        <v>399</v>
      </c>
      <c r="D20" s="1076">
        <v>6.5</v>
      </c>
      <c r="E20" s="1076">
        <v>9.4</v>
      </c>
      <c r="F20" s="1076">
        <v>-0.7</v>
      </c>
    </row>
    <row r="21" spans="2:9">
      <c r="B21" s="211"/>
      <c r="C21" s="268" t="s">
        <v>400</v>
      </c>
      <c r="D21" s="269">
        <v>4.9000000000000004</v>
      </c>
      <c r="E21" s="269">
        <v>4.8</v>
      </c>
      <c r="F21" s="269">
        <v>2.2000000000000002</v>
      </c>
    </row>
    <row r="22" spans="2:9">
      <c r="B22" s="211"/>
      <c r="C22" s="1075" t="s">
        <v>401</v>
      </c>
      <c r="D22" s="1076">
        <v>3.9</v>
      </c>
      <c r="E22" s="1076">
        <v>2.5</v>
      </c>
      <c r="F22" s="1076">
        <v>-5.8</v>
      </c>
    </row>
    <row r="23" spans="2:9">
      <c r="B23" s="211"/>
      <c r="C23" s="1075" t="s">
        <v>402</v>
      </c>
      <c r="D23" s="1076">
        <v>3</v>
      </c>
      <c r="E23" s="1076">
        <v>-3.4</v>
      </c>
      <c r="F23" s="1076">
        <v>-2.2000000000000002</v>
      </c>
    </row>
    <row r="24" spans="2:9">
      <c r="B24" s="211"/>
      <c r="C24" s="1075" t="s">
        <v>403</v>
      </c>
      <c r="D24" s="1076">
        <v>4.7</v>
      </c>
      <c r="E24" s="1076">
        <v>12.5</v>
      </c>
      <c r="F24" s="1076">
        <v>-1.3</v>
      </c>
    </row>
    <row r="25" spans="2:9" ht="15.75" thickBot="1">
      <c r="B25" s="211"/>
      <c r="C25" s="270" t="s">
        <v>404</v>
      </c>
      <c r="D25" s="271">
        <v>7</v>
      </c>
      <c r="E25" s="271">
        <v>-11.7</v>
      </c>
      <c r="F25" s="271">
        <v>1</v>
      </c>
    </row>
    <row r="26" spans="2:9">
      <c r="B26" s="211"/>
      <c r="C26" s="272" t="s">
        <v>405</v>
      </c>
      <c r="D26" s="273">
        <v>4.5</v>
      </c>
      <c r="E26" s="273">
        <v>-7.8</v>
      </c>
      <c r="F26" s="273">
        <v>12.4</v>
      </c>
    </row>
    <row r="27" spans="2:9">
      <c r="B27" s="211"/>
      <c r="C27" s="274" t="s">
        <v>406</v>
      </c>
      <c r="D27" s="275">
        <v>6.6</v>
      </c>
      <c r="E27" s="275">
        <v>-17</v>
      </c>
      <c r="F27" s="275">
        <v>25.7</v>
      </c>
    </row>
    <row r="28" spans="2:9" ht="15.75" thickBot="1">
      <c r="B28" s="211"/>
      <c r="C28" s="276" t="s">
        <v>407</v>
      </c>
      <c r="D28" s="277">
        <v>4.7</v>
      </c>
      <c r="E28" s="277">
        <v>-8.5</v>
      </c>
      <c r="F28" s="277">
        <v>13.3</v>
      </c>
    </row>
    <row r="29" spans="2:9">
      <c r="C29" s="1224" t="s">
        <v>523</v>
      </c>
      <c r="D29" s="1224"/>
      <c r="E29" s="1224"/>
      <c r="F29" s="1224"/>
      <c r="G29" s="1224"/>
      <c r="H29" s="1224"/>
      <c r="I29" s="1224"/>
    </row>
  </sheetData>
  <mergeCells count="5">
    <mergeCell ref="C4:F4"/>
    <mergeCell ref="C5:F5"/>
    <mergeCell ref="C6:F6"/>
    <mergeCell ref="C7:F7"/>
    <mergeCell ref="C29:I29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086E-AE72-47CA-8E81-378B3005EF23}">
  <dimension ref="A3:O24"/>
  <sheetViews>
    <sheetView showGridLines="0" zoomScaleNormal="100" workbookViewId="0">
      <selection activeCell="B3" sqref="B3:G3"/>
    </sheetView>
  </sheetViews>
  <sheetFormatPr baseColWidth="10" defaultColWidth="11.42578125" defaultRowHeight="15"/>
  <cols>
    <col min="2" max="2" width="35.28515625" customWidth="1"/>
    <col min="6" max="6" width="19.7109375" customWidth="1"/>
    <col min="7" max="7" width="17" customWidth="1"/>
    <col min="8" max="8" width="18.7109375" bestFit="1" customWidth="1"/>
    <col min="9" max="9" width="9" bestFit="1" customWidth="1"/>
    <col min="10" max="11" width="10.28515625" bestFit="1" customWidth="1"/>
  </cols>
  <sheetData>
    <row r="3" spans="1:15">
      <c r="B3" s="1200" t="s">
        <v>483</v>
      </c>
      <c r="C3" s="1200"/>
      <c r="D3" s="1200"/>
      <c r="E3" s="1200"/>
      <c r="F3" s="1200"/>
      <c r="G3" s="1200"/>
    </row>
    <row r="4" spans="1:15" ht="15.75" thickBot="1">
      <c r="B4" s="1201" t="s">
        <v>718</v>
      </c>
      <c r="C4" s="1201"/>
      <c r="D4" s="1201"/>
      <c r="E4" s="1201"/>
      <c r="F4" s="1201"/>
      <c r="G4" s="1201"/>
    </row>
    <row r="5" spans="1:15" ht="15.75" thickBot="1">
      <c r="A5" s="211"/>
      <c r="B5" s="1228" t="s">
        <v>408</v>
      </c>
      <c r="C5" s="1230" t="s">
        <v>409</v>
      </c>
      <c r="D5" s="1231"/>
      <c r="E5" s="1232"/>
      <c r="F5" s="1233" t="s">
        <v>410</v>
      </c>
      <c r="G5" s="1234"/>
      <c r="H5" s="278"/>
    </row>
    <row r="6" spans="1:15" ht="15.75" thickBot="1">
      <c r="A6" s="211"/>
      <c r="B6" s="1229"/>
      <c r="C6" s="279">
        <v>2019</v>
      </c>
      <c r="D6" s="280">
        <v>2020</v>
      </c>
      <c r="E6" s="281" t="s">
        <v>411</v>
      </c>
      <c r="F6" s="45" t="s">
        <v>412</v>
      </c>
      <c r="G6" s="282" t="s">
        <v>413</v>
      </c>
    </row>
    <row r="7" spans="1:15">
      <c r="A7" s="211"/>
      <c r="B7" s="283" t="s">
        <v>414</v>
      </c>
      <c r="C7" s="284">
        <v>-7.4</v>
      </c>
      <c r="D7" s="285">
        <v>-580.29999999999995</v>
      </c>
      <c r="E7" s="286">
        <v>-1057.7</v>
      </c>
      <c r="F7" s="286">
        <v>-1050.3</v>
      </c>
      <c r="G7" s="284">
        <v>-477.40000000000009</v>
      </c>
    </row>
    <row r="8" spans="1:15">
      <c r="A8" s="211"/>
      <c r="B8" s="287" t="s">
        <v>415</v>
      </c>
      <c r="C8" s="288">
        <v>-4452.5</v>
      </c>
      <c r="D8" s="289">
        <v>-3378.4</v>
      </c>
      <c r="E8" s="290">
        <v>-5126</v>
      </c>
      <c r="F8" s="290">
        <v>-673.5</v>
      </c>
      <c r="G8" s="288">
        <v>-1747.6</v>
      </c>
    </row>
    <row r="9" spans="1:15">
      <c r="A9" s="211"/>
      <c r="B9" s="287" t="s">
        <v>416</v>
      </c>
      <c r="C9" s="288">
        <v>3143.3</v>
      </c>
      <c r="D9" s="289">
        <v>844.2</v>
      </c>
      <c r="E9" s="290">
        <v>1108.9000000000001</v>
      </c>
      <c r="F9" s="290">
        <v>-2034.4</v>
      </c>
      <c r="G9" s="288">
        <v>264.70000000000005</v>
      </c>
    </row>
    <row r="10" spans="1:15" ht="15.75" thickBot="1">
      <c r="A10" s="211"/>
      <c r="B10" s="287" t="s">
        <v>417</v>
      </c>
      <c r="C10" s="288">
        <v>-1979.2</v>
      </c>
      <c r="D10" s="289">
        <v>-1478.5</v>
      </c>
      <c r="E10" s="290">
        <v>-2200.9</v>
      </c>
      <c r="F10" s="290">
        <v>-221.70000000000005</v>
      </c>
      <c r="G10" s="288">
        <v>-722.40000000000009</v>
      </c>
      <c r="O10" s="291"/>
    </row>
    <row r="11" spans="1:15">
      <c r="A11" s="211"/>
      <c r="B11" s="292" t="s">
        <v>418</v>
      </c>
      <c r="C11" s="288">
        <v>3281</v>
      </c>
      <c r="D11" s="289">
        <v>3432.4</v>
      </c>
      <c r="E11" s="290">
        <v>5160.3</v>
      </c>
      <c r="F11" s="290">
        <v>1879.3000000000002</v>
      </c>
      <c r="G11" s="288">
        <v>1727.9</v>
      </c>
    </row>
    <row r="12" spans="1:15">
      <c r="A12" s="211"/>
      <c r="B12" s="293" t="s">
        <v>419</v>
      </c>
      <c r="C12" s="294">
        <v>0</v>
      </c>
      <c r="D12" s="295">
        <v>0</v>
      </c>
      <c r="E12" s="295">
        <v>0</v>
      </c>
      <c r="F12" s="286">
        <v>0</v>
      </c>
      <c r="G12" s="296">
        <v>0</v>
      </c>
    </row>
    <row r="13" spans="1:15" ht="30.75" thickBot="1">
      <c r="A13" s="211"/>
      <c r="B13" s="297" t="s">
        <v>420</v>
      </c>
      <c r="C13" s="298">
        <v>-7.4</v>
      </c>
      <c r="D13" s="299">
        <v>-580.29999999999995</v>
      </c>
      <c r="E13" s="299">
        <v>-1057.7</v>
      </c>
      <c r="F13" s="289">
        <v>-1050.3</v>
      </c>
      <c r="G13" s="300">
        <v>-477.40000000000009</v>
      </c>
    </row>
    <row r="14" spans="1:15">
      <c r="A14" s="211"/>
      <c r="B14" s="293" t="s">
        <v>421</v>
      </c>
      <c r="C14" s="294">
        <v>-1952.7</v>
      </c>
      <c r="D14" s="295">
        <v>1513.8</v>
      </c>
      <c r="E14" s="295">
        <v>-2914.2</v>
      </c>
      <c r="F14" s="286">
        <v>-4866.8999999999996</v>
      </c>
      <c r="G14" s="296">
        <v>-4428</v>
      </c>
      <c r="H14" s="301"/>
    </row>
    <row r="15" spans="1:15">
      <c r="A15" s="211"/>
      <c r="B15" s="292" t="s">
        <v>422</v>
      </c>
      <c r="C15" s="288">
        <v>-1533.4</v>
      </c>
      <c r="D15" s="289">
        <v>-1083</v>
      </c>
      <c r="E15" s="290">
        <v>-1617.5</v>
      </c>
      <c r="F15" s="290">
        <v>84.099999999999909</v>
      </c>
      <c r="G15" s="288">
        <v>534.5</v>
      </c>
      <c r="J15" s="132"/>
    </row>
    <row r="16" spans="1:15">
      <c r="A16" s="211"/>
      <c r="B16" s="287" t="s">
        <v>423</v>
      </c>
      <c r="C16" s="288">
        <v>-1986.3</v>
      </c>
      <c r="D16" s="289">
        <v>-1919.9</v>
      </c>
      <c r="E16" s="290">
        <v>-2374.6999999999998</v>
      </c>
      <c r="F16" s="290">
        <v>-388.39999999999986</v>
      </c>
      <c r="G16" s="288">
        <v>-454.79999999999973</v>
      </c>
      <c r="I16" s="132"/>
    </row>
    <row r="17" spans="1:7">
      <c r="A17" s="211"/>
      <c r="B17" s="287" t="s">
        <v>424</v>
      </c>
      <c r="C17" s="288">
        <v>1567</v>
      </c>
      <c r="D17" s="289">
        <v>4516.7</v>
      </c>
      <c r="E17" s="290">
        <v>1078</v>
      </c>
      <c r="F17" s="290">
        <v>-489</v>
      </c>
      <c r="G17" s="288">
        <v>-3438.7</v>
      </c>
    </row>
    <row r="18" spans="1:7">
      <c r="A18" s="211"/>
      <c r="B18" s="293" t="s">
        <v>425</v>
      </c>
      <c r="C18" s="296">
        <v>-873.4</v>
      </c>
      <c r="D18" s="286">
        <v>-179.9</v>
      </c>
      <c r="E18" s="286">
        <v>13.3</v>
      </c>
      <c r="F18" s="286">
        <v>886.69999999999993</v>
      </c>
      <c r="G18" s="296">
        <v>193.20000000000002</v>
      </c>
    </row>
    <row r="19" spans="1:7">
      <c r="A19" s="211"/>
      <c r="B19" s="293" t="s">
        <v>426</v>
      </c>
      <c r="C19" s="296">
        <v>1071.9000000000001</v>
      </c>
      <c r="D19" s="286">
        <v>-2274</v>
      </c>
      <c r="E19" s="286">
        <v>1869.8</v>
      </c>
      <c r="F19" s="286">
        <v>797.89999999999986</v>
      </c>
      <c r="G19" s="296">
        <v>4143.8</v>
      </c>
    </row>
    <row r="20" spans="1:7" ht="15.75" thickBot="1">
      <c r="A20" s="211"/>
      <c r="B20" s="302" t="s">
        <v>427</v>
      </c>
      <c r="C20" s="303">
        <v>1082</v>
      </c>
      <c r="D20" s="304">
        <v>-1614.4</v>
      </c>
      <c r="E20" s="304">
        <v>1862.2</v>
      </c>
      <c r="F20" s="305">
        <v>780.2</v>
      </c>
      <c r="G20" s="306">
        <v>3476.6000000000004</v>
      </c>
    </row>
    <row r="21" spans="1:7">
      <c r="A21" s="211"/>
      <c r="B21" s="90" t="s">
        <v>518</v>
      </c>
    </row>
    <row r="22" spans="1:7">
      <c r="B22" s="90" t="s">
        <v>524</v>
      </c>
    </row>
    <row r="23" spans="1:7">
      <c r="B23" s="90" t="s">
        <v>525</v>
      </c>
    </row>
    <row r="24" spans="1:7">
      <c r="B24" s="90" t="s">
        <v>521</v>
      </c>
    </row>
  </sheetData>
  <mergeCells count="5">
    <mergeCell ref="B3:G3"/>
    <mergeCell ref="B4:G4"/>
    <mergeCell ref="B5:B6"/>
    <mergeCell ref="C5:E5"/>
    <mergeCell ref="F5:G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24F0-C80B-41CB-9585-00F35B916F54}">
  <dimension ref="C7:J38"/>
  <sheetViews>
    <sheetView showGridLines="0" topLeftCell="A4" zoomScaleNormal="100" workbookViewId="0">
      <selection activeCell="E3" sqref="E3"/>
    </sheetView>
  </sheetViews>
  <sheetFormatPr baseColWidth="10" defaultColWidth="11.42578125" defaultRowHeight="15"/>
  <sheetData>
    <row r="7" spans="3:10">
      <c r="C7" s="1200" t="s">
        <v>713</v>
      </c>
      <c r="D7" s="1200"/>
      <c r="E7" s="1200"/>
      <c r="F7" s="1200"/>
      <c r="G7" s="1200"/>
      <c r="H7" s="1200"/>
      <c r="I7" s="1200"/>
      <c r="J7" s="1200"/>
    </row>
    <row r="8" spans="3:10">
      <c r="C8" s="1201" t="s">
        <v>719</v>
      </c>
      <c r="D8" s="1201"/>
      <c r="E8" s="1201"/>
      <c r="F8" s="1201"/>
      <c r="G8" s="1201"/>
      <c r="H8" s="1201"/>
      <c r="I8" s="1201"/>
      <c r="J8" s="1201"/>
    </row>
    <row r="38" spans="3:3">
      <c r="C38" s="52" t="s">
        <v>526</v>
      </c>
    </row>
  </sheetData>
  <mergeCells count="2">
    <mergeCell ref="C7:J7"/>
    <mergeCell ref="C8:J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66</vt:i4>
      </vt:variant>
      <vt:variant>
        <vt:lpstr>Rangos con nombre</vt:lpstr>
      </vt:variant>
      <vt:variant>
        <vt:i4>11</vt:i4>
      </vt:variant>
    </vt:vector>
  </HeadingPairs>
  <TitlesOfParts>
    <vt:vector size="77" baseType="lpstr">
      <vt:lpstr>Tabla 1</vt:lpstr>
      <vt:lpstr>Tabla 2</vt:lpstr>
      <vt:lpstr>Gráfico 1</vt:lpstr>
      <vt:lpstr>Gráfico 2</vt:lpstr>
      <vt:lpstr>Gráfico 3</vt:lpstr>
      <vt:lpstr>Gráfico 4</vt:lpstr>
      <vt:lpstr>Tabla 3</vt:lpstr>
      <vt:lpstr>Tabla 4</vt:lpstr>
      <vt:lpstr>Gráfico 5</vt:lpstr>
      <vt:lpstr>Tabla 5</vt:lpstr>
      <vt:lpstr>Tabla 6</vt:lpstr>
      <vt:lpstr>Tabla 7</vt:lpstr>
      <vt:lpstr>Gráfico 6</vt:lpstr>
      <vt:lpstr>Tabla 8</vt:lpstr>
      <vt:lpstr>Gráfico 7</vt:lpstr>
      <vt:lpstr>Tabla 9</vt:lpstr>
      <vt:lpstr>Ilustración 1</vt:lpstr>
      <vt:lpstr>Tabla 10</vt:lpstr>
      <vt:lpstr>Gráfico 8</vt:lpstr>
      <vt:lpstr>Tabla 11</vt:lpstr>
      <vt:lpstr>Tabla 12</vt:lpstr>
      <vt:lpstr>Tabla 13</vt:lpstr>
      <vt:lpstr>Tabla 14</vt:lpstr>
      <vt:lpstr>Gráfico 9</vt:lpstr>
      <vt:lpstr>Tabla 15</vt:lpstr>
      <vt:lpstr>Tabla 16</vt:lpstr>
      <vt:lpstr>Tabla 17</vt:lpstr>
      <vt:lpstr>Tabla 18</vt:lpstr>
      <vt:lpstr>Tabla 19</vt:lpstr>
      <vt:lpstr>Tabla 20</vt:lpstr>
      <vt:lpstr>Tablas 21-22</vt:lpstr>
      <vt:lpstr>Tabla 23</vt:lpstr>
      <vt:lpstr>Tabla 24</vt:lpstr>
      <vt:lpstr>Tabla 25</vt:lpstr>
      <vt:lpstr>Ilustración 2</vt:lpstr>
      <vt:lpstr>Ilustración 3</vt:lpstr>
      <vt:lpstr>Ilustración 4</vt:lpstr>
      <vt:lpstr>Tabla 26</vt:lpstr>
      <vt:lpstr>Tabla 27</vt:lpstr>
      <vt:lpstr>Ilustración 5</vt:lpstr>
      <vt:lpstr>Mapas</vt:lpstr>
      <vt:lpstr>Tabla 28</vt:lpstr>
      <vt:lpstr>Grafico 10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  <vt:lpstr>Tabla 40</vt:lpstr>
      <vt:lpstr>Tablas 41-42</vt:lpstr>
      <vt:lpstr>Tabla 43</vt:lpstr>
      <vt:lpstr>Tabla 44</vt:lpstr>
      <vt:lpstr>Tabla 45</vt:lpstr>
      <vt:lpstr>Tabla 46</vt:lpstr>
      <vt:lpstr>Tabla 47</vt:lpstr>
      <vt:lpstr>Tabla 48</vt:lpstr>
      <vt:lpstr>Tabla 49</vt:lpstr>
      <vt:lpstr>Gráfico 11</vt:lpstr>
      <vt:lpstr>Tabla 50</vt:lpstr>
      <vt:lpstr>Tabla 51</vt:lpstr>
      <vt:lpstr>'Tabla 3'!_Hlk83398996</vt:lpstr>
      <vt:lpstr>'Tabla 27'!_Toc83899523</vt:lpstr>
      <vt:lpstr>'Tabla 36'!_Toc83899528</vt:lpstr>
      <vt:lpstr>'Ilustración 2'!_Toc83900458</vt:lpstr>
      <vt:lpstr>'Ilustración 3'!_Toc83900459</vt:lpstr>
      <vt:lpstr>'Ilustración 4'!_Toc83900460</vt:lpstr>
      <vt:lpstr>'Tabla 17'!Área_de_impresión</vt:lpstr>
      <vt:lpstr>'Tabla 23'!Área_de_impresión</vt:lpstr>
      <vt:lpstr>'Tablas 21-22'!Área_de_impresión</vt:lpstr>
      <vt:lpstr>'Tabla 17'!Títulos_a_imprimir</vt:lpstr>
      <vt:lpstr>'Tablas 21-22'!Títulos_a_imprimir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Margarita Gonzalez Rodriguez</dc:creator>
  <cp:lastModifiedBy>Melvin M. Rodríguez Jiménez</cp:lastModifiedBy>
  <cp:lastPrinted>2021-10-01T00:03:52Z</cp:lastPrinted>
  <dcterms:created xsi:type="dcterms:W3CDTF">2021-09-10T14:58:15Z</dcterms:created>
  <dcterms:modified xsi:type="dcterms:W3CDTF">2022-01-18T15:54:15Z</dcterms:modified>
</cp:coreProperties>
</file>