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2\Informes de Ejecución Mensual\Diciembre 2021\"/>
    </mc:Choice>
  </mc:AlternateContent>
  <xr:revisionPtr revIDLastSave="0" documentId="13_ncr:1_{A9D79221-FA67-49E2-8AA5-6DD7F8AB9DC5}" xr6:coauthVersionLast="47" xr6:coauthVersionMax="47" xr10:uidLastSave="{00000000-0000-0000-0000-000000000000}"/>
  <bookViews>
    <workbookView xWindow="28680" yWindow="-120" windowWidth="29040" windowHeight="15840" tabRatio="789" activeTab="3" xr2:uid="{00000000-000D-0000-FFFF-FFFF00000000}"/>
  </bookViews>
  <sheets>
    <sheet name="Gráfico 1" sheetId="14" r:id="rId1"/>
    <sheet name="Tabla 1" sheetId="11" r:id="rId2"/>
    <sheet name="Tabla 2" sheetId="4" r:id="rId3"/>
    <sheet name="Mapa 1" sheetId="15" r:id="rId4"/>
    <sheet name="Tabla 3" sheetId="5" r:id="rId5"/>
    <sheet name="Gráfico 2" sheetId="6" r:id="rId6"/>
    <sheet name="Anexo 1" sheetId="1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1" l="1"/>
  <c r="H21" i="11"/>
  <c r="H22" i="11"/>
  <c r="H24" i="11"/>
  <c r="H25" i="11"/>
  <c r="H31" i="11"/>
  <c r="H32" i="11"/>
  <c r="J22" i="11"/>
  <c r="J23" i="11"/>
  <c r="J24" i="11"/>
  <c r="J25" i="11"/>
  <c r="J26" i="11"/>
  <c r="J28" i="11"/>
  <c r="J29" i="11"/>
  <c r="J30" i="11"/>
  <c r="J31" i="11"/>
  <c r="J32" i="11"/>
  <c r="I29" i="11"/>
  <c r="K29" i="11"/>
  <c r="L18" i="14" l="1"/>
  <c r="L15" i="14"/>
  <c r="L14" i="14"/>
  <c r="L25" i="14" s="1"/>
  <c r="J10" i="4"/>
  <c r="G10" i="11"/>
  <c r="G9" i="11" s="1"/>
  <c r="L17" i="14" s="1"/>
  <c r="F30" i="11"/>
  <c r="J22" i="4"/>
  <c r="E10" i="4"/>
  <c r="E22" i="4"/>
  <c r="I31" i="11"/>
  <c r="K31" i="11"/>
  <c r="D26" i="11"/>
  <c r="C40" i="15"/>
  <c r="D10" i="4"/>
  <c r="J11" i="4"/>
  <c r="J12" i="4"/>
  <c r="J13" i="4"/>
  <c r="J14" i="4"/>
  <c r="J17" i="4"/>
  <c r="J18" i="4"/>
  <c r="J20" i="4"/>
  <c r="J21" i="4"/>
  <c r="J23" i="4"/>
  <c r="J24" i="4"/>
  <c r="J25" i="4"/>
  <c r="J26" i="4"/>
  <c r="J27" i="4"/>
  <c r="E29" i="4" l="1"/>
  <c r="G30" i="11"/>
  <c r="G32" i="11" s="1"/>
  <c r="L13" i="14" l="1"/>
  <c r="L16" i="14" s="1"/>
  <c r="K32" i="11"/>
  <c r="C30" i="11"/>
  <c r="C32" i="11" s="1"/>
  <c r="I32" i="11" s="1"/>
  <c r="E30" i="11"/>
  <c r="E32" i="11" s="1"/>
  <c r="I27" i="11" l="1"/>
  <c r="K27" i="11"/>
  <c r="I28" i="11"/>
  <c r="K28" i="11"/>
  <c r="F32" i="11"/>
  <c r="E34" i="5" l="1"/>
  <c r="E8" i="5"/>
  <c r="E11" i="5"/>
  <c r="E36" i="5"/>
  <c r="E42" i="5"/>
  <c r="E45" i="5" l="1"/>
  <c r="K10" i="4"/>
  <c r="L10" i="4" s="1"/>
  <c r="H10" i="11"/>
  <c r="H11" i="11"/>
  <c r="H12" i="11"/>
  <c r="H13" i="11"/>
  <c r="H14" i="11"/>
  <c r="H15" i="11"/>
  <c r="H16" i="11"/>
  <c r="H17" i="11"/>
  <c r="H18" i="11"/>
  <c r="H19" i="11"/>
  <c r="H20" i="11"/>
  <c r="H9" i="11"/>
  <c r="I9" i="11" l="1"/>
  <c r="J9" i="11" s="1"/>
  <c r="K16" i="11"/>
  <c r="L27" i="14"/>
  <c r="I24" i="11"/>
  <c r="I23" i="11"/>
  <c r="I25" i="11"/>
  <c r="I26" i="11"/>
  <c r="I22" i="11"/>
  <c r="J9" i="5"/>
  <c r="J1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5" i="5"/>
  <c r="J37" i="5"/>
  <c r="J38" i="5"/>
  <c r="J39" i="5"/>
  <c r="J40" i="5"/>
  <c r="J41" i="5"/>
  <c r="J43" i="5"/>
  <c r="J44" i="5"/>
  <c r="F42" i="5"/>
  <c r="F36" i="5"/>
  <c r="F34" i="5"/>
  <c r="F11" i="5"/>
  <c r="F8" i="5"/>
  <c r="M9" i="5"/>
  <c r="M10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5" i="5"/>
  <c r="M37" i="5"/>
  <c r="M38" i="5"/>
  <c r="M39" i="5"/>
  <c r="M40" i="5"/>
  <c r="M41" i="5"/>
  <c r="M43" i="5"/>
  <c r="M44" i="5"/>
  <c r="G8" i="5"/>
  <c r="H8" i="5"/>
  <c r="I8" i="5"/>
  <c r="D22" i="4"/>
  <c r="K22" i="4"/>
  <c r="L22" i="4" s="1"/>
  <c r="D29" i="4"/>
  <c r="M11" i="4"/>
  <c r="M12" i="4"/>
  <c r="M13" i="4"/>
  <c r="M14" i="4"/>
  <c r="M15" i="4"/>
  <c r="M16" i="4"/>
  <c r="M17" i="4"/>
  <c r="M18" i="4"/>
  <c r="M19" i="4"/>
  <c r="M20" i="4"/>
  <c r="M21" i="4"/>
  <c r="M23" i="4"/>
  <c r="M24" i="4"/>
  <c r="M25" i="4"/>
  <c r="M26" i="4"/>
  <c r="M27" i="4"/>
  <c r="M10" i="4"/>
  <c r="K27" i="4"/>
  <c r="L27" i="4" s="1"/>
  <c r="K26" i="4"/>
  <c r="L26" i="4" s="1"/>
  <c r="K25" i="4"/>
  <c r="K24" i="4"/>
  <c r="L24" i="4" s="1"/>
  <c r="K23" i="4"/>
  <c r="L23" i="4" s="1"/>
  <c r="K21" i="4"/>
  <c r="L21" i="4" s="1"/>
  <c r="K20" i="4"/>
  <c r="L20" i="4" s="1"/>
  <c r="K19" i="4"/>
  <c r="K18" i="4"/>
  <c r="L18" i="4" s="1"/>
  <c r="K17" i="4"/>
  <c r="L17" i="4" s="1"/>
  <c r="K16" i="4"/>
  <c r="K15" i="4"/>
  <c r="K14" i="4"/>
  <c r="L14" i="4" s="1"/>
  <c r="K13" i="4"/>
  <c r="L13" i="4" s="1"/>
  <c r="K12" i="4"/>
  <c r="L12" i="4" s="1"/>
  <c r="K11" i="4"/>
  <c r="L11" i="4" s="1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C8" i="5"/>
  <c r="D8" i="5"/>
  <c r="K9" i="5"/>
  <c r="L9" i="5"/>
  <c r="K10" i="5"/>
  <c r="L10" i="5"/>
  <c r="C11" i="5"/>
  <c r="D11" i="5"/>
  <c r="G11" i="5"/>
  <c r="H11" i="5"/>
  <c r="I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C34" i="5"/>
  <c r="D34" i="5"/>
  <c r="G34" i="5"/>
  <c r="H34" i="5"/>
  <c r="I34" i="5"/>
  <c r="K35" i="5"/>
  <c r="L35" i="5"/>
  <c r="C36" i="5"/>
  <c r="D36" i="5"/>
  <c r="G36" i="5"/>
  <c r="H36" i="5"/>
  <c r="I36" i="5"/>
  <c r="K37" i="5"/>
  <c r="L37" i="5"/>
  <c r="K38" i="5"/>
  <c r="L38" i="5"/>
  <c r="K39" i="5"/>
  <c r="L39" i="5"/>
  <c r="K40" i="5"/>
  <c r="K41" i="5"/>
  <c r="L41" i="5"/>
  <c r="C42" i="5"/>
  <c r="D42" i="5"/>
  <c r="G42" i="5"/>
  <c r="H42" i="5"/>
  <c r="I42" i="5"/>
  <c r="K43" i="5"/>
  <c r="L43" i="5"/>
  <c r="K44" i="5"/>
  <c r="L44" i="5"/>
  <c r="D9" i="11"/>
  <c r="D30" i="11" s="1"/>
  <c r="D32" i="11" s="1"/>
  <c r="I10" i="11"/>
  <c r="J10" i="11" s="1"/>
  <c r="I11" i="11"/>
  <c r="J11" i="11" s="1"/>
  <c r="I12" i="11"/>
  <c r="J12" i="11" s="1"/>
  <c r="I13" i="11"/>
  <c r="J13" i="11" s="1"/>
  <c r="I14" i="11"/>
  <c r="J14" i="11" s="1"/>
  <c r="I15" i="11"/>
  <c r="J15" i="11" s="1"/>
  <c r="I16" i="11"/>
  <c r="I17" i="11"/>
  <c r="J17" i="11" s="1"/>
  <c r="I18" i="11"/>
  <c r="J18" i="11" s="1"/>
  <c r="I19" i="11"/>
  <c r="J19" i="11" s="1"/>
  <c r="I20" i="11"/>
  <c r="J20" i="11" s="1"/>
  <c r="I21" i="11"/>
  <c r="J21" i="11" s="1"/>
  <c r="L34" i="5" l="1"/>
  <c r="F45" i="5"/>
  <c r="K42" i="5"/>
  <c r="L24" i="14"/>
  <c r="J42" i="5"/>
  <c r="J36" i="5"/>
  <c r="J34" i="5"/>
  <c r="J11" i="5"/>
  <c r="H45" i="5"/>
  <c r="M45" i="5" s="1"/>
  <c r="G45" i="5"/>
  <c r="J8" i="5"/>
  <c r="M8" i="5"/>
  <c r="M36" i="5"/>
  <c r="M11" i="5"/>
  <c r="I45" i="5"/>
  <c r="M42" i="5"/>
  <c r="M34" i="5"/>
  <c r="D45" i="5"/>
  <c r="C45" i="5"/>
  <c r="K36" i="5"/>
  <c r="L11" i="5"/>
  <c r="L42" i="5"/>
  <c r="I30" i="11"/>
  <c r="K15" i="11"/>
  <c r="K11" i="11"/>
  <c r="K9" i="11"/>
  <c r="K30" i="11"/>
  <c r="K26" i="11"/>
  <c r="K14" i="11"/>
  <c r="K23" i="11"/>
  <c r="K21" i="11"/>
  <c r="K25" i="11"/>
  <c r="K20" i="11"/>
  <c r="K17" i="11"/>
  <c r="K22" i="11"/>
  <c r="K18" i="11"/>
  <c r="K10" i="11"/>
  <c r="K12" i="11"/>
  <c r="K13" i="11"/>
  <c r="K24" i="11"/>
  <c r="K19" i="11"/>
  <c r="K8" i="5"/>
  <c r="K11" i="5"/>
  <c r="L8" i="5"/>
  <c r="K34" i="5"/>
  <c r="L36" i="5"/>
  <c r="M22" i="4"/>
  <c r="J45" i="5" l="1"/>
  <c r="K45" i="5"/>
  <c r="L45" i="5"/>
  <c r="M29" i="4"/>
  <c r="J29" i="4"/>
  <c r="K29" i="4"/>
  <c r="L29" i="4" s="1"/>
  <c r="L26" i="14" l="1"/>
  <c r="L19" i="14"/>
  <c r="L20" i="14" s="1"/>
  <c r="L28" i="14" l="1"/>
</calcChain>
</file>

<file path=xl/sharedStrings.xml><?xml version="1.0" encoding="utf-8"?>
<sst xmlns="http://schemas.openxmlformats.org/spreadsheetml/2006/main" count="835" uniqueCount="588">
  <si>
    <t>SERVICIOS SOCIALES</t>
  </si>
  <si>
    <t>SERVICIOS  GENERALES</t>
  </si>
  <si>
    <t>SERVICIOS ECONÓMICOS</t>
  </si>
  <si>
    <t>PROTECCIÓN DEL MEDIO AMBIENTE</t>
  </si>
  <si>
    <t>PODER JUDICIAL</t>
  </si>
  <si>
    <t>INTERESES DE LA DEUDA PÚBLICA</t>
  </si>
  <si>
    <t>Total general</t>
  </si>
  <si>
    <t>2.1.2 - Gastos de consumo</t>
  </si>
  <si>
    <t>2.1.3 - Prestaciones de la seguridad social</t>
  </si>
  <si>
    <t>2.1.4 - Intereses de la deuda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</si>
  <si>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</si>
  <si>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</si>
  <si>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</si>
  <si>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</si>
  <si>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</si>
  <si>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2.2.8 - Gastos de capital, reserva presupuestaria</t>
  </si>
  <si>
    <t>2.1 - Gastos corrientes</t>
  </si>
  <si>
    <t>2.2 - Gastos de capital</t>
  </si>
  <si>
    <t>Valores en millones RD$</t>
  </si>
  <si>
    <t>DETALLE</t>
  </si>
  <si>
    <t>PRESUPUESTO INICIAL</t>
  </si>
  <si>
    <t>2.1.6 - Transferencias corrientes</t>
  </si>
  <si>
    <t>-</t>
  </si>
  <si>
    <t>2.2.6 - Transferencias de capital</t>
  </si>
  <si>
    <t>TOTAL</t>
  </si>
  <si>
    <t>Notas:</t>
  </si>
  <si>
    <t>Fuente: SIGEF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</si>
  <si>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</si>
  <si>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</si>
  <si>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</si>
  <si>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</si>
  <si>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</si>
  <si>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</si>
  <si>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</si>
  <si>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</si>
  <si>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</si>
  <si>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</si>
  <si>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</si>
  <si>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</si>
  <si>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</si>
  <si>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</si>
  <si>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</si>
  <si>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</si>
  <si>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</si>
  <si>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</si>
  <si>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</si>
  <si>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</si>
  <si>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</si>
  <si>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</si>
  <si>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</si>
  <si>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</si>
  <si>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</si>
  <si>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</si>
  <si>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</si>
  <si>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</si>
  <si>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</si>
  <si>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</si>
  <si>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</si>
  <si>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</si>
  <si>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</si>
  <si>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</si>
  <si>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</si>
  <si>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</si>
  <si>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1 - SERVICIOS  GENERALES</t>
  </si>
  <si>
    <t>1.1 - Administración general</t>
  </si>
  <si>
    <t>1.4 - Justicia, orden público y seguridad</t>
  </si>
  <si>
    <t>1.3 - Defensa nacional</t>
  </si>
  <si>
    <t>1.2 - Relaciones internacionales</t>
  </si>
  <si>
    <t>2 - SERVICIOS ECONÓMICOS</t>
  </si>
  <si>
    <t>2.2 - Agropecuaria, caza, pesca y silvicultura</t>
  </si>
  <si>
    <t>2.6 - Transporte</t>
  </si>
  <si>
    <t>2.1 - Asuntos económicos, comerciales y laborales</t>
  </si>
  <si>
    <t>2.3 - Riego</t>
  </si>
  <si>
    <t>2.9 - Otros servicios económicos</t>
  </si>
  <si>
    <t>2.7 - Comunicaciones</t>
  </si>
  <si>
    <t>2.4 - Energía y combustible</t>
  </si>
  <si>
    <t>2.8 - Banca y seguros</t>
  </si>
  <si>
    <t>2.5 - Minería, manufactura y construcción</t>
  </si>
  <si>
    <t>3 - PROTECCIÓN DEL MEDIO AMBIENTE</t>
  </si>
  <si>
    <t>3.2 - Protección de la biodiversidad y ordenación de desechos</t>
  </si>
  <si>
    <t>3.1 - Protección del aire, agua y suelo</t>
  </si>
  <si>
    <t>4 - SERVICIOS SOCIALES</t>
  </si>
  <si>
    <t>4.4 - Educación</t>
  </si>
  <si>
    <t>4.5 - Protección social</t>
  </si>
  <si>
    <t>4.2 - Salud</t>
  </si>
  <si>
    <t>4.3 - Actividades deportivas, recreativas, culturales y religiosas</t>
  </si>
  <si>
    <t>4.1 - Vivienda y servicios comunitarios</t>
  </si>
  <si>
    <t>5 - INTERESES DE LA DEUDA PÚBLICA</t>
  </si>
  <si>
    <t>5.1 - Intereses y comisiones de deuda pública</t>
  </si>
  <si>
    <t>Total General</t>
  </si>
  <si>
    <t>Ingresos</t>
  </si>
  <si>
    <t>Gastos</t>
  </si>
  <si>
    <t>Resultado Financiero</t>
  </si>
  <si>
    <t>1.1 -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</si>
  <si>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</si>
  <si>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</si>
  <si>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</si>
  <si>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</si>
  <si>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</si>
  <si>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</si>
  <si>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</si>
  <si>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</si>
  <si>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</si>
  <si>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</si>
  <si>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</si>
  <si>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1.2 - Ingresos de capital</t>
  </si>
  <si>
    <t>PIB Nominal (Millones RD$)</t>
  </si>
  <si>
    <t>2.1.5 - Subvenciones otorgadas a empresas</t>
  </si>
  <si>
    <t>COMPROMETIDO</t>
  </si>
  <si>
    <t xml:space="preserve">PAGADO </t>
  </si>
  <si>
    <t xml:space="preserve">EJECUCIÓN </t>
  </si>
  <si>
    <t>DISTRIBUCION</t>
  </si>
  <si>
    <t>VARIACIÓN 2021/2020</t>
  </si>
  <si>
    <t>ABS.</t>
  </si>
  <si>
    <t>REL.</t>
  </si>
  <si>
    <t>Valores en RD$ millones</t>
  </si>
  <si>
    <t>Provincia</t>
  </si>
  <si>
    <t>DISTRITO NACIONAL</t>
  </si>
  <si>
    <t>AZUA</t>
  </si>
  <si>
    <t>BAHORUCO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</si>
  <si>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</si>
  <si>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</si>
  <si>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</si>
  <si>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</si>
  <si>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</si>
  <si>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</si>
  <si>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</si>
  <si>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</si>
  <si>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</si>
  <si>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</si>
  <si>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</si>
  <si>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</si>
  <si>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</si>
  <si>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</si>
  <si>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</si>
  <si>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</si>
  <si>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</si>
  <si>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</si>
  <si>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</si>
  <si>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</si>
  <si>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</si>
  <si>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</si>
  <si>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</si>
  <si>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</si>
  <si>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MONSENOR NOUEL</t>
  </si>
  <si>
    <t>MONTE PLATA</t>
  </si>
  <si>
    <t>SAN JOSE DE OCOA</t>
  </si>
  <si>
    <t>SANTO DOMINGO</t>
  </si>
  <si>
    <t>Resultado Económico</t>
  </si>
  <si>
    <t>Resultado Primario</t>
  </si>
  <si>
    <t>Intereses</t>
  </si>
  <si>
    <t>Resultado de Capital</t>
  </si>
  <si>
    <t>Como % del PIB</t>
  </si>
  <si>
    <t>Ejecutado</t>
  </si>
  <si>
    <t>1.1.4 - Rentas de la propiedad</t>
  </si>
  <si>
    <t>1.1.4.1 - Intereses</t>
  </si>
  <si>
    <t>1.1.4.2 - Rentas de la propiedad distinta de intereses</t>
  </si>
  <si>
    <t>EJECUCIÓN
% PIB</t>
  </si>
  <si>
    <t>PROGRAMADO</t>
  </si>
  <si>
    <t>PAGADO</t>
  </si>
  <si>
    <t>EJECUTADO VS. PROGRAMADO</t>
  </si>
  <si>
    <t>10 = 9/1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</si>
  <si>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</si>
  <si>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</si>
  <si>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</si>
  <si>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</si>
  <si>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</si>
  <si>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EJECUTADO</t>
  </si>
  <si>
    <t>Notas</t>
  </si>
  <si>
    <t>ESTIMACIÓN MENSUAL</t>
  </si>
  <si>
    <t>MULTIPROVINCIAL</t>
  </si>
  <si>
    <t>(Capítulo - Subcapítulo - Unidad Ejecutora - Programa)</t>
  </si>
  <si>
    <t>01 - CÁMARA  DE SENADORES</t>
  </si>
  <si>
    <t>11 - Representación, fiscalización y gestión legislativa</t>
  </si>
  <si>
    <t>01 - MINISTERIO ADMINISTRATIVO DE LA PRESIDENCIA</t>
  </si>
  <si>
    <t>0001 - CONTRALORIA GENERAL DE LA REPUBLICA</t>
  </si>
  <si>
    <t>01 - Actividades centrales</t>
  </si>
  <si>
    <t>0001 - SECRETARIADO ADMINISTRATIVO DE LA PRESIDENCIA</t>
  </si>
  <si>
    <t>11 - Fondo a cargo del Poder Ejecutivo</t>
  </si>
  <si>
    <t>99 - Administración de activos, pasivos y transferencias</t>
  </si>
  <si>
    <t>0005 - GOBERNACIÓN  DEL EDIFICIO GUBERNAMENTAL JUAN PABLO DUARTE</t>
  </si>
  <si>
    <t>0010 - CONSEJO NACIONAL PARA EL CAMBIO CLIMÁTICO Y MECANISMO DE DESARROLLO LIMPIO</t>
  </si>
  <si>
    <t>24 - Formulación de políticas para la mitigación y adaptación al cambio climático</t>
  </si>
  <si>
    <t>0011 - DIRECCION GENERAL DE COMUNICACION</t>
  </si>
  <si>
    <t>25 - Dirección de Comunicación y Publicidad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</si>
  <si>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</si>
  <si>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</si>
  <si>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</si>
  <si>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23 - Promoción del desarrollo y fortalecimiento del sector marítimo y marino nacional</t>
  </si>
  <si>
    <t>0001 - GABINETE SOCIAL DE LA PRESIDENCIA</t>
  </si>
  <si>
    <t>12 - Protección social</t>
  </si>
  <si>
    <t>0001 - OFICINA DE INGENIEROS SUPERVISORA DE OBRAS DEL ESTADO</t>
  </si>
  <si>
    <t>0002 - COMUNIDAD DIGNA CONTRA LA POBREZA</t>
  </si>
  <si>
    <t>13 - Desarrollo social comunitario</t>
  </si>
  <si>
    <t>14 - Asistencia social integral</t>
  </si>
  <si>
    <t>0003 - PLAN PRESIDENCIAL CONTRA LA POBREZA</t>
  </si>
  <si>
    <t>0004 - COMISION PRESIDENCIAL DE APOYO AL DESARROLLO BARRIAL</t>
  </si>
  <si>
    <t>0004 - SERVICIO INTEGRAL DE EMERGENCIAS</t>
  </si>
  <si>
    <t>0007 - PROGRESANDO CON SOLIDARIDAD</t>
  </si>
  <si>
    <t>0010 - CONSEJO NACIONAL DE LA PERSONA ENVEJECIENTE</t>
  </si>
  <si>
    <t>15 - Desarrollo integral y protección al adulto mayor</t>
  </si>
  <si>
    <t>0015 - DIRECCIÓN GENERAL DE DESARROLLO DE LA COMUNIDAD</t>
  </si>
  <si>
    <t>04 - CONTRALORIA GENERAL DE LA REPUBLICA</t>
  </si>
  <si>
    <t>05 - OFICINA DE INGENIEROS SUPERVISORES DE OBRAS DEL ESTADO</t>
  </si>
  <si>
    <t>12 - Construcción y reconstrucción de carreteras</t>
  </si>
  <si>
    <t>15 - Construcción y reconstrucción de obras de salud</t>
  </si>
  <si>
    <t>06 - MINISTERIO DE LA PRESIDENCIA</t>
  </si>
  <si>
    <t>0001 - MINISTERIO DE LA PRESIDENCIA</t>
  </si>
  <si>
    <t>13 - Atención, prevención de desastres</t>
  </si>
  <si>
    <t>11 - Servicio de comunicación y análisis de información estratégica</t>
  </si>
  <si>
    <t>0005 - DESARROLLO TERRITORIAL Y DE COMUNIDADES</t>
  </si>
  <si>
    <t>18 - Desarrollo territorial y de comunidades</t>
  </si>
  <si>
    <t>0006 - CENTRO DE OPERACIONES DE EMERGENCIAS (COE)</t>
  </si>
  <si>
    <t>15 - Programación e implementación del gobierno electrónico y atención ciudadana.</t>
  </si>
  <si>
    <t>16 - Promoción y fomento de la ética en el sector público</t>
  </si>
  <si>
    <t>17 - Desarrollo y promoción de la inclusión social, cultural y productiva</t>
  </si>
  <si>
    <t>01 - MINISTERIO DE INTERIOR Y POLICIA</t>
  </si>
  <si>
    <t>11 - Asistencia y prevención para seguridad ciudadana</t>
  </si>
  <si>
    <t>12 - Servicios de control y regulación migratoria</t>
  </si>
  <si>
    <t>14 - Investigación, formación y capacitación</t>
  </si>
  <si>
    <t>0002 - DIRECCIÓN GENERAL DE MIGRACIÓN</t>
  </si>
  <si>
    <t>0003 - INSTITUTO NACIONAL DE MIGRACION</t>
  </si>
  <si>
    <t>0004 - CUERPO DE BOMBEROS DE SANTO DOMINGO, DISTRITO NACIONAL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</si>
  <si>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</si>
  <si>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</si>
  <si>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</si>
  <si>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</si>
  <si>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</si>
  <si>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</si>
  <si>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</si>
  <si>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POLICIA NACIONAL</t>
  </si>
  <si>
    <t>50 - Reducción de crímenes y delitos que afectan a la seguridad ciudadana</t>
  </si>
  <si>
    <t>13 - Formación y cultura de la P.N</t>
  </si>
  <si>
    <t>0002 - INSTITUTO POLICIAL DE EDUCACION</t>
  </si>
  <si>
    <t>12 - Servicios de ordenamiento y asistencia del transporte terreste</t>
  </si>
  <si>
    <t>14 - Servicios de salud, seguridad y bienestar social de la P.N</t>
  </si>
  <si>
    <t>0008 - HOSPITAL GENERAL DOCENTE DE LA POLICIA NACIONAL</t>
  </si>
  <si>
    <t>01 - MINISTERIO DE DEFENSA</t>
  </si>
  <si>
    <t>0001 - MINISTERIO DE DEFENSA</t>
  </si>
  <si>
    <t>0002 - DIRECCION GENERAL DE ESCUELAS VOCACIONALES</t>
  </si>
  <si>
    <t>0003 - FOMENTO Y PRODUCCION CUNARIA</t>
  </si>
  <si>
    <t>12 - Servicios de salud y asistencia social</t>
  </si>
  <si>
    <t>0003 - SERVICIOS DE PESCA</t>
  </si>
  <si>
    <t>0004 - INSTITUTO DE SEGURIDAD SOCIAL DE LAS FUERZAS ARMADAS</t>
  </si>
  <si>
    <t>0005 - HOSPITAL CENTRAL FUERZAS  ARMADAS</t>
  </si>
  <si>
    <t>0006 - INSTITUTO CARTOGRÁFICO MILITAR DE LAS FUERZAS ARMADAS</t>
  </si>
  <si>
    <t>0007 - ESC DE GRAD.DE COM.Y ESTADO MAYOR CONJ.'GRAL DE DIV. GREGORIO LUPERON'</t>
  </si>
  <si>
    <t>0009 - INSTITUTO MILITAR DE LOS DERECHOS HUMANOS</t>
  </si>
  <si>
    <t>0012 - CUERPO ESPECIALIZADO DE SEGURIDAD FRONTERIZA TERRESTRE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</si>
  <si>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</si>
  <si>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</si>
  <si>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</si>
  <si>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</si>
  <si>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</si>
  <si>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DIRECCION GENERAL DEL PLAN SOCIAL DEL MINISTERIO DE DEFENSA</t>
  </si>
  <si>
    <t>0028 - INSTITUTO SUPERIOR PARA LA DEFENSA ' GENERAL JUAN PABLO DUARTE DIEZ' INSUDE.</t>
  </si>
  <si>
    <t>0031 - DIRECCIÓN GENERAL DE LA INDUSTRIA MILITAR DE LAS FUERZAS ARMADAS</t>
  </si>
  <si>
    <t>0002 - ACADEMIA MILITAR BATALLA DE LA CARRERA</t>
  </si>
  <si>
    <t>12 - Educación  y capacitación militar</t>
  </si>
  <si>
    <t>0003 - ESCUELA DE GRADUADOS DE ESTUDIOS MILITARES DEL EJERCITO DE REP. DOM.</t>
  </si>
  <si>
    <t>03 - ARMADA DE LA REPUBLICA DOMINICANA</t>
  </si>
  <si>
    <t>12 - Educación y capacitación naval</t>
  </si>
  <si>
    <t>13 - Servicio de salud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</si>
  <si>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</si>
  <si>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</si>
  <si>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</si>
  <si>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</si>
  <si>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Expedición, renovación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</si>
  <si>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</si>
  <si>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</si>
  <si>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</si>
  <si>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</si>
  <si>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</si>
  <si>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</si>
  <si>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</si>
  <si>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</si>
  <si>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</si>
  <si>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13 - Administración general de Bienes Nacionales</t>
  </si>
  <si>
    <t>0004 - DIRECCION GENERAL DE CONTRATACIONES PUBLICAS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</si>
  <si>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</si>
  <si>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</si>
  <si>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</si>
  <si>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0008 - TESORERIA NACIONAL</t>
  </si>
  <si>
    <t>11 - Administración de las operaciones del Tesoro</t>
  </si>
  <si>
    <t>0009 - DIRECCIÓN GENERAL DE CONTABILIDAD GUBERNAMENTAL</t>
  </si>
  <si>
    <t>17 - Servicios de contabilidad gubernamental</t>
  </si>
  <si>
    <t>18 - Adminstración de Crédito Público</t>
  </si>
  <si>
    <t>0012 - DIRECCION GENERAL DE JUBILACIONES Y PENSIONES A CARGO DEL ESTADO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</si>
  <si>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</si>
  <si>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</si>
  <si>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</si>
  <si>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</si>
  <si>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</si>
  <si>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</si>
  <si>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</si>
  <si>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</si>
  <si>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</si>
  <si>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</si>
  <si>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</si>
  <si>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</si>
  <si>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</si>
  <si>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</si>
  <si>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FORMACION Y CAPACITACION MAGISTERIAL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</si>
  <si>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</si>
  <si>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</si>
  <si>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</si>
  <si>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</si>
  <si>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</si>
  <si>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PUBLICA Y ASISTENCIA SOCIAL</t>
  </si>
  <si>
    <t>15 - Asistencia social</t>
  </si>
  <si>
    <t>16 - Atención a enfermedades de alto costo</t>
  </si>
  <si>
    <t>22 - Calidad de vida e inclusión social de niños con discapacidad intelectual (CAID)</t>
  </si>
  <si>
    <t>0002 - VICEMINISTERIO DE PLANIFICACION Y DESARROLLO</t>
  </si>
  <si>
    <t>11 - Rectoría, dirección y coordinación del Sistema Nacional de Salud</t>
  </si>
  <si>
    <t>0003 - VICEMINISTERIO DE LA GARANTIA DE LA CALIDAD DE LA ATENCION</t>
  </si>
  <si>
    <t>0004 - VICEMINISTERIO DE SALUD COLECTIVA</t>
  </si>
  <si>
    <t>13 - Salud colectiva</t>
  </si>
  <si>
    <t>40 - Salud materno neonatal</t>
  </si>
  <si>
    <t>41 - Prevención y atención de la tuberculosis</t>
  </si>
  <si>
    <t>42 - Prevención, diagnóstico y tratamiento VIH/SIDA</t>
  </si>
  <si>
    <t>0007 - CONSEJO NACIONAL PARA EL VIH SIDA</t>
  </si>
  <si>
    <t>0017 - PROGRAMA DE MEDICAMENTOS ESENCIALES</t>
  </si>
  <si>
    <t>0029 - COMISION PRESIDENCIAL DE POLITICA FARMACEUTICA NACIONAL</t>
  </si>
  <si>
    <t>0030 - PROGRAMA AMPLIADO DE INMUNIZACIÓN (PAI)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</si>
  <si>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</si>
  <si>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</si>
  <si>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</si>
  <si>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</si>
  <si>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</si>
  <si>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</si>
  <si>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</si>
  <si>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</si>
  <si>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0001 - MINISTERIO DE TRABAJO</t>
  </si>
  <si>
    <t>11 - Fomento del empleo</t>
  </si>
  <si>
    <t>13 - Igualdad de oportunidades  y no discriminación</t>
  </si>
  <si>
    <t>01 - MINISTERIO DE AGRICULTURA</t>
  </si>
  <si>
    <t>0001 - MINISTERIO DE AGRICULTURA</t>
  </si>
  <si>
    <t>03 - Actividades comunes a los programas 11 y 14</t>
  </si>
  <si>
    <t>12 - Transferencia de tecnologías agropecuarias</t>
  </si>
  <si>
    <t>13 - Sanidad animal, asistencia técnica y fomento pecuario</t>
  </si>
  <si>
    <t>14 - Inocuidad agroalimentaria y sanidad vegetal</t>
  </si>
  <si>
    <t>0002 - DIRECCION GENERAL DE GANADERIA</t>
  </si>
  <si>
    <t>18 - Prevención y control de enfermedades bovinas</t>
  </si>
  <si>
    <t>19 - Fomento y desarrollo de la productividad de los sistemas de producción de leche bovina</t>
  </si>
  <si>
    <t>0003 - OFICINA DE TRATADOS COMERCIALES AGRICOLAS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</si>
  <si>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</si>
  <si>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</si>
  <si>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</si>
  <si>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</si>
  <si>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</si>
  <si>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15 - Desarrollo en la infraestructura física de puentes</t>
  </si>
  <si>
    <t>17 - Desarrollo en la infraestructura física de edificaciones para los servicios sociales</t>
  </si>
  <si>
    <t>19 - Gestión del sistema de peajes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</si>
  <si>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</si>
  <si>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</si>
  <si>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</si>
  <si>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</si>
  <si>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</si>
  <si>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</si>
  <si>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</si>
  <si>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</si>
  <si>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</si>
  <si>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</si>
  <si>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</si>
  <si>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</si>
  <si>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0007 - INDUSTRIA NACIONAL DE LA AGUJA</t>
  </si>
  <si>
    <t>16 - Fomento y desarrollo de la industria de la confección téxtil</t>
  </si>
  <si>
    <t>0008 - OFICINA NACIONAL DE DERECHO DE AUTOR</t>
  </si>
  <si>
    <t>0010 - CONSEJO DE COORDINACIÓN DE LA ZONA ESPECIAL DE DESARROLLO FRONTERIZO (CCDF)</t>
  </si>
  <si>
    <t>01 - MINISTERIO DE TURISMO</t>
  </si>
  <si>
    <t>0001 - MINISTERIO DE TURISMO</t>
  </si>
  <si>
    <t>13 - Fomento y desarrollo de infraestructuras turísticas</t>
  </si>
  <si>
    <t>01 - PROCURADURIA GENERAL DE LA REPUBLICA</t>
  </si>
  <si>
    <t>0001 - PROCURADURIA GENERAL DE LA REPUBLICA DOMINICANA</t>
  </si>
  <si>
    <t>11 - Representación y defensa del interés público social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</si>
  <si>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</si>
  <si>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</si>
  <si>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</si>
  <si>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</si>
  <si>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</si>
  <si>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</si>
  <si>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</si>
  <si>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</si>
  <si>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</si>
  <si>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</si>
  <si>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</si>
  <si>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</si>
  <si>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</si>
  <si>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</si>
  <si>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</si>
  <si>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</si>
  <si>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</si>
  <si>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</si>
  <si>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</si>
  <si>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</si>
  <si>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</si>
  <si>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</si>
  <si>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</si>
  <si>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</si>
  <si>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</si>
  <si>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</si>
  <si>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</si>
  <si>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</si>
  <si>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</si>
  <si>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</si>
  <si>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</si>
  <si>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</si>
  <si>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</si>
  <si>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0004 - COMISION INTERNACIONAL ASESORA CIENCIA Y TECNOLOGIA</t>
  </si>
  <si>
    <t>01 - MINISTERIO DE ECONOMIA, PLANIFICACION Y DESARROLLO</t>
  </si>
  <si>
    <t>0001 - MINISTERIO DE ECONOMIA, PLANIFICACION Y DESARROLLO</t>
  </si>
  <si>
    <t>13 - Análisis de estudios económicos y sociales</t>
  </si>
  <si>
    <t>14 - Planificación económica y social</t>
  </si>
  <si>
    <t>16 - Coordinación de la cooperación internacional</t>
  </si>
  <si>
    <t>0009 - OFICINA NACIONAL DE ESTADISTICAS</t>
  </si>
  <si>
    <t>12 - Generación de estadísticas nacionales</t>
  </si>
  <si>
    <t>01 - MINISTERIO DE ADMINISTRACION PUBLICA (MAP)</t>
  </si>
  <si>
    <t>12 - Fortalecimiento de la Gestión Pública Central, Descentralizada y Local</t>
  </si>
  <si>
    <t>0002 - INSTITUTO NACIONAL DE ADMINISTRACION PUBLICA</t>
  </si>
  <si>
    <t>17 - Formación y Capacitación de Servidores de la Administración Pública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</si>
  <si>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</si>
  <si>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</si>
  <si>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</si>
  <si>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</si>
  <si>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0004 - REMEDIACION AMBIENTAL MINA PUEBLO VIEJO</t>
  </si>
  <si>
    <t>01 - PODER JUDICIAL</t>
  </si>
  <si>
    <t>0001 - CONSEJO DEL PODER JUDICIAL</t>
  </si>
  <si>
    <t>11 - Administración de Justicia</t>
  </si>
  <si>
    <t>01 - JUNTA CENTRAL ELECTORAL</t>
  </si>
  <si>
    <t>0001 - JUNTA CENTRAL ELECTORAL</t>
  </si>
  <si>
    <t>12 - Gestion del Registro del Estado Civil</t>
  </si>
  <si>
    <t>01 - CAMARA DE CUENTAS</t>
  </si>
  <si>
    <t>0001 - CAMARA DE CUENTAS DE LA REPUBLICA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</si>
  <si>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</si>
  <si>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</si>
  <si>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</si>
  <si>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</si>
  <si>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</si>
  <si>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</si>
  <si>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01 - TRIBUNAL SUPERIOR  ELECTORAL ( TSE)</t>
  </si>
  <si>
    <t>0001 - TRIBUNAL SUPERIOR  ELECTORAL TSE</t>
  </si>
  <si>
    <t>11 - Administración de Justicia Electoral</t>
  </si>
  <si>
    <t>01 - DEUDA PUBLICA Y OTRAS OPERACIONES FINANCIERAS</t>
  </si>
  <si>
    <t>0001 - MINISTERIO  DE HACIENDA (DEUDA PUBLICA)</t>
  </si>
  <si>
    <t>96 - Deuda pública y otras operaciones financieras</t>
  </si>
  <si>
    <t>01 - ADM. DE OBLIGACIONES DEL TESORO</t>
  </si>
  <si>
    <t>0001 - MINISTERIO DE HACIENDA (OBLIGACIONES DEL TESORO)</t>
  </si>
  <si>
    <t>97 - Subsidios del Estado</t>
  </si>
  <si>
    <t>7 = (5-1)</t>
  </si>
  <si>
    <t>8 = (7)/(1)</t>
  </si>
  <si>
    <t>9=(5/PIB)</t>
  </si>
  <si>
    <t>6 = 5/4</t>
  </si>
  <si>
    <t>PERCIBIDO VS. ESTIMADO</t>
  </si>
  <si>
    <t>8 = (6/4)</t>
  </si>
  <si>
    <t>9 = (6)-(1)</t>
  </si>
  <si>
    <t>11 = (6/PIB)</t>
  </si>
  <si>
    <t>8= 6/3</t>
  </si>
  <si>
    <t>HATO MAYOR</t>
  </si>
  <si>
    <t>0008 - ADMINISTRADORA DE SUBSIDIOS SOCIALES</t>
  </si>
  <si>
    <t>0009 - SISTEMA UNICO DE BENEFICIARIOS</t>
  </si>
  <si>
    <t>0011 - FONDO DE PROMOCION A LAS INICIATIVAS COMUNITARIAS</t>
  </si>
  <si>
    <t>14 - Desarrollo en la infraestructura física de caminos vecinales</t>
  </si>
  <si>
    <t>20 - Reducción de vulnerabilidades en infraestructura ante la ocurrencia de desastres naturales</t>
  </si>
  <si>
    <t>11 - Desarrollo y coordinación de políticas e iniciativas estratégicas</t>
  </si>
  <si>
    <t>11 - Pago Energia No Cortable</t>
  </si>
  <si>
    <t>98 - Administración de contribuciones especiales</t>
  </si>
  <si>
    <t>0007 - GABINETE DE POLÍTICA MEDIOAMBIENTAL Y DESARROLLO FÍSICO</t>
  </si>
  <si>
    <t>0002 - DIRECCION GENERAL  DE COMUNICACION</t>
  </si>
  <si>
    <t>0005 - DIRECCION GENERAL DE COOPERACION MULTILATERAL</t>
  </si>
  <si>
    <t>13 - Regulación y desarrollo de hidrocarburos</t>
  </si>
  <si>
    <t>1.2.1 - Venta (disposición) de activos no financieros (a valores brutos)</t>
  </si>
  <si>
    <t>1.2.4 - Transferencias de capital recibidas</t>
  </si>
  <si>
    <t>%PIB</t>
  </si>
  <si>
    <t>EJECUCION</t>
  </si>
  <si>
    <t>11 - Servicios de seguridad ciudadana y orden público</t>
  </si>
  <si>
    <t>19 - Modernización de la Administración Financiera</t>
  </si>
  <si>
    <t>12 - Regulación de las relaciones laborales</t>
  </si>
  <si>
    <t>/Se utilizó el PIB del Panorama Macroeconómico actualizado al 09 de noviembre 2021, elaborado por el Ministerio de Economía Planificación y Desarrollo</t>
  </si>
  <si>
    <t>Se utilizó el PIB del Panorama Macroeconómico actualizado al 09 de noviembre 2021, elaborado por el Ministerio de Economía Planificación y Desarrollo</t>
  </si>
  <si>
    <t>0001 - SENADO DE LA REPÚBLICA DOMINICANA</t>
  </si>
  <si>
    <t>0001 - CÁMARA DE DIPUTADOS</t>
  </si>
  <si>
    <t>0018 - COMISIÓN PERMANENTE DE EFEMÉRIDES PATRIA</t>
  </si>
  <si>
    <t>18 - Coordinación y fomento de las actividades culturales</t>
  </si>
  <si>
    <t>1.1.6 - Transferencias y corrientes recibidas</t>
  </si>
  <si>
    <t>Total</t>
  </si>
  <si>
    <t>Donaciones</t>
  </si>
  <si>
    <t>Total con Donaciones</t>
  </si>
  <si>
    <t>PRESUPUESTO APROBADO
(Ley 341-21)</t>
  </si>
  <si>
    <t>Gráfico 1. Resultados Presupuestarios del Gobierno Central (Diciembre 2021)</t>
  </si>
  <si>
    <t>Tabla 1. Ingresos de Gobierno Central por Clasificación Económica (Diciembre 2021)</t>
  </si>
  <si>
    <t>Tabla 2. Gastos del Gobierno Central por Clasificación Económica (Diciembre 2021)</t>
  </si>
  <si>
    <t>Ejecución de la Inversión Pública a Nivel Provincial (Diciembre 2021)
Valores en millones RD$</t>
  </si>
  <si>
    <t>Tabla 3. Gastos del Gobierno Central por Clasificación Institucional (Diciembre 2021)</t>
  </si>
  <si>
    <t>Gastos del Gobierno Central por Clasificación Funcional (Diciembre 2021)</t>
  </si>
  <si>
    <t>Anexo 1. Ejecución por Clasificación Programática (Diciembre 2021)</t>
  </si>
  <si>
    <t>PERCIBIDO DICIEMBRE</t>
  </si>
  <si>
    <t>DICIEMBRE</t>
  </si>
  <si>
    <t>EJECUCIÓN
DICIEMBRE</t>
  </si>
  <si>
    <t>EJECUCIÓN DICIEMBRE</t>
  </si>
  <si>
    <t>Mapa 1. Inversión Pública a Nivel Provincial en República Dominicana (Diciembre 2021)
Valores en millones RD$</t>
  </si>
  <si>
    <t>1.2.5 - Recuperación de inversiones financieras realizadas con fines de política</t>
  </si>
  <si>
    <t>PRESUPUESTO APROBADO
(LEY NO. 341-21)</t>
  </si>
  <si>
    <t>01 - CÁMARA DE DIPUTADOS</t>
  </si>
  <si>
    <t>0009 - COMISIÓN PRESIDENCIAL DE APOYO AL DESARROLLO PROVINCIAL</t>
  </si>
  <si>
    <t>22 - Apoyo al desarrollo provincial</t>
  </si>
  <si>
    <t>0024 - AUTORIDAD NACIONAL DE ASUNTOS MARÍTIMOS (ANAMAR)</t>
  </si>
  <si>
    <t>0029 - VICE PRESIDENCIA DE LA REPÚBLICA</t>
  </si>
  <si>
    <t>02 - GABINETE DE LA POLÍTICA SOCIAL</t>
  </si>
  <si>
    <t>0014 - COMEDORES ECONOMICOS DEL ESTADO</t>
  </si>
  <si>
    <t>0016 - DIRECCION GENERAL DE DESARROLLO FRONTERIZO</t>
  </si>
  <si>
    <t>11 - Control fiscal</t>
  </si>
  <si>
    <t>13 - CONSTRUCCION Y RECONSTRUCCION DE OBRAS DEPORTIVAS</t>
  </si>
  <si>
    <t>16 - CONSTRUCCION Y RECONSTRUCCION DE OBRAS PARA CENTROS EDUCATIVOS</t>
  </si>
  <si>
    <t>17 - CONSTRUCCION Y RECONSTRUCCION DE CENTROS RELIGIOSOS</t>
  </si>
  <si>
    <t>19 - CONSTRUCCION Y RECONSTRUCCION DE OBRAS PARA RECREACION Y CULTURA</t>
  </si>
  <si>
    <t>14 - Fomento del sector inmobiliario del Estado</t>
  </si>
  <si>
    <t>0003 - DIRECCION DE LA INFORMACION ANALISIS Y PROGRAMACION ESTRATEGICA</t>
  </si>
  <si>
    <t>12 - Servicio integral de emergencias</t>
  </si>
  <si>
    <t>0005 - UNIDAD EJECUTORA PARA LA READECUACION DE BARRIOS Y ENTORNOS (URBE)</t>
  </si>
  <si>
    <t>0007 - OFICINA PRESIDENCIAL DE TECNOLOGIA DE LA INFORMACION Y COMUNICACION</t>
  </si>
  <si>
    <t>0008 - DIRECCION GENERAL DE ETICA E INTEGRIDAD GUBERNAMENTAL</t>
  </si>
  <si>
    <t>0009 - DIRECCIÓN GENERAL DE PROYECTOS ESTRATÉGICOS Y ESPECIALES DE LA PRESIDENCIA DE LA REPÚBLICA (PROPEEP)</t>
  </si>
  <si>
    <t>0001 - MINISTERIO DE INTERIOR Y POLICIA</t>
  </si>
  <si>
    <t>13 - Atención de emergencia a ciudadanos</t>
  </si>
  <si>
    <t>0004 - DIRECCION CENTRAL  DE  POLICIA DE TURISMO</t>
  </si>
  <si>
    <t>0005 - DIRECCION GENERAL DE SEGURIDAD DE TRANSITO Y TRANSPORTE TERRESTRE (DIGESETT)</t>
  </si>
  <si>
    <t>0007 - DIRECCION GENERAL DE LA RESERVA DE LA POLICIA NACIONAL</t>
  </si>
  <si>
    <t>0009 - COMITÉ DE RETIRO DE LA POLICIA NACIONAL</t>
  </si>
  <si>
    <t>13 - Educación y capacitación militar</t>
  </si>
  <si>
    <t>11 - Defensa nacional</t>
  </si>
  <si>
    <t>0008 - CÍRCULO DEPORTIVO DE LAS FUERZAS ARMADAS Y LA POLICIA NACIONAL</t>
  </si>
  <si>
    <t>0010 - 'ESCUELA DE GRADUADOS DE ALTOS ESTUDIOS ESTRATÉGICOS' (EGAEE)</t>
  </si>
  <si>
    <t>0011 - COMISION PERMANENTE PARA LA REFORMA Y MODERNIZACIÓN DE LAS  FF.AA Y P.N.</t>
  </si>
  <si>
    <t>0014 - DIRECCION GENERAL DE LA RESERVA DE LAS FUERZAS ARMADAS Y POLICIA NACIONAL</t>
  </si>
  <si>
    <t>0030 - SERVICIO NACIONAL DE PROTECCION AMBIENTAL</t>
  </si>
  <si>
    <t>02 - EJERCITO DE LA  REPUBLICA DOMINICANA</t>
  </si>
  <si>
    <t>0001 - EJERCITO DE LA REPUBLICA DOMINICANA</t>
  </si>
  <si>
    <t>11 - Defensa terrestre</t>
  </si>
  <si>
    <t>0001 - ARMADA DE LA REPUBLICA DOMINICANA</t>
  </si>
  <si>
    <t>11 - Defensa naval</t>
  </si>
  <si>
    <t>13 - Servicios de salud</t>
  </si>
  <si>
    <t>0002 - DIRECCION GENERAL DE DRAGAS, PRESAS Y BALIZAMIENTO, M.G</t>
  </si>
  <si>
    <t>04 - FUERZA AEREA DE LA  REPUBLICA DOMINICANA</t>
  </si>
  <si>
    <t>0001 - FUERZA AEREA DE LA  REPUBLICA DOMINICANA</t>
  </si>
  <si>
    <t>11 - Defensa aérea</t>
  </si>
  <si>
    <t>0002 - HOSPITAL MILITAR FAD DR RAMON DE LARA</t>
  </si>
  <si>
    <t>0003 - FORMACION Y CAPACITACION TECNICO PROFESIONAL (IMESA)</t>
  </si>
  <si>
    <t>12 - Educación y capacitación militar</t>
  </si>
  <si>
    <t>0003 - ADMINISTRACION GENERAL DE BIENES NACIONALES</t>
  </si>
  <si>
    <t>0005 - DIRECCION GENERAL DE POLITICA Y LEGISLACION TRIBUTARIA</t>
  </si>
  <si>
    <t>0006 - CENTRO DE CAPACITACIÓN EN POLITICA Y GESTION FISCAL</t>
  </si>
  <si>
    <t>0007 - PROGRAMA DE ADMINISTRACION FINANCIERA INTEGRADA</t>
  </si>
  <si>
    <t>0010 - DIRECCION GENERAL  DE PRESUPUESTO</t>
  </si>
  <si>
    <t>20 - Gestión del sistema presupuestario dominicano</t>
  </si>
  <si>
    <t>0011 - DIRECCION GENERAL DE CREDITO PUBLICO</t>
  </si>
  <si>
    <t>21 - Administración de Pensiones y Jubilaciones</t>
  </si>
  <si>
    <t>0001 - MINISTERIO DE EDUCACION</t>
  </si>
  <si>
    <t>11 - Servicios técnicos pedagógicos</t>
  </si>
  <si>
    <t>0008 - INSTITUTO SUPERIOR DE FORMACION DOCENTE  SALOME UREÑA</t>
  </si>
  <si>
    <t>18 - Provisión de medicamentos, insumos sanitarios y reactivos de laboratorio</t>
  </si>
  <si>
    <t>20 - Control de enfermedades prevenibles por vacunas</t>
  </si>
  <si>
    <t>11 - Fomento de la producción agrícola</t>
  </si>
  <si>
    <t>16 - Reconstrucción y rehabilitación de obras hidráulicas y de drenaje</t>
  </si>
  <si>
    <t>34 - Construcción, reconstrucción y reparación de infraestructuras para  atender emergencias públicas</t>
  </si>
  <si>
    <t>0002 - DIRECCION GENERAL DE EMBELLECIMIENTO DE CARRETERAS Y AVENIDAS DE CIRCUNV.</t>
  </si>
  <si>
    <t>0010 - COMISION PRESIDENCIAL PARA LA MODERNIZACION Y SEGURIDAD PORTUARIAS</t>
  </si>
  <si>
    <t>0001 - MINISTERIO DE INDUSTRIA, COMERCIO y MIPYMES (MICM)</t>
  </si>
  <si>
    <t>0009 - DIRECCION DE FOMENTO Y DESARROLLO DE LA ARTESANIA NACIONAL (FODEARTE)</t>
  </si>
  <si>
    <t>11 - Fomento y promoción turística</t>
  </si>
  <si>
    <t>12 - Supervisión y regulación de los servicios turísticos</t>
  </si>
  <si>
    <t>0002 - COMITE EJECUTOR DE INFRAESTRUCTA EN ZONAS TURISTICAS (CEIZTUR)</t>
  </si>
  <si>
    <t>12 - Coordinación y funcionamiento del Sistema Penitenciario Dominicano</t>
  </si>
  <si>
    <t>0001 - MINISTERIO DE EDUCACION SUPERIOR, CIENCIA Y TECNOLOGIA</t>
  </si>
  <si>
    <t>98 - Administracion de contribuciones especiales</t>
  </si>
  <si>
    <t>99 - Administracion de activos, pasivos y transferencias</t>
  </si>
  <si>
    <t>0017 - GOBERNACION DEL EDIFICIO DE OFICINAS GUBERNAMENTALES</t>
  </si>
  <si>
    <t>0001 - MINISTERIO DE ADMINISTRACION PUBLICA</t>
  </si>
  <si>
    <t>11 - Profesionalización de la Función Pública</t>
  </si>
  <si>
    <t>0002 - DIRECCION GENERAL DE MINERIA</t>
  </si>
  <si>
    <t>13 - Administración de Juntas Electorales y Expedición de CIE</t>
  </si>
  <si>
    <t>11 - Defensor del Pueblo</t>
  </si>
  <si>
    <t>1/ Otros ingresos corrientes incluye los ingresos por multas y sanciones pecuniarias</t>
  </si>
  <si>
    <t>PERCIBIDO</t>
  </si>
  <si>
    <r>
      <t>1.1.9 - Otros ingresos corrientes</t>
    </r>
    <r>
      <rPr>
        <b/>
        <vertAlign val="superscript"/>
        <sz val="10"/>
        <color theme="1"/>
        <rFont val="Arial"/>
        <family val="2"/>
      </rPr>
      <t>1</t>
    </r>
  </si>
  <si>
    <t>11 - SERVICIOS TECNICOS PEDAGOGICOS</t>
  </si>
  <si>
    <t>05 - TESORO NACIONAL</t>
  </si>
  <si>
    <t>0001 - TESORERIA NACIONAL (TN)</t>
  </si>
  <si>
    <t>99 - OBLIGACIONES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</si>
</sst>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,,_);\(#,##0.0,,\)"/>
    <numFmt numFmtId="166" formatCode="0.0%"/>
    <numFmt numFmtId="167" formatCode="#,##0.00000_);\(#,##0.00000\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3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9" fillId="0" borderId="0"/>
    <xf numFmtId="0" fontId="8" fillId="0" borderId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4" fontId="3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17" fillId="0" borderId="0" xfId="0" applyFont="1" applyAlignment="1">
      <alignment horizontal="left" vertical="center" indent="1"/>
    </xf>
    <xf numFmtId="0" fontId="8" fillId="2" borderId="0" xfId="0" applyFont="1" applyFill="1"/>
    <xf numFmtId="0" fontId="8" fillId="0" borderId="0" xfId="0" applyFont="1"/>
    <xf numFmtId="165" fontId="8" fillId="2" borderId="0" xfId="0" applyNumberFormat="1" applyFont="1" applyFill="1"/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8" fillId="0" borderId="0" xfId="0" applyFont="1" applyBorder="1"/>
    <xf numFmtId="165" fontId="8" fillId="0" borderId="0" xfId="0" applyNumberFormat="1" applyFont="1" applyBorder="1" applyAlignment="1">
      <alignment horizontal="center" vertical="center"/>
    </xf>
    <xf numFmtId="166" fontId="8" fillId="0" borderId="0" xfId="14" applyNumberFormat="1" applyFont="1" applyBorder="1" applyAlignment="1">
      <alignment horizontal="center" vertical="center"/>
    </xf>
    <xf numFmtId="165" fontId="19" fillId="4" borderId="9" xfId="0" applyNumberFormat="1" applyFont="1" applyFill="1" applyBorder="1" applyAlignment="1">
      <alignment horizontal="left" vertical="center"/>
    </xf>
    <xf numFmtId="165" fontId="19" fillId="4" borderId="9" xfId="0" applyNumberFormat="1" applyFont="1" applyFill="1" applyBorder="1" applyAlignment="1">
      <alignment horizontal="center" vertical="center"/>
    </xf>
    <xf numFmtId="166" fontId="19" fillId="4" borderId="9" xfId="14" applyNumberFormat="1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6" fontId="10" fillId="0" borderId="0" xfId="14" applyNumberFormat="1" applyFont="1" applyBorder="1" applyAlignment="1">
      <alignment horizontal="center" vertical="center"/>
    </xf>
    <xf numFmtId="0" fontId="20" fillId="5" borderId="0" xfId="0" applyFont="1" applyFill="1" applyAlignment="1">
      <alignment horizontal="left" vertical="center" wrapText="1"/>
    </xf>
    <xf numFmtId="165" fontId="10" fillId="5" borderId="0" xfId="0" applyNumberFormat="1" applyFont="1" applyFill="1" applyBorder="1" applyAlignment="1">
      <alignment horizontal="center" vertical="center"/>
    </xf>
    <xf numFmtId="166" fontId="10" fillId="5" borderId="0" xfId="14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 indent="2"/>
    </xf>
    <xf numFmtId="0" fontId="20" fillId="0" borderId="1" xfId="0" applyFont="1" applyBorder="1" applyAlignment="1">
      <alignment horizontal="left" vertical="center" wrapText="1" indent="1"/>
    </xf>
    <xf numFmtId="166" fontId="8" fillId="0" borderId="0" xfId="14" applyNumberFormat="1" applyFont="1" applyBorder="1"/>
    <xf numFmtId="0" fontId="10" fillId="0" borderId="2" xfId="0" applyFont="1" applyBorder="1"/>
    <xf numFmtId="0" fontId="10" fillId="0" borderId="3" xfId="0" applyFont="1" applyBorder="1"/>
    <xf numFmtId="166" fontId="8" fillId="0" borderId="0" xfId="14" applyNumberFormat="1" applyFont="1"/>
    <xf numFmtId="0" fontId="18" fillId="3" borderId="9" xfId="0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3" xfId="0" applyFont="1" applyBorder="1" applyAlignment="1">
      <alignment horizontal="left" indent="1"/>
    </xf>
    <xf numFmtId="0" fontId="13" fillId="0" borderId="5" xfId="0" applyFont="1" applyBorder="1" applyAlignment="1">
      <alignment horizontal="left" indent="1"/>
    </xf>
    <xf numFmtId="0" fontId="0" fillId="0" borderId="0" xfId="0" applyBorder="1"/>
    <xf numFmtId="0" fontId="14" fillId="0" borderId="0" xfId="10" applyBorder="1" applyAlignment="1">
      <alignment horizontal="left"/>
    </xf>
    <xf numFmtId="0" fontId="15" fillId="6" borderId="0" xfId="10" applyFont="1" applyFill="1" applyBorder="1" applyAlignment="1">
      <alignment horizontal="center"/>
    </xf>
    <xf numFmtId="0" fontId="17" fillId="5" borderId="0" xfId="10" applyFont="1" applyFill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10" fillId="5" borderId="0" xfId="0" applyNumberFormat="1" applyFont="1" applyFill="1" applyBorder="1" applyAlignment="1">
      <alignment horizontal="center"/>
    </xf>
    <xf numFmtId="0" fontId="22" fillId="0" borderId="0" xfId="0" applyFont="1" applyBorder="1"/>
    <xf numFmtId="0" fontId="19" fillId="0" borderId="0" xfId="0" applyFont="1" applyBorder="1"/>
    <xf numFmtId="165" fontId="22" fillId="0" borderId="0" xfId="0" applyNumberFormat="1" applyFont="1" applyBorder="1"/>
    <xf numFmtId="165" fontId="22" fillId="0" borderId="0" xfId="2" applyNumberFormat="1" applyFont="1" applyBorder="1"/>
    <xf numFmtId="0" fontId="18" fillId="3" borderId="13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165" fontId="20" fillId="5" borderId="0" xfId="0" applyNumberFormat="1" applyFont="1" applyFill="1" applyAlignment="1">
      <alignment horizontal="center" vertical="center"/>
    </xf>
    <xf numFmtId="166" fontId="20" fillId="5" borderId="0" xfId="14" applyNumberFormat="1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6" fontId="21" fillId="0" borderId="0" xfId="14" applyNumberFormat="1" applyFont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indent="1"/>
    </xf>
    <xf numFmtId="0" fontId="19" fillId="4" borderId="9" xfId="0" applyFont="1" applyFill="1" applyBorder="1" applyAlignment="1">
      <alignment horizontal="left" vertical="center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20" fillId="0" borderId="0" xfId="0" applyFont="1"/>
    <xf numFmtId="165" fontId="20" fillId="0" borderId="0" xfId="0" applyNumberFormat="1" applyFont="1" applyAlignment="1">
      <alignment horizontal="center" vertical="center"/>
    </xf>
    <xf numFmtId="166" fontId="20" fillId="0" borderId="0" xfId="14" applyNumberFormat="1" applyFont="1" applyAlignment="1">
      <alignment horizontal="center" vertical="center"/>
    </xf>
    <xf numFmtId="166" fontId="25" fillId="0" borderId="0" xfId="14" applyNumberFormat="1" applyFont="1"/>
    <xf numFmtId="0" fontId="25" fillId="0" borderId="0" xfId="0" applyFont="1"/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wrapText="1" indent="1"/>
    </xf>
    <xf numFmtId="166" fontId="8" fillId="0" borderId="0" xfId="16" applyNumberFormat="1" applyFont="1"/>
    <xf numFmtId="0" fontId="21" fillId="0" borderId="0" xfId="0" applyFont="1" applyAlignment="1">
      <alignment horizontal="left" vertical="center" wrapText="1" indent="1"/>
    </xf>
    <xf numFmtId="0" fontId="19" fillId="4" borderId="9" xfId="0" applyFont="1" applyFill="1" applyBorder="1" applyAlignment="1">
      <alignment horizontal="left"/>
    </xf>
    <xf numFmtId="0" fontId="25" fillId="0" borderId="0" xfId="0" applyFont="1" applyAlignment="1">
      <alignment horizontal="left" vertical="center" indent="1"/>
    </xf>
    <xf numFmtId="0" fontId="18" fillId="3" borderId="14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5" fillId="7" borderId="0" xfId="0" applyFont="1" applyFill="1"/>
    <xf numFmtId="166" fontId="25" fillId="7" borderId="0" xfId="16" applyNumberFormat="1" applyFont="1" applyFill="1" applyBorder="1" applyAlignment="1">
      <alignment horizontal="center" vertical="center"/>
    </xf>
    <xf numFmtId="165" fontId="25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indent="1"/>
    </xf>
    <xf numFmtId="165" fontId="8" fillId="0" borderId="0" xfId="0" applyNumberFormat="1" applyFont="1" applyAlignment="1">
      <alignment horizontal="center" vertical="center"/>
    </xf>
    <xf numFmtId="166" fontId="8" fillId="0" borderId="0" xfId="16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 indent="1"/>
    </xf>
    <xf numFmtId="0" fontId="18" fillId="4" borderId="9" xfId="0" applyFont="1" applyFill="1" applyBorder="1"/>
    <xf numFmtId="165" fontId="18" fillId="4" borderId="9" xfId="0" applyNumberFormat="1" applyFont="1" applyFill="1" applyBorder="1" applyAlignment="1">
      <alignment horizontal="center"/>
    </xf>
    <xf numFmtId="166" fontId="18" fillId="4" borderId="9" xfId="16" applyNumberFormat="1" applyFont="1" applyFill="1" applyBorder="1" applyAlignment="1">
      <alignment horizontal="center"/>
    </xf>
    <xf numFmtId="0" fontId="22" fillId="0" borderId="0" xfId="0" applyFont="1"/>
    <xf numFmtId="0" fontId="15" fillId="4" borderId="32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5" fillId="0" borderId="0" xfId="10" applyFont="1" applyBorder="1" applyAlignment="1">
      <alignment horizontal="left"/>
    </xf>
    <xf numFmtId="166" fontId="7" fillId="0" borderId="0" xfId="14" applyNumberFormat="1" applyFont="1" applyBorder="1" applyAlignment="1">
      <alignment horizontal="center" vertical="center"/>
    </xf>
    <xf numFmtId="0" fontId="7" fillId="0" borderId="0" xfId="0" applyFont="1"/>
    <xf numFmtId="165" fontId="7" fillId="0" borderId="6" xfId="0" applyNumberFormat="1" applyFont="1" applyBorder="1"/>
    <xf numFmtId="165" fontId="7" fillId="0" borderId="7" xfId="0" applyNumberFormat="1" applyFont="1" applyBorder="1"/>
    <xf numFmtId="165" fontId="7" fillId="0" borderId="7" xfId="2" applyNumberFormat="1" applyFont="1" applyBorder="1"/>
    <xf numFmtId="166" fontId="7" fillId="0" borderId="4" xfId="16" applyNumberFormat="1" applyFont="1" applyBorder="1"/>
    <xf numFmtId="0" fontId="7" fillId="0" borderId="0" xfId="0" applyFont="1" applyBorder="1"/>
    <xf numFmtId="167" fontId="8" fillId="0" borderId="0" xfId="0" applyNumberFormat="1" applyFont="1"/>
    <xf numFmtId="164" fontId="8" fillId="0" borderId="0" xfId="32" applyFont="1"/>
    <xf numFmtId="0" fontId="20" fillId="0" borderId="0" xfId="0" applyFont="1" applyBorder="1" applyAlignment="1">
      <alignment horizontal="left" vertical="center" wrapText="1" indent="1"/>
    </xf>
    <xf numFmtId="0" fontId="31" fillId="8" borderId="0" xfId="0" applyFont="1" applyFill="1" applyAlignment="1">
      <alignment horizontal="left"/>
    </xf>
    <xf numFmtId="0" fontId="31" fillId="0" borderId="0" xfId="0" applyFont="1" applyAlignment="1">
      <alignment horizontal="left" indent="1"/>
    </xf>
    <xf numFmtId="0" fontId="32" fillId="0" borderId="0" xfId="0" applyFont="1" applyAlignment="1">
      <alignment horizontal="left" indent="2"/>
    </xf>
    <xf numFmtId="0" fontId="32" fillId="0" borderId="0" xfId="0" applyFont="1" applyAlignment="1">
      <alignment horizontal="left" indent="3"/>
    </xf>
    <xf numFmtId="0" fontId="16" fillId="0" borderId="0" xfId="5" applyAlignment="1">
      <alignment horizontal="left" indent="3"/>
    </xf>
    <xf numFmtId="0" fontId="16" fillId="0" borderId="0" xfId="5" applyAlignment="1">
      <alignment horizontal="left" indent="2"/>
    </xf>
    <xf numFmtId="165" fontId="20" fillId="8" borderId="0" xfId="0" applyNumberFormat="1" applyFont="1" applyFill="1"/>
    <xf numFmtId="165" fontId="20" fillId="0" borderId="0" xfId="0" applyNumberFormat="1" applyFont="1"/>
    <xf numFmtId="165" fontId="21" fillId="0" borderId="0" xfId="0" applyNumberFormat="1" applyFont="1"/>
    <xf numFmtId="0" fontId="19" fillId="4" borderId="36" xfId="0" applyFont="1" applyFill="1" applyBorder="1" applyAlignment="1">
      <alignment horizontal="left"/>
    </xf>
    <xf numFmtId="165" fontId="19" fillId="4" borderId="36" xfId="0" applyNumberFormat="1" applyFont="1" applyFill="1" applyBorder="1"/>
    <xf numFmtId="0" fontId="17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3" borderId="13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3" borderId="1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49" fontId="18" fillId="3" borderId="27" xfId="0" applyNumberFormat="1" applyFont="1" applyFill="1" applyBorder="1" applyAlignment="1">
      <alignment horizontal="center" vertical="center" wrapText="1"/>
    </xf>
    <xf numFmtId="49" fontId="18" fillId="3" borderId="28" xfId="0" applyNumberFormat="1" applyFont="1" applyFill="1" applyBorder="1" applyAlignment="1">
      <alignment horizontal="center" vertical="center" wrapText="1"/>
    </xf>
    <xf numFmtId="49" fontId="18" fillId="3" borderId="29" xfId="0" applyNumberFormat="1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4" fillId="0" borderId="8" xfId="0" applyFont="1" applyBorder="1" applyAlignment="1">
      <alignment horizontal="center"/>
    </xf>
    <xf numFmtId="0" fontId="19" fillId="3" borderId="30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8" fillId="3" borderId="14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</cellXfs>
  <cellStyles count="36">
    <cellStyle name="Comma 2" xfId="1" xr:uid="{00000000-0005-0000-0000-000000000000}"/>
    <cellStyle name="Millares" xfId="32" builtinId="3"/>
    <cellStyle name="Millares 2" xfId="2" xr:uid="{00000000-0005-0000-0000-000001000000}"/>
    <cellStyle name="Millares 3" xfId="19" xr:uid="{F3B66B38-C0F9-4931-8DE9-12FB5244EBFC}"/>
    <cellStyle name="Millares 4" xfId="22" xr:uid="{19AA67B2-77C3-4F5C-A437-E2036FF32434}"/>
    <cellStyle name="Millares 5" xfId="25" xr:uid="{7F6E545B-7E2F-4D02-9B35-B6D074BE09D5}"/>
    <cellStyle name="Millares 57" xfId="3" xr:uid="{00000000-0005-0000-0000-000002000000}"/>
    <cellStyle name="Millares 6" xfId="29" xr:uid="{F7421EAC-1E21-41D2-847C-9A71CAF25EBB}"/>
    <cellStyle name="Millares 7" xfId="35" xr:uid="{D0D39E87-3A86-4896-83D1-5F4BA4DEF6C8}"/>
    <cellStyle name="Normal" xfId="0" builtinId="0"/>
    <cellStyle name="Normal 10" xfId="33" xr:uid="{4E7D68E3-F0C9-42A8-820C-58271478AB81}"/>
    <cellStyle name="Normal 10 3" xfId="4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2 2" xfId="31" xr:uid="{9D06EEFE-2CE6-41ED-AE70-E7AC7915CC5E}"/>
    <cellStyle name="Normal 2 2 3" xfId="8" xr:uid="{00000000-0005-0000-0000-000008000000}"/>
    <cellStyle name="Normal 2 3" xfId="27" xr:uid="{A126D293-111C-41F2-8319-92021F22DAA6}"/>
    <cellStyle name="Normal 2 3 2" xfId="9" xr:uid="{00000000-0005-0000-0000-000009000000}"/>
    <cellStyle name="Normal 3" xfId="10" xr:uid="{00000000-0005-0000-0000-00000A000000}"/>
    <cellStyle name="Normal 4" xfId="11" xr:uid="{00000000-0005-0000-0000-00000B000000}"/>
    <cellStyle name="Normal 4 3" xfId="12" xr:uid="{00000000-0005-0000-0000-00000C000000}"/>
    <cellStyle name="Normal 5" xfId="13" xr:uid="{00000000-0005-0000-0000-00000D000000}"/>
    <cellStyle name="Normal 6" xfId="18" xr:uid="{27F00B60-96A8-416F-A4B5-5AC2590B8657}"/>
    <cellStyle name="Normal 7" xfId="21" xr:uid="{1A9B309F-7D5A-45BE-BCCF-6FF1E4EC43AF}"/>
    <cellStyle name="Normal 8" xfId="24" xr:uid="{0F6FB556-82F7-4C48-B8C9-57F4DE6C82D4}"/>
    <cellStyle name="Normal 9" xfId="28" xr:uid="{27B59AA7-AFDB-485D-BAD8-6985B7EBF11A}"/>
    <cellStyle name="Percent 2" xfId="15" xr:uid="{00000000-0005-0000-0000-00000F000000}"/>
    <cellStyle name="Porcentaje" xfId="14" builtinId="5"/>
    <cellStyle name="Porcentaje 2" xfId="16" xr:uid="{00000000-0005-0000-0000-000010000000}"/>
    <cellStyle name="Porcentaje 3" xfId="17" xr:uid="{00000000-0005-0000-0000-000011000000}"/>
    <cellStyle name="Porcentaje 4" xfId="20" xr:uid="{ABCF7085-44D2-4240-9B1B-73E4A7B2867B}"/>
    <cellStyle name="Porcentaje 5" xfId="23" xr:uid="{9E1659D3-A785-4BE6-B949-EC043C73C9CC}"/>
    <cellStyle name="Porcentaje 6" xfId="26" xr:uid="{EEF4848C-CDC5-4E2B-9E85-2BCD2AF50DB0}"/>
    <cellStyle name="Porcentaje 7" xfId="30" xr:uid="{BF288BCC-DC88-40EE-A2A4-E9A211C4BD05}"/>
    <cellStyle name="Porcentaje 8" xfId="34" xr:uid="{2DE031E7-6A44-4622-8163-C7923E573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B8B-45DC-9F3A-0A391B3CCF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B-45DC-9F3A-0A391B3CCFB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8B-45DC-9F3A-0A391B3CCFB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8B-45DC-9F3A-0A391B3CCFB1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8B-45DC-9F3A-0A391B3CCF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1'!$K$24:$K$28</c:f>
              <c:strCache>
                <c:ptCount val="5"/>
                <c:pt idx="0">
                  <c:v>Ingresos</c:v>
                </c:pt>
                <c:pt idx="1">
                  <c:v>Gastos</c:v>
                </c:pt>
                <c:pt idx="2">
                  <c:v>Resultado Primario</c:v>
                </c:pt>
                <c:pt idx="3">
                  <c:v>Resultado Económico</c:v>
                </c:pt>
                <c:pt idx="4">
                  <c:v>Resultado Financiero</c:v>
                </c:pt>
              </c:strCache>
            </c:strRef>
          </c:cat>
          <c:val>
            <c:numRef>
              <c:f>'Gráfico 1'!$L$24:$L$28</c:f>
              <c:numCache>
                <c:formatCode>#,##0.0,,_);\(#,##0.0,,\)</c:formatCode>
                <c:ptCount val="5"/>
                <c:pt idx="0">
                  <c:v>73273274231.349991</c:v>
                </c:pt>
                <c:pt idx="1">
                  <c:v>192075695916.16</c:v>
                </c:pt>
                <c:pt idx="2">
                  <c:v>-101970751265.94002</c:v>
                </c:pt>
                <c:pt idx="3">
                  <c:v>-68836814617.859985</c:v>
                </c:pt>
                <c:pt idx="4">
                  <c:v>-118802421684.81001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B-45DC-9F3A-0A391B3C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555112"/>
        <c:axId val="1"/>
      </c:barChart>
      <c:catAx>
        <c:axId val="49955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.0,,_);\(#,##0.0,,\)" sourceLinked="1"/>
        <c:majorTickMark val="out"/>
        <c:minorTickMark val="none"/>
        <c:tickLblPos val="nextTo"/>
        <c:crossAx val="49955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Gráfico 2. Composición Funcional del Gasto (Diciembre 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5D5-4958-A98D-32EC1E7DF85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D5-4958-A98D-32EC1E7DF85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5D5-4958-A98D-32EC1E7DF85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D5-4958-A98D-32EC1E7DF85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D5-4958-A98D-32EC1E7DF859}"/>
              </c:ext>
            </c:extLst>
          </c:dPt>
          <c:dLbls>
            <c:dLbl>
              <c:idx val="4"/>
              <c:layout>
                <c:manualLayout>
                  <c:x val="-3.2407407407407406E-2"/>
                  <c:y val="2.98507462686567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D5-4958-A98D-32EC1E7DF859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2'!$L$6:$L$10</c:f>
              <c:strCache>
                <c:ptCount val="5"/>
                <c:pt idx="0">
                  <c:v>SERVICIOS 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2'!$M$6:$M$10</c:f>
              <c:numCache>
                <c:formatCode>0.0%</c:formatCode>
                <c:ptCount val="5"/>
                <c:pt idx="0">
                  <c:v>0.25150984718830116</c:v>
                </c:pt>
                <c:pt idx="1">
                  <c:v>0.21924079557072729</c:v>
                </c:pt>
                <c:pt idx="2">
                  <c:v>1.0916220153981462E-2</c:v>
                </c:pt>
                <c:pt idx="3">
                  <c:v>0.34576834645706156</c:v>
                </c:pt>
                <c:pt idx="4">
                  <c:v>0.17256479062992869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5-4958-A98D-32EC1E7D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</xdr:row>
      <xdr:rowOff>19050</xdr:rowOff>
    </xdr:from>
    <xdr:to>
      <xdr:col>8</xdr:col>
      <xdr:colOff>352425</xdr:colOff>
      <xdr:row>23</xdr:row>
      <xdr:rowOff>133350</xdr:rowOff>
    </xdr:to>
    <xdr:graphicFrame macro="">
      <xdr:nvGraphicFramePr>
        <xdr:cNvPr id="183356" name="Gráfico 1">
          <a:extLst>
            <a:ext uri="{FF2B5EF4-FFF2-40B4-BE49-F238E27FC236}">
              <a16:creationId xmlns:a16="http://schemas.microsoft.com/office/drawing/2014/main" id="{00000000-0008-0000-0000-00003CC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56028</xdr:colOff>
      <xdr:row>9</xdr:row>
      <xdr:rowOff>145676</xdr:rowOff>
    </xdr:from>
    <xdr:to>
      <xdr:col>20</xdr:col>
      <xdr:colOff>168989</xdr:colOff>
      <xdr:row>39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61CA1F-0A90-4C7C-9D1F-EB357826A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9440" y="1692088"/>
          <a:ext cx="13066961" cy="5715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11</xdr:row>
      <xdr:rowOff>142875</xdr:rowOff>
    </xdr:from>
    <xdr:to>
      <xdr:col>14</xdr:col>
      <xdr:colOff>85725</xdr:colOff>
      <xdr:row>35</xdr:row>
      <xdr:rowOff>76200</xdr:rowOff>
    </xdr:to>
    <xdr:graphicFrame macro="">
      <xdr:nvGraphicFramePr>
        <xdr:cNvPr id="5269" name="Gráfico 2">
          <a:extLst>
            <a:ext uri="{FF2B5EF4-FFF2-40B4-BE49-F238E27FC236}">
              <a16:creationId xmlns:a16="http://schemas.microsoft.com/office/drawing/2014/main" id="{00000000-0008-0000-0400-00009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M35"/>
  <sheetViews>
    <sheetView showGridLines="0" workbookViewId="0">
      <selection activeCell="G29" sqref="G29"/>
    </sheetView>
  </sheetViews>
  <sheetFormatPr baseColWidth="10" defaultColWidth="11.42578125" defaultRowHeight="12.75" x14ac:dyDescent="0.2"/>
  <cols>
    <col min="1" max="10" width="11.42578125" customWidth="1"/>
    <col min="11" max="11" width="27.28515625" customWidth="1"/>
    <col min="12" max="12" width="20.140625" customWidth="1"/>
  </cols>
  <sheetData>
    <row r="3" spans="3:13" ht="15" x14ac:dyDescent="0.25">
      <c r="C3" s="105" t="s">
        <v>488</v>
      </c>
      <c r="D3" s="105"/>
      <c r="E3" s="105"/>
      <c r="F3" s="105"/>
      <c r="G3" s="105"/>
      <c r="H3" s="105"/>
      <c r="I3" s="105"/>
    </row>
    <row r="4" spans="3:13" x14ac:dyDescent="0.2">
      <c r="C4" s="106" t="s">
        <v>115</v>
      </c>
      <c r="D4" s="106"/>
      <c r="E4" s="106"/>
      <c r="F4" s="106"/>
      <c r="G4" s="106"/>
      <c r="H4" s="106"/>
      <c r="I4" s="106"/>
    </row>
    <row r="11" spans="3:13" x14ac:dyDescent="0.2">
      <c r="K11" s="82"/>
      <c r="L11" s="82"/>
      <c r="M11" s="82"/>
    </row>
    <row r="12" spans="3:13" ht="13.5" thickBot="1" x14ac:dyDescent="0.25">
      <c r="K12" s="82"/>
      <c r="L12" s="82"/>
      <c r="M12" s="82"/>
    </row>
    <row r="13" spans="3:13" x14ac:dyDescent="0.2">
      <c r="K13" s="22" t="s">
        <v>90</v>
      </c>
      <c r="L13" s="83">
        <f>'Tabla 1'!G32</f>
        <v>73273274231.349991</v>
      </c>
      <c r="M13" s="82"/>
    </row>
    <row r="14" spans="3:13" x14ac:dyDescent="0.2">
      <c r="K14" s="23" t="s">
        <v>91</v>
      </c>
      <c r="L14" s="84">
        <f>'Tabla 2'!H29</f>
        <v>192075695916.16</v>
      </c>
      <c r="M14" s="82"/>
    </row>
    <row r="15" spans="3:13" x14ac:dyDescent="0.2">
      <c r="K15" s="27" t="s">
        <v>150</v>
      </c>
      <c r="L15" s="84">
        <f>'Tabla 2'!H18</f>
        <v>16831670418.869997</v>
      </c>
      <c r="M15" s="82"/>
    </row>
    <row r="16" spans="3:13" x14ac:dyDescent="0.2">
      <c r="K16" s="23" t="s">
        <v>149</v>
      </c>
      <c r="L16" s="84">
        <f>L13-(L14-L15)</f>
        <v>-101970751265.94002</v>
      </c>
      <c r="M16" s="82"/>
    </row>
    <row r="17" spans="3:13" x14ac:dyDescent="0.2">
      <c r="K17" s="23" t="s">
        <v>148</v>
      </c>
      <c r="L17" s="84">
        <f>'Tabla 1'!G9-'Tabla 2'!H10</f>
        <v>-68836814617.859985</v>
      </c>
      <c r="M17" s="82"/>
    </row>
    <row r="18" spans="3:13" x14ac:dyDescent="0.2">
      <c r="K18" s="23" t="s">
        <v>151</v>
      </c>
      <c r="L18" s="84">
        <f>'Tabla 1'!G26-'Tabla 2'!H22</f>
        <v>-50337755488.250008</v>
      </c>
      <c r="M18" s="82"/>
    </row>
    <row r="19" spans="3:13" x14ac:dyDescent="0.2">
      <c r="K19" s="23" t="s">
        <v>92</v>
      </c>
      <c r="L19" s="85">
        <f>L13-L14</f>
        <v>-118802421684.81001</v>
      </c>
      <c r="M19" s="82"/>
    </row>
    <row r="20" spans="3:13" ht="13.5" thickBot="1" x14ac:dyDescent="0.25">
      <c r="K20" s="28" t="s">
        <v>152</v>
      </c>
      <c r="L20" s="86">
        <f>L19/'Tabla 1'!N3</f>
        <v>-2.2296909406333807E-2</v>
      </c>
      <c r="M20" s="82"/>
    </row>
    <row r="21" spans="3:13" x14ac:dyDescent="0.2">
      <c r="K21" s="82"/>
      <c r="L21" s="82"/>
      <c r="M21" s="82"/>
    </row>
    <row r="22" spans="3:13" x14ac:dyDescent="0.2">
      <c r="J22" s="76"/>
      <c r="K22" s="82"/>
      <c r="L22" s="82"/>
      <c r="M22" s="82"/>
    </row>
    <row r="23" spans="3:13" x14ac:dyDescent="0.2">
      <c r="J23" s="35"/>
      <c r="K23" s="35"/>
      <c r="L23" s="35"/>
      <c r="M23" s="82"/>
    </row>
    <row r="24" spans="3:13" x14ac:dyDescent="0.2">
      <c r="J24" s="35"/>
      <c r="K24" s="36" t="s">
        <v>90</v>
      </c>
      <c r="L24" s="37">
        <f>L13</f>
        <v>73273274231.349991</v>
      </c>
      <c r="M24" s="82"/>
    </row>
    <row r="25" spans="3:13" x14ac:dyDescent="0.2">
      <c r="J25" s="35"/>
      <c r="K25" s="36" t="s">
        <v>91</v>
      </c>
      <c r="L25" s="37">
        <f>L14</f>
        <v>192075695916.16</v>
      </c>
      <c r="M25" s="82"/>
    </row>
    <row r="26" spans="3:13" x14ac:dyDescent="0.2">
      <c r="C26" s="26"/>
      <c r="J26" s="35"/>
      <c r="K26" s="36" t="s">
        <v>149</v>
      </c>
      <c r="L26" s="37">
        <f>L16</f>
        <v>-101970751265.94002</v>
      </c>
      <c r="M26" s="82"/>
    </row>
    <row r="27" spans="3:13" x14ac:dyDescent="0.2">
      <c r="C27" s="26" t="s">
        <v>26</v>
      </c>
      <c r="J27" s="35"/>
      <c r="K27" s="36" t="s">
        <v>148</v>
      </c>
      <c r="L27" s="37">
        <f>L17</f>
        <v>-68836814617.859985</v>
      </c>
      <c r="M27" s="82"/>
    </row>
    <row r="28" spans="3:13" x14ac:dyDescent="0.2">
      <c r="J28" s="35"/>
      <c r="K28" s="36" t="s">
        <v>92</v>
      </c>
      <c r="L28" s="38">
        <f>L19</f>
        <v>-118802421684.81001</v>
      </c>
      <c r="M28" s="82"/>
    </row>
    <row r="29" spans="3:13" x14ac:dyDescent="0.2">
      <c r="J29" s="35"/>
      <c r="K29" s="35"/>
      <c r="L29" s="35"/>
      <c r="M29" s="82"/>
    </row>
    <row r="30" spans="3:13" x14ac:dyDescent="0.2">
      <c r="J30" s="35"/>
      <c r="K30" s="35"/>
      <c r="L30" s="35"/>
      <c r="M30" s="82"/>
    </row>
    <row r="31" spans="3:13" x14ac:dyDescent="0.2">
      <c r="J31" s="35"/>
      <c r="K31" s="87"/>
      <c r="L31" s="87"/>
      <c r="M31" s="82"/>
    </row>
    <row r="32" spans="3:13" x14ac:dyDescent="0.2">
      <c r="K32" s="82"/>
      <c r="L32" s="82"/>
      <c r="M32" s="82"/>
    </row>
    <row r="33" spans="11:13" x14ac:dyDescent="0.2">
      <c r="K33" s="82"/>
      <c r="L33" s="82"/>
      <c r="M33" s="82"/>
    </row>
    <row r="34" spans="11:13" x14ac:dyDescent="0.2">
      <c r="K34" s="82"/>
      <c r="L34" s="82"/>
      <c r="M34" s="82"/>
    </row>
    <row r="35" spans="11:13" x14ac:dyDescent="0.2">
      <c r="K35" s="82"/>
      <c r="L35" s="82"/>
      <c r="M35" s="82"/>
    </row>
  </sheetData>
  <mergeCells count="2"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4"/>
  <sheetViews>
    <sheetView showGridLines="0" zoomScale="85" zoomScaleNormal="85" workbookViewId="0">
      <selection activeCell="I32" sqref="I32"/>
    </sheetView>
  </sheetViews>
  <sheetFormatPr baseColWidth="10" defaultColWidth="11.42578125" defaultRowHeight="12.75" x14ac:dyDescent="0.2"/>
  <cols>
    <col min="1" max="1" width="11.42578125" style="3" customWidth="1"/>
    <col min="2" max="2" width="52.85546875" style="3" customWidth="1"/>
    <col min="3" max="3" width="15" style="3" customWidth="1"/>
    <col min="4" max="5" width="17.140625" style="3" customWidth="1"/>
    <col min="6" max="6" width="14.5703125" style="3" customWidth="1"/>
    <col min="7" max="7" width="13.5703125" style="3" customWidth="1"/>
    <col min="8" max="8" width="17.7109375" style="3" customWidth="1"/>
    <col min="9" max="9" width="9" style="3" bestFit="1" customWidth="1"/>
    <col min="10" max="10" width="10.28515625" style="3" bestFit="1" customWidth="1"/>
    <col min="11" max="11" width="10.140625" style="3" bestFit="1" customWidth="1"/>
    <col min="12" max="12" width="11.42578125" style="3" customWidth="1"/>
    <col min="13" max="13" width="27.28515625" style="3" customWidth="1"/>
    <col min="14" max="14" width="20.140625" style="3" customWidth="1"/>
    <col min="15" max="16384" width="11.42578125" style="3"/>
  </cols>
  <sheetData>
    <row r="2" spans="2:14" ht="18" x14ac:dyDescent="0.25">
      <c r="B2" s="110" t="s">
        <v>489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2:14" ht="15.75" thickBot="1" x14ac:dyDescent="0.25">
      <c r="B3" s="111" t="s">
        <v>18</v>
      </c>
      <c r="C3" s="111"/>
      <c r="D3" s="111"/>
      <c r="E3" s="111"/>
      <c r="F3" s="111"/>
      <c r="G3" s="111"/>
      <c r="H3" s="111"/>
      <c r="I3" s="111"/>
      <c r="J3" s="111"/>
      <c r="K3" s="111"/>
      <c r="M3" s="2" t="s">
        <v>106</v>
      </c>
      <c r="N3" s="4">
        <v>5328201300000</v>
      </c>
    </row>
    <row r="4" spans="2:14" ht="15.75" customHeight="1" thickBot="1" x14ac:dyDescent="0.25">
      <c r="B4" s="112" t="s">
        <v>19</v>
      </c>
      <c r="C4" s="25">
        <v>2020</v>
      </c>
      <c r="D4" s="118">
        <v>2021</v>
      </c>
      <c r="E4" s="122"/>
      <c r="F4" s="122"/>
      <c r="G4" s="122"/>
      <c r="H4" s="119"/>
      <c r="I4" s="118" t="s">
        <v>112</v>
      </c>
      <c r="J4" s="119"/>
      <c r="K4" s="107" t="s">
        <v>472</v>
      </c>
    </row>
    <row r="5" spans="2:14" ht="15.75" customHeight="1" thickBot="1" x14ac:dyDescent="0.25">
      <c r="B5" s="113"/>
      <c r="C5" s="109" t="s">
        <v>495</v>
      </c>
      <c r="D5" s="107" t="s">
        <v>20</v>
      </c>
      <c r="E5" s="107" t="s">
        <v>487</v>
      </c>
      <c r="F5" s="123" t="s">
        <v>496</v>
      </c>
      <c r="G5" s="124"/>
      <c r="H5" s="125"/>
      <c r="I5" s="120"/>
      <c r="J5" s="121"/>
      <c r="K5" s="109"/>
    </row>
    <row r="6" spans="2:14" ht="12.75" customHeight="1" x14ac:dyDescent="0.2">
      <c r="B6" s="113"/>
      <c r="C6" s="109"/>
      <c r="D6" s="109"/>
      <c r="E6" s="109"/>
      <c r="F6" s="109" t="s">
        <v>169</v>
      </c>
      <c r="G6" s="109" t="s">
        <v>582</v>
      </c>
      <c r="H6" s="107" t="s">
        <v>452</v>
      </c>
      <c r="I6" s="114" t="s">
        <v>113</v>
      </c>
      <c r="J6" s="116" t="s">
        <v>114</v>
      </c>
      <c r="K6" s="109"/>
    </row>
    <row r="7" spans="2:14" ht="25.5" customHeight="1" x14ac:dyDescent="0.2">
      <c r="B7" s="113"/>
      <c r="C7" s="108"/>
      <c r="D7" s="108"/>
      <c r="E7" s="108"/>
      <c r="F7" s="108"/>
      <c r="G7" s="108"/>
      <c r="H7" s="108"/>
      <c r="I7" s="115"/>
      <c r="J7" s="117"/>
      <c r="K7" s="108"/>
    </row>
    <row r="8" spans="2:14" ht="15" x14ac:dyDescent="0.2">
      <c r="B8" s="113"/>
      <c r="C8" s="5">
        <v>1</v>
      </c>
      <c r="D8" s="5">
        <v>2</v>
      </c>
      <c r="E8" s="5">
        <v>3</v>
      </c>
      <c r="F8" s="5">
        <v>4</v>
      </c>
      <c r="G8" s="5">
        <v>5</v>
      </c>
      <c r="H8" s="78" t="s">
        <v>451</v>
      </c>
      <c r="I8" s="6" t="s">
        <v>448</v>
      </c>
      <c r="J8" s="7" t="s">
        <v>449</v>
      </c>
      <c r="K8" s="5" t="s">
        <v>450</v>
      </c>
    </row>
    <row r="9" spans="2:14" x14ac:dyDescent="0.2">
      <c r="B9" s="16" t="s">
        <v>93</v>
      </c>
      <c r="C9" s="17">
        <v>60016092597.59996</v>
      </c>
      <c r="D9" s="17">
        <f>D10+D17+D18+D21+D24+D25</f>
        <v>656616381791</v>
      </c>
      <c r="E9" s="17">
        <v>818954224404.50354</v>
      </c>
      <c r="F9" s="17">
        <v>69593300000</v>
      </c>
      <c r="G9" s="17">
        <f>G10+G17+G18+G21+G25+G24</f>
        <v>71764305921.399994</v>
      </c>
      <c r="H9" s="18">
        <f>G9/F9</f>
        <v>1.031195616839552</v>
      </c>
      <c r="I9" s="17">
        <f>G9-C9</f>
        <v>11748213323.800034</v>
      </c>
      <c r="J9" s="18">
        <f>I9/C9</f>
        <v>0.19575105301456835</v>
      </c>
      <c r="K9" s="18">
        <f>G9/$N$3</f>
        <v>1.3468767766225348E-2</v>
      </c>
      <c r="L9" s="24"/>
      <c r="M9" s="24"/>
    </row>
    <row r="10" spans="2:14" x14ac:dyDescent="0.2">
      <c r="B10" s="20" t="s">
        <v>94</v>
      </c>
      <c r="C10" s="14">
        <v>54199184960.569969</v>
      </c>
      <c r="D10" s="14">
        <v>605936356314</v>
      </c>
      <c r="E10" s="14">
        <v>769167509440.547</v>
      </c>
      <c r="F10" s="14">
        <v>63130900000</v>
      </c>
      <c r="G10" s="14">
        <f>G11+G12+G13+G14+G15+G16</f>
        <v>67633208568.830002</v>
      </c>
      <c r="H10" s="15">
        <f t="shared" ref="H10:H32" si="0">G10/F10</f>
        <v>1.0713170344289404</v>
      </c>
      <c r="I10" s="14">
        <f t="shared" ref="I10:I21" si="1">G10-C10</f>
        <v>13434023608.260033</v>
      </c>
      <c r="J10" s="15">
        <f t="shared" ref="J10:J15" si="2">I10/C10</f>
        <v>0.24786394146025104</v>
      </c>
      <c r="K10" s="15">
        <f t="shared" ref="K10:K26" si="3">G10/$N$3</f>
        <v>1.269344094954333E-2</v>
      </c>
      <c r="L10" s="24"/>
    </row>
    <row r="11" spans="2:14" ht="25.5" x14ac:dyDescent="0.2">
      <c r="B11" s="19" t="s">
        <v>95</v>
      </c>
      <c r="C11" s="9">
        <v>15627165681.500002</v>
      </c>
      <c r="D11" s="9">
        <v>198305463771</v>
      </c>
      <c r="E11" s="9">
        <v>261235204705.99097</v>
      </c>
      <c r="F11" s="9">
        <v>15747800000</v>
      </c>
      <c r="G11" s="9">
        <v>17290415830.120003</v>
      </c>
      <c r="H11" s="10">
        <f t="shared" si="0"/>
        <v>1.0979575451885344</v>
      </c>
      <c r="I11" s="9">
        <f>G11-C11</f>
        <v>1663250148.6200008</v>
      </c>
      <c r="J11" s="10">
        <f t="shared" si="2"/>
        <v>0.10643325747733103</v>
      </c>
      <c r="K11" s="10">
        <f t="shared" si="3"/>
        <v>3.2450755623891318E-3</v>
      </c>
      <c r="L11" s="24"/>
    </row>
    <row r="12" spans="2:14" x14ac:dyDescent="0.2">
      <c r="B12" s="19" t="s">
        <v>96</v>
      </c>
      <c r="C12" s="9">
        <v>2854950456.2000003</v>
      </c>
      <c r="D12" s="9">
        <v>29124499696</v>
      </c>
      <c r="E12" s="9">
        <v>46595260307.455894</v>
      </c>
      <c r="F12" s="9">
        <v>3585700000</v>
      </c>
      <c r="G12" s="9">
        <v>4276145776.4300008</v>
      </c>
      <c r="H12" s="10">
        <f t="shared" si="0"/>
        <v>1.1925553661572359</v>
      </c>
      <c r="I12" s="9">
        <f t="shared" si="1"/>
        <v>1421195320.2300005</v>
      </c>
      <c r="J12" s="10">
        <f t="shared" si="2"/>
        <v>0.49780034436101622</v>
      </c>
      <c r="K12" s="10">
        <f t="shared" si="3"/>
        <v>8.0254959144092407E-4</v>
      </c>
      <c r="L12" s="24"/>
    </row>
    <row r="13" spans="2:14" x14ac:dyDescent="0.2">
      <c r="B13" s="19" t="s">
        <v>97</v>
      </c>
      <c r="C13" s="9">
        <v>31884502427.539978</v>
      </c>
      <c r="D13" s="9">
        <v>341256177005</v>
      </c>
      <c r="E13" s="9">
        <v>411299599161.00793</v>
      </c>
      <c r="F13" s="9">
        <v>38493600000</v>
      </c>
      <c r="G13" s="9">
        <v>41219908353.189995</v>
      </c>
      <c r="H13" s="10">
        <f t="shared" si="0"/>
        <v>1.0708249774817111</v>
      </c>
      <c r="I13" s="9">
        <f t="shared" si="1"/>
        <v>9335405925.6500168</v>
      </c>
      <c r="J13" s="10">
        <f t="shared" si="2"/>
        <v>0.29278819535808831</v>
      </c>
      <c r="K13" s="10">
        <f t="shared" si="3"/>
        <v>7.7361770008933396E-3</v>
      </c>
      <c r="L13" s="24"/>
    </row>
    <row r="14" spans="2:14" ht="25.5" x14ac:dyDescent="0.2">
      <c r="B14" s="19" t="s">
        <v>98</v>
      </c>
      <c r="C14" s="9">
        <v>3748954988.3900003</v>
      </c>
      <c r="D14" s="9">
        <v>36571429740</v>
      </c>
      <c r="E14" s="9">
        <v>48956584512.591751</v>
      </c>
      <c r="F14" s="9">
        <v>5197700000</v>
      </c>
      <c r="G14" s="9">
        <v>4726184183.170001</v>
      </c>
      <c r="H14" s="10">
        <f t="shared" si="0"/>
        <v>0.90928375688670005</v>
      </c>
      <c r="I14" s="9">
        <f t="shared" si="1"/>
        <v>977229194.78000069</v>
      </c>
      <c r="J14" s="10">
        <f t="shared" si="2"/>
        <v>0.26066709197798998</v>
      </c>
      <c r="K14" s="10">
        <f t="shared" si="3"/>
        <v>8.8701306821309487E-4</v>
      </c>
      <c r="L14" s="89"/>
    </row>
    <row r="15" spans="2:14" x14ac:dyDescent="0.2">
      <c r="B15" s="19" t="s">
        <v>99</v>
      </c>
      <c r="C15" s="9">
        <v>83560982.739999995</v>
      </c>
      <c r="D15" s="9">
        <v>677728808</v>
      </c>
      <c r="E15" s="9">
        <v>1078926355.7915232</v>
      </c>
      <c r="F15" s="9">
        <v>105700000</v>
      </c>
      <c r="G15" s="9">
        <v>120426424.72999999</v>
      </c>
      <c r="H15" s="10">
        <f t="shared" si="0"/>
        <v>1.1393228451277198</v>
      </c>
      <c r="I15" s="9">
        <f t="shared" si="1"/>
        <v>36865441.989999995</v>
      </c>
      <c r="J15" s="10">
        <f t="shared" si="2"/>
        <v>0.44118009124793112</v>
      </c>
      <c r="K15" s="10">
        <f t="shared" si="3"/>
        <v>2.2601703267104415E-5</v>
      </c>
      <c r="L15" s="24"/>
      <c r="M15" s="24"/>
    </row>
    <row r="16" spans="2:14" x14ac:dyDescent="0.2">
      <c r="B16" s="19" t="s">
        <v>100</v>
      </c>
      <c r="C16" s="9">
        <v>50424.200000000004</v>
      </c>
      <c r="D16" s="9">
        <v>1057294</v>
      </c>
      <c r="E16" s="9">
        <v>1934397.7089742953</v>
      </c>
      <c r="F16" s="9">
        <v>500000</v>
      </c>
      <c r="G16" s="9">
        <v>128001.18999999999</v>
      </c>
      <c r="H16" s="10">
        <f t="shared" si="0"/>
        <v>0.25600237999999997</v>
      </c>
      <c r="I16" s="9">
        <f t="shared" si="1"/>
        <v>77576.989999999991</v>
      </c>
      <c r="J16" s="10" t="s">
        <v>22</v>
      </c>
      <c r="K16" s="10">
        <f t="shared" si="3"/>
        <v>2.4023339733804724E-8</v>
      </c>
      <c r="L16" s="24"/>
    </row>
    <row r="17" spans="1:13" x14ac:dyDescent="0.2">
      <c r="B17" s="20" t="s">
        <v>101</v>
      </c>
      <c r="C17" s="14">
        <v>195028536.76999998</v>
      </c>
      <c r="D17" s="14">
        <v>2605834807</v>
      </c>
      <c r="E17" s="14">
        <v>3195264280.3954911</v>
      </c>
      <c r="F17" s="14">
        <v>280000000</v>
      </c>
      <c r="G17" s="14">
        <v>489529330.73000002</v>
      </c>
      <c r="H17" s="15">
        <f t="shared" si="0"/>
        <v>1.7483190383214287</v>
      </c>
      <c r="I17" s="14">
        <f t="shared" si="1"/>
        <v>294500793.96000004</v>
      </c>
      <c r="J17" s="15">
        <f t="shared" ref="J17:J20" si="4">I17/C17</f>
        <v>1.5100394990262842</v>
      </c>
      <c r="K17" s="15">
        <f t="shared" si="3"/>
        <v>9.1875156955875526E-5</v>
      </c>
      <c r="L17" s="24"/>
    </row>
    <row r="18" spans="1:13" x14ac:dyDescent="0.2">
      <c r="B18" s="20" t="s">
        <v>102</v>
      </c>
      <c r="C18" s="14">
        <v>1715349885.3100002</v>
      </c>
      <c r="D18" s="14">
        <v>23655956821</v>
      </c>
      <c r="E18" s="14">
        <v>22655482236.688763</v>
      </c>
      <c r="F18" s="14">
        <v>2269100000</v>
      </c>
      <c r="G18" s="14">
        <v>1841965804.2099996</v>
      </c>
      <c r="H18" s="15">
        <f t="shared" si="0"/>
        <v>0.81176052364814222</v>
      </c>
      <c r="I18" s="14">
        <f t="shared" si="1"/>
        <v>126615918.89999938</v>
      </c>
      <c r="J18" s="15">
        <f t="shared" si="4"/>
        <v>7.381346510371975E-2</v>
      </c>
      <c r="K18" s="15">
        <f t="shared" si="3"/>
        <v>3.4570124146961179E-4</v>
      </c>
      <c r="L18" s="24"/>
    </row>
    <row r="19" spans="1:13" x14ac:dyDescent="0.2">
      <c r="B19" s="19" t="s">
        <v>103</v>
      </c>
      <c r="C19" s="9">
        <v>1417236569.2800002</v>
      </c>
      <c r="D19" s="9">
        <v>18699805283</v>
      </c>
      <c r="E19" s="9">
        <v>18244824785.018208</v>
      </c>
      <c r="F19" s="9">
        <v>2262900000</v>
      </c>
      <c r="G19" s="9">
        <v>1379277853.9099996</v>
      </c>
      <c r="H19" s="10">
        <f t="shared" si="0"/>
        <v>0.60951781073401368</v>
      </c>
      <c r="I19" s="9">
        <f t="shared" si="1"/>
        <v>-37958715.370000601</v>
      </c>
      <c r="J19" s="10">
        <f t="shared" si="4"/>
        <v>-2.6783612695856978E-2</v>
      </c>
      <c r="K19" s="10">
        <f t="shared" si="3"/>
        <v>2.5886369081250731E-4</v>
      </c>
      <c r="L19" s="24"/>
    </row>
    <row r="20" spans="1:13" x14ac:dyDescent="0.2">
      <c r="B20" s="19" t="s">
        <v>104</v>
      </c>
      <c r="C20" s="9">
        <v>298113316.02999997</v>
      </c>
      <c r="D20" s="9">
        <v>4956151538</v>
      </c>
      <c r="E20" s="9">
        <v>4410657451.6705551</v>
      </c>
      <c r="F20" s="9">
        <v>6300000</v>
      </c>
      <c r="G20" s="9">
        <v>462687950.29999995</v>
      </c>
      <c r="H20" s="10">
        <f t="shared" si="0"/>
        <v>73.442531793650787</v>
      </c>
      <c r="I20" s="9">
        <f t="shared" si="1"/>
        <v>164574634.26999998</v>
      </c>
      <c r="J20" s="10">
        <f t="shared" si="4"/>
        <v>0.5520539520396277</v>
      </c>
      <c r="K20" s="10">
        <f t="shared" si="3"/>
        <v>8.6837550657104477E-5</v>
      </c>
      <c r="L20" s="24"/>
    </row>
    <row r="21" spans="1:13" x14ac:dyDescent="0.2">
      <c r="B21" s="20" t="s">
        <v>154</v>
      </c>
      <c r="C21" s="14">
        <v>2362496285.21</v>
      </c>
      <c r="D21" s="14">
        <v>13308027306</v>
      </c>
      <c r="E21" s="14">
        <v>10383594540.76</v>
      </c>
      <c r="F21" s="14">
        <v>3000000000</v>
      </c>
      <c r="G21" s="14">
        <v>591515496.48000002</v>
      </c>
      <c r="H21" s="15">
        <f t="shared" si="0"/>
        <v>0.19717183216</v>
      </c>
      <c r="I21" s="9">
        <f t="shared" si="1"/>
        <v>-1770980788.73</v>
      </c>
      <c r="J21" s="10">
        <f>I21/C21</f>
        <v>-0.7496226765802424</v>
      </c>
      <c r="K21" s="10">
        <f t="shared" si="3"/>
        <v>1.1101598141196354E-4</v>
      </c>
      <c r="L21" s="24"/>
    </row>
    <row r="22" spans="1:13" x14ac:dyDescent="0.2">
      <c r="B22" s="19" t="s">
        <v>155</v>
      </c>
      <c r="C22" s="9">
        <v>2017284852.6400001</v>
      </c>
      <c r="D22" s="9">
        <v>301681040</v>
      </c>
      <c r="E22" s="9">
        <v>1494409243.28</v>
      </c>
      <c r="F22" s="9">
        <v>3000000000</v>
      </c>
      <c r="G22" s="9">
        <v>201027666.41999999</v>
      </c>
      <c r="H22" s="81">
        <f t="shared" si="0"/>
        <v>6.7009222139999991E-2</v>
      </c>
      <c r="I22" s="9">
        <f t="shared" ref="I22:I30" si="5">G22-C22</f>
        <v>-1816257186.22</v>
      </c>
      <c r="J22" s="10">
        <f t="shared" ref="J22:J32" si="6">I22/C22</f>
        <v>-0.90034740698274851</v>
      </c>
      <c r="K22" s="10">
        <f>G23/$N$3</f>
        <v>7.3286988999458409E-5</v>
      </c>
      <c r="L22" s="24"/>
    </row>
    <row r="23" spans="1:13" x14ac:dyDescent="0.2">
      <c r="B23" s="19" t="s">
        <v>156</v>
      </c>
      <c r="C23" s="9">
        <v>345211432.57000005</v>
      </c>
      <c r="D23" s="9">
        <v>13006346266</v>
      </c>
      <c r="E23" s="9">
        <v>8889179184.3600006</v>
      </c>
      <c r="F23" s="9">
        <v>0</v>
      </c>
      <c r="G23" s="9">
        <v>390487830.06</v>
      </c>
      <c r="H23" s="81"/>
      <c r="I23" s="9">
        <f t="shared" si="5"/>
        <v>45276397.48999995</v>
      </c>
      <c r="J23" s="10">
        <f t="shared" si="6"/>
        <v>0.13115555632943604</v>
      </c>
      <c r="K23" s="10">
        <f>G24/$N$3</f>
        <v>5.1518323829094072E-8</v>
      </c>
      <c r="L23" s="24"/>
    </row>
    <row r="24" spans="1:13" ht="15" customHeight="1" x14ac:dyDescent="0.2">
      <c r="B24" s="20" t="s">
        <v>483</v>
      </c>
      <c r="C24" s="14">
        <v>579112563.85000002</v>
      </c>
      <c r="D24" s="14">
        <v>1003043267</v>
      </c>
      <c r="E24" s="14">
        <v>2661909381.017324</v>
      </c>
      <c r="F24" s="14">
        <v>271203</v>
      </c>
      <c r="G24" s="14">
        <v>274500</v>
      </c>
      <c r="H24" s="15">
        <f t="shared" si="0"/>
        <v>1.0121569451665358</v>
      </c>
      <c r="I24" s="14">
        <f t="shared" si="5"/>
        <v>-578838063.85000002</v>
      </c>
      <c r="J24" s="15">
        <f t="shared" si="6"/>
        <v>-0.99952599888668436</v>
      </c>
      <c r="K24" s="15">
        <f t="shared" si="3"/>
        <v>5.1518323829094072E-8</v>
      </c>
      <c r="L24" s="24"/>
    </row>
    <row r="25" spans="1:13" ht="14.25" x14ac:dyDescent="0.2">
      <c r="A25" s="8"/>
      <c r="B25" s="20" t="s">
        <v>583</v>
      </c>
      <c r="C25" s="14">
        <v>964920365.88999999</v>
      </c>
      <c r="D25" s="14">
        <v>10107163276</v>
      </c>
      <c r="E25" s="14">
        <v>10890464525.095055</v>
      </c>
      <c r="F25" s="14">
        <v>913000000</v>
      </c>
      <c r="G25" s="14">
        <v>1207812221.1499996</v>
      </c>
      <c r="H25" s="15">
        <f t="shared" si="0"/>
        <v>1.3229049519715221</v>
      </c>
      <c r="I25" s="14">
        <f t="shared" si="5"/>
        <v>242891855.25999963</v>
      </c>
      <c r="J25" s="15">
        <f t="shared" si="6"/>
        <v>0.25172217713113237</v>
      </c>
      <c r="K25" s="15">
        <f t="shared" si="3"/>
        <v>2.2668291852073974E-4</v>
      </c>
      <c r="L25" s="24"/>
    </row>
    <row r="26" spans="1:13" x14ac:dyDescent="0.2">
      <c r="A26" s="8"/>
      <c r="B26" s="16" t="s">
        <v>105</v>
      </c>
      <c r="C26" s="17">
        <v>1875104112.76</v>
      </c>
      <c r="D26" s="17">
        <f>D28</f>
        <v>87315942000</v>
      </c>
      <c r="E26" s="17">
        <v>8671360100</v>
      </c>
      <c r="F26" s="17">
        <v>0</v>
      </c>
      <c r="G26" s="17">
        <v>1136819888.6500001</v>
      </c>
      <c r="H26" s="18" t="s">
        <v>22</v>
      </c>
      <c r="I26" s="17">
        <f t="shared" si="5"/>
        <v>-738284224.1099999</v>
      </c>
      <c r="J26" s="18">
        <f t="shared" si="6"/>
        <v>-0.39372972363828151</v>
      </c>
      <c r="K26" s="18">
        <f t="shared" si="3"/>
        <v>2.1335903518697767E-4</v>
      </c>
      <c r="L26" s="24"/>
    </row>
    <row r="27" spans="1:13" ht="25.5" x14ac:dyDescent="0.2">
      <c r="B27" s="20" t="s">
        <v>470</v>
      </c>
      <c r="C27" s="14">
        <v>0</v>
      </c>
      <c r="D27" s="14">
        <v>0</v>
      </c>
      <c r="E27" s="14">
        <v>79997100</v>
      </c>
      <c r="F27" s="14">
        <v>0</v>
      </c>
      <c r="G27" s="14">
        <v>1136819888.6500001</v>
      </c>
      <c r="H27" s="15" t="s">
        <v>22</v>
      </c>
      <c r="I27" s="9">
        <f t="shared" ref="I27:I28" si="7">G27-C27</f>
        <v>1136819888.6500001</v>
      </c>
      <c r="J27" s="81"/>
      <c r="K27" s="10">
        <f t="shared" ref="K27:K28" si="8">G27/$N$3</f>
        <v>2.1335903518697767E-4</v>
      </c>
      <c r="L27" s="24"/>
    </row>
    <row r="28" spans="1:13" x14ac:dyDescent="0.2">
      <c r="B28" s="20" t="s">
        <v>471</v>
      </c>
      <c r="C28" s="14">
        <v>1750729500</v>
      </c>
      <c r="D28" s="14">
        <v>87315942000</v>
      </c>
      <c r="E28" s="14">
        <v>8591363000</v>
      </c>
      <c r="F28" s="14">
        <v>0</v>
      </c>
      <c r="G28" s="14">
        <v>0</v>
      </c>
      <c r="H28" s="15" t="s">
        <v>22</v>
      </c>
      <c r="I28" s="9">
        <f t="shared" si="7"/>
        <v>-1750729500</v>
      </c>
      <c r="J28" s="81">
        <f t="shared" si="6"/>
        <v>-1</v>
      </c>
      <c r="K28" s="10">
        <f t="shared" si="8"/>
        <v>0</v>
      </c>
      <c r="L28" s="24"/>
    </row>
    <row r="29" spans="1:13" ht="26.25" thickBot="1" x14ac:dyDescent="0.25">
      <c r="B29" s="90" t="s">
        <v>500</v>
      </c>
      <c r="C29" s="14">
        <v>124374612.76000001</v>
      </c>
      <c r="D29" s="14">
        <v>0</v>
      </c>
      <c r="E29" s="14">
        <v>0</v>
      </c>
      <c r="F29" s="14">
        <v>0</v>
      </c>
      <c r="G29" s="14">
        <v>0</v>
      </c>
      <c r="H29" s="15" t="s">
        <v>22</v>
      </c>
      <c r="I29" s="9">
        <f t="shared" ref="I29" si="9">G29-C29</f>
        <v>-124374612.76000001</v>
      </c>
      <c r="J29" s="81">
        <f t="shared" si="6"/>
        <v>-1</v>
      </c>
      <c r="K29" s="10">
        <f t="shared" ref="K29" si="10">G29/$N$3</f>
        <v>0</v>
      </c>
      <c r="L29" s="24"/>
    </row>
    <row r="30" spans="1:13" ht="13.5" thickBot="1" x14ac:dyDescent="0.25">
      <c r="A30" s="8"/>
      <c r="B30" s="11" t="s">
        <v>484</v>
      </c>
      <c r="C30" s="12">
        <f>C9+C26</f>
        <v>61891196710.359962</v>
      </c>
      <c r="D30" s="12">
        <f>D9+D26</f>
        <v>743932323791</v>
      </c>
      <c r="E30" s="12">
        <f>E9+E26</f>
        <v>827625584504.50354</v>
      </c>
      <c r="F30" s="12">
        <f>(F9+F26)</f>
        <v>69593300000</v>
      </c>
      <c r="G30" s="12">
        <f>(G9+G26)</f>
        <v>72901125810.049988</v>
      </c>
      <c r="H30" s="13">
        <f>G30/F30</f>
        <v>1.047530808426242</v>
      </c>
      <c r="I30" s="12">
        <f t="shared" si="5"/>
        <v>11009929099.690025</v>
      </c>
      <c r="J30" s="13">
        <f t="shared" si="6"/>
        <v>0.17789168225676066</v>
      </c>
      <c r="K30" s="13">
        <f>G30/$N$3</f>
        <v>1.3682126801412325E-2</v>
      </c>
      <c r="L30" s="24"/>
      <c r="M30" s="8"/>
    </row>
    <row r="31" spans="1:13" ht="13.5" thickBot="1" x14ac:dyDescent="0.25">
      <c r="A31" s="8"/>
      <c r="B31" s="20" t="s">
        <v>485</v>
      </c>
      <c r="C31" s="14">
        <v>138804067.75</v>
      </c>
      <c r="D31" s="14">
        <v>2381511760</v>
      </c>
      <c r="E31" s="14">
        <v>2381511760.0000005</v>
      </c>
      <c r="F31" s="14">
        <v>1056000000</v>
      </c>
      <c r="G31" s="14">
        <v>372148421.30000001</v>
      </c>
      <c r="H31" s="15">
        <f t="shared" si="0"/>
        <v>0.35241327774621212</v>
      </c>
      <c r="I31" s="14">
        <f t="shared" ref="I31" si="11">G31-C31</f>
        <v>233344353.55000001</v>
      </c>
      <c r="J31" s="15">
        <f t="shared" si="6"/>
        <v>1.6811060175143895</v>
      </c>
      <c r="K31" s="15">
        <f>G31/$N$3</f>
        <v>6.9845037817921788E-5</v>
      </c>
      <c r="L31" s="24"/>
      <c r="M31" s="8"/>
    </row>
    <row r="32" spans="1:13" ht="13.5" thickBot="1" x14ac:dyDescent="0.25">
      <c r="A32" s="8"/>
      <c r="B32" s="11" t="s">
        <v>486</v>
      </c>
      <c r="C32" s="12">
        <f t="shared" ref="C32:E32" si="12">C31+C30</f>
        <v>62030000778.109962</v>
      </c>
      <c r="D32" s="12">
        <f t="shared" si="12"/>
        <v>746313835551</v>
      </c>
      <c r="E32" s="12">
        <f t="shared" si="12"/>
        <v>830007096264.50354</v>
      </c>
      <c r="F32" s="12">
        <f>F31+F30</f>
        <v>70649300000</v>
      </c>
      <c r="G32" s="12">
        <f>G31+G30</f>
        <v>73273274231.349991</v>
      </c>
      <c r="H32" s="13">
        <f t="shared" si="0"/>
        <v>1.0371408383572094</v>
      </c>
      <c r="I32" s="12">
        <f t="shared" ref="I32" si="13">G32-C32</f>
        <v>11243273453.240028</v>
      </c>
      <c r="J32" s="13">
        <f t="shared" si="6"/>
        <v>0.18125541370632572</v>
      </c>
      <c r="K32" s="13">
        <f>G32/$N$3</f>
        <v>1.3751971839230246E-2</v>
      </c>
      <c r="L32" s="24"/>
      <c r="M32" s="8"/>
    </row>
    <row r="33" spans="1:13" ht="15" x14ac:dyDescent="0.2">
      <c r="A33" s="8"/>
      <c r="B33" s="1" t="s">
        <v>25</v>
      </c>
      <c r="C33" s="8"/>
      <c r="D33" s="8"/>
      <c r="E33" s="8"/>
      <c r="F33" s="8"/>
      <c r="G33" s="21"/>
      <c r="H33" s="21"/>
      <c r="I33" s="8"/>
      <c r="J33" s="8"/>
      <c r="K33" s="8"/>
      <c r="L33" s="24"/>
      <c r="M33" s="8"/>
    </row>
    <row r="34" spans="1:13" ht="15" x14ac:dyDescent="0.2">
      <c r="A34" s="8"/>
      <c r="B34" s="1" t="s">
        <v>581</v>
      </c>
      <c r="C34" s="8"/>
      <c r="D34" s="8"/>
      <c r="E34" s="8"/>
      <c r="F34" s="8"/>
      <c r="G34" s="21"/>
      <c r="H34" s="21"/>
      <c r="I34" s="8"/>
      <c r="J34" s="8"/>
      <c r="K34" s="8"/>
      <c r="L34" s="8"/>
      <c r="M34" s="8"/>
    </row>
    <row r="35" spans="1:13" ht="15" x14ac:dyDescent="0.2">
      <c r="A35" s="8"/>
      <c r="B35" s="1" t="s">
        <v>477</v>
      </c>
      <c r="M35" s="8"/>
    </row>
    <row r="36" spans="1:13" ht="15" x14ac:dyDescent="0.2">
      <c r="A36" s="8"/>
      <c r="B36" s="1" t="s">
        <v>26</v>
      </c>
      <c r="M36" s="8"/>
    </row>
    <row r="37" spans="1:13" x14ac:dyDescent="0.2">
      <c r="A37" s="8"/>
      <c r="M37" s="8"/>
    </row>
    <row r="38" spans="1:13" x14ac:dyDescent="0.2">
      <c r="A38" s="8"/>
      <c r="M38" s="8"/>
    </row>
    <row r="39" spans="1:13" x14ac:dyDescent="0.2">
      <c r="A39" s="8"/>
      <c r="M39" s="8"/>
    </row>
    <row r="40" spans="1:13" x14ac:dyDescent="0.2">
      <c r="A40" s="8"/>
      <c r="M40" s="8"/>
    </row>
    <row r="41" spans="1:13" x14ac:dyDescent="0.2">
      <c r="A41" s="8"/>
      <c r="M41" s="8"/>
    </row>
    <row r="42" spans="1:13" x14ac:dyDescent="0.2">
      <c r="A42" s="8"/>
      <c r="M42" s="8"/>
    </row>
    <row r="43" spans="1:13" x14ac:dyDescent="0.2">
      <c r="A43" s="8"/>
      <c r="M43" s="8"/>
    </row>
    <row r="44" spans="1:13" x14ac:dyDescent="0.2">
      <c r="A44" s="8"/>
      <c r="M44" s="8"/>
    </row>
    <row r="45" spans="1:13" x14ac:dyDescent="0.2">
      <c r="A45" s="8"/>
      <c r="M45" s="8"/>
    </row>
    <row r="46" spans="1:13" x14ac:dyDescent="0.2">
      <c r="A46" s="8"/>
      <c r="M46" s="8"/>
    </row>
    <row r="47" spans="1:13" x14ac:dyDescent="0.2">
      <c r="A47" s="8"/>
      <c r="M47" s="8"/>
    </row>
    <row r="48" spans="1:13" x14ac:dyDescent="0.2">
      <c r="A48" s="8"/>
      <c r="M48" s="8"/>
    </row>
    <row r="49" spans="1:13" x14ac:dyDescent="0.2">
      <c r="A49" s="8"/>
      <c r="M49" s="8"/>
    </row>
    <row r="50" spans="1:13" x14ac:dyDescent="0.2">
      <c r="A50" s="8"/>
    </row>
    <row r="51" spans="1:13" x14ac:dyDescent="0.2">
      <c r="A51" s="8"/>
    </row>
    <row r="52" spans="1:13" x14ac:dyDescent="0.2">
      <c r="A52" s="8"/>
    </row>
    <row r="53" spans="1:13" x14ac:dyDescent="0.2">
      <c r="A53" s="8"/>
    </row>
    <row r="54" spans="1:13" x14ac:dyDescent="0.2">
      <c r="A54" s="8"/>
    </row>
  </sheetData>
  <mergeCells count="15">
    <mergeCell ref="H6:H7"/>
    <mergeCell ref="K4:K7"/>
    <mergeCell ref="B2:K2"/>
    <mergeCell ref="B3:K3"/>
    <mergeCell ref="B4:B8"/>
    <mergeCell ref="I6:I7"/>
    <mergeCell ref="J6:J7"/>
    <mergeCell ref="C5:C7"/>
    <mergeCell ref="D5:D7"/>
    <mergeCell ref="F6:F7"/>
    <mergeCell ref="G6:G7"/>
    <mergeCell ref="I4:J5"/>
    <mergeCell ref="E5:E7"/>
    <mergeCell ref="D4:H4"/>
    <mergeCell ref="F5:H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32"/>
  <sheetViews>
    <sheetView showGridLines="0" workbookViewId="0">
      <selection activeCell="B5" sqref="B5:M29"/>
    </sheetView>
  </sheetViews>
  <sheetFormatPr baseColWidth="10" defaultColWidth="11.42578125" defaultRowHeight="12.75" x14ac:dyDescent="0.2"/>
  <cols>
    <col min="1" max="1" width="11.42578125" style="3" customWidth="1"/>
    <col min="2" max="2" width="43.140625" style="3" customWidth="1"/>
    <col min="3" max="3" width="12.85546875" style="3" customWidth="1"/>
    <col min="4" max="5" width="14.7109375" style="3" customWidth="1"/>
    <col min="6" max="6" width="14.5703125" style="3" customWidth="1"/>
    <col min="7" max="7" width="16.5703125" style="3" customWidth="1"/>
    <col min="8" max="8" width="12" style="3" bestFit="1" customWidth="1"/>
    <col min="9" max="9" width="13.5703125" style="3" customWidth="1"/>
    <col min="10" max="10" width="16.7109375" style="3" customWidth="1"/>
    <col min="11" max="11" width="9.5703125" style="3" bestFit="1" customWidth="1"/>
    <col min="12" max="12" width="9.28515625" style="3" bestFit="1" customWidth="1"/>
    <col min="13" max="13" width="11.42578125" style="3" customWidth="1"/>
    <col min="14" max="14" width="19" style="3" bestFit="1" customWidth="1"/>
    <col min="15" max="15" width="24.28515625" style="3" bestFit="1" customWidth="1"/>
    <col min="16" max="16384" width="11.42578125" style="3"/>
  </cols>
  <sheetData>
    <row r="3" spans="2:16" ht="18" x14ac:dyDescent="0.25">
      <c r="B3" s="110" t="s">
        <v>490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O3" s="2" t="s">
        <v>106</v>
      </c>
      <c r="P3" s="4">
        <v>5328201300000</v>
      </c>
    </row>
    <row r="4" spans="2:16" ht="15.75" thickBot="1" x14ac:dyDescent="0.25">
      <c r="B4" s="111" t="s">
        <v>18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2:16" ht="12.75" customHeight="1" thickBot="1" x14ac:dyDescent="0.25">
      <c r="B5" s="138" t="s">
        <v>19</v>
      </c>
      <c r="C5" s="79">
        <v>2020</v>
      </c>
      <c r="D5" s="141">
        <v>2021</v>
      </c>
      <c r="E5" s="142"/>
      <c r="F5" s="142"/>
      <c r="G5" s="142"/>
      <c r="H5" s="142"/>
      <c r="I5" s="142"/>
      <c r="J5" s="142"/>
      <c r="K5" s="132" t="s">
        <v>112</v>
      </c>
      <c r="L5" s="133"/>
      <c r="M5" s="126" t="s">
        <v>157</v>
      </c>
    </row>
    <row r="6" spans="2:16" ht="12.75" customHeight="1" thickBot="1" x14ac:dyDescent="0.25">
      <c r="B6" s="139"/>
      <c r="C6" s="127" t="s">
        <v>497</v>
      </c>
      <c r="D6" s="126" t="s">
        <v>20</v>
      </c>
      <c r="E6" s="126" t="s">
        <v>487</v>
      </c>
      <c r="F6" s="129" t="s">
        <v>496</v>
      </c>
      <c r="G6" s="130"/>
      <c r="H6" s="130"/>
      <c r="I6" s="130"/>
      <c r="J6" s="131"/>
      <c r="K6" s="134"/>
      <c r="L6" s="135"/>
      <c r="M6" s="127"/>
    </row>
    <row r="7" spans="2:16" ht="26.25" customHeight="1" thickBot="1" x14ac:dyDescent="0.25">
      <c r="B7" s="139"/>
      <c r="C7" s="127"/>
      <c r="D7" s="127"/>
      <c r="E7" s="127"/>
      <c r="F7" s="126" t="s">
        <v>158</v>
      </c>
      <c r="G7" s="126" t="s">
        <v>108</v>
      </c>
      <c r="H7" s="126" t="s">
        <v>167</v>
      </c>
      <c r="I7" s="126" t="s">
        <v>159</v>
      </c>
      <c r="J7" s="126" t="s">
        <v>160</v>
      </c>
      <c r="K7" s="136"/>
      <c r="L7" s="137"/>
      <c r="M7" s="127"/>
    </row>
    <row r="8" spans="2:16" ht="39" customHeight="1" thickBot="1" x14ac:dyDescent="0.25">
      <c r="B8" s="139"/>
      <c r="C8" s="128"/>
      <c r="D8" s="128"/>
      <c r="E8" s="128"/>
      <c r="F8" s="128"/>
      <c r="G8" s="128"/>
      <c r="H8" s="128"/>
      <c r="I8" s="128"/>
      <c r="J8" s="128"/>
      <c r="K8" s="40" t="s">
        <v>113</v>
      </c>
      <c r="L8" s="40" t="s">
        <v>114</v>
      </c>
      <c r="M8" s="128"/>
    </row>
    <row r="9" spans="2:16" ht="13.5" thickBot="1" x14ac:dyDescent="0.25">
      <c r="B9" s="140"/>
      <c r="C9" s="41">
        <v>1</v>
      </c>
      <c r="D9" s="41">
        <v>2</v>
      </c>
      <c r="E9" s="41">
        <v>3</v>
      </c>
      <c r="F9" s="41">
        <v>4</v>
      </c>
      <c r="G9" s="41">
        <v>5</v>
      </c>
      <c r="H9" s="41">
        <v>6</v>
      </c>
      <c r="I9" s="41">
        <v>7</v>
      </c>
      <c r="J9" s="41" t="s">
        <v>453</v>
      </c>
      <c r="K9" s="41" t="s">
        <v>454</v>
      </c>
      <c r="L9" s="41" t="s">
        <v>161</v>
      </c>
      <c r="M9" s="41" t="s">
        <v>455</v>
      </c>
    </row>
    <row r="10" spans="2:16" x14ac:dyDescent="0.2">
      <c r="B10" s="16" t="s">
        <v>16</v>
      </c>
      <c r="C10" s="42">
        <v>136232752771.50026</v>
      </c>
      <c r="D10" s="42">
        <f t="shared" ref="D10:E10" si="0">D11+D17+D18+D19+D20+D21</f>
        <v>768220844934</v>
      </c>
      <c r="E10" s="42">
        <f t="shared" si="0"/>
        <v>860664131368.38</v>
      </c>
      <c r="F10" s="42">
        <v>72917100000</v>
      </c>
      <c r="G10" s="42">
        <v>125569004330.09</v>
      </c>
      <c r="H10" s="42">
        <v>140601120539.25998</v>
      </c>
      <c r="I10" s="42">
        <v>174931549446.82999</v>
      </c>
      <c r="J10" s="43">
        <f>H10/F10</f>
        <v>1.9282324796139723</v>
      </c>
      <c r="K10" s="42">
        <f>H10-C10</f>
        <v>4368367767.7597198</v>
      </c>
      <c r="L10" s="43">
        <f>K10/C10</f>
        <v>3.2065473822485792E-2</v>
      </c>
      <c r="M10" s="43">
        <f>H10/$P$3</f>
        <v>2.6388102217395574E-2</v>
      </c>
      <c r="N10" s="24"/>
    </row>
    <row r="11" spans="2:16" x14ac:dyDescent="0.2">
      <c r="B11" s="20" t="s">
        <v>7</v>
      </c>
      <c r="C11" s="54">
        <v>40001225084.03997</v>
      </c>
      <c r="D11" s="54">
        <v>313475539067</v>
      </c>
      <c r="E11" s="54">
        <v>355777743986.09998</v>
      </c>
      <c r="F11" s="54">
        <v>29026400000</v>
      </c>
      <c r="G11" s="54">
        <v>33919565535.580006</v>
      </c>
      <c r="H11" s="54">
        <v>46689106738.619995</v>
      </c>
      <c r="I11" s="54">
        <v>61832287496.300018</v>
      </c>
      <c r="J11" s="55">
        <f t="shared" ref="J11:J27" si="1">H11/F11</f>
        <v>1.6085049037641594</v>
      </c>
      <c r="K11" s="54">
        <f t="shared" ref="K11:K29" si="2">H11-C11</f>
        <v>6687881654.5800247</v>
      </c>
      <c r="L11" s="55">
        <f>K11/C11</f>
        <v>0.16719192076065723</v>
      </c>
      <c r="M11" s="55">
        <f t="shared" ref="M11:M29" si="3">H11/$P$3</f>
        <v>8.7626394180377529E-3</v>
      </c>
      <c r="N11" s="88"/>
    </row>
    <row r="12" spans="2:16" x14ac:dyDescent="0.2">
      <c r="B12" s="19" t="s">
        <v>162</v>
      </c>
      <c r="C12" s="44">
        <v>23738050121.079983</v>
      </c>
      <c r="D12" s="44">
        <v>209164590451</v>
      </c>
      <c r="E12" s="44">
        <v>216624424292.88</v>
      </c>
      <c r="F12" s="44">
        <v>17817400000</v>
      </c>
      <c r="G12" s="44">
        <v>19365974259.000004</v>
      </c>
      <c r="H12" s="44">
        <v>28786436136.169994</v>
      </c>
      <c r="I12" s="44">
        <v>39918989432.160011</v>
      </c>
      <c r="J12" s="45">
        <f t="shared" si="1"/>
        <v>1.6156361835155519</v>
      </c>
      <c r="K12" s="44">
        <f t="shared" si="2"/>
        <v>5048386015.0900116</v>
      </c>
      <c r="L12" s="45">
        <f>K12/C12</f>
        <v>0.21267062750899318</v>
      </c>
      <c r="M12" s="45">
        <f t="shared" si="3"/>
        <v>5.4026555145673637E-3</v>
      </c>
      <c r="N12" s="88"/>
    </row>
    <row r="13" spans="2:16" x14ac:dyDescent="0.2">
      <c r="B13" s="19" t="s">
        <v>163</v>
      </c>
      <c r="C13" s="44">
        <v>16249950056.979984</v>
      </c>
      <c r="D13" s="44">
        <v>100401938348</v>
      </c>
      <c r="E13" s="44">
        <v>135244309425.22</v>
      </c>
      <c r="F13" s="44">
        <v>11203700000</v>
      </c>
      <c r="G13" s="44">
        <v>14482485636.330002</v>
      </c>
      <c r="H13" s="44">
        <v>17831564962.200001</v>
      </c>
      <c r="I13" s="44">
        <v>21842125137.450005</v>
      </c>
      <c r="J13" s="45">
        <f t="shared" si="1"/>
        <v>1.5915782252470168</v>
      </c>
      <c r="K13" s="44">
        <f t="shared" si="2"/>
        <v>1581614905.2200165</v>
      </c>
      <c r="L13" s="45">
        <f>K13/C13</f>
        <v>9.7330447150553029E-2</v>
      </c>
      <c r="M13" s="45">
        <f t="shared" si="3"/>
        <v>3.3466387544704816E-3</v>
      </c>
      <c r="N13" s="88"/>
    </row>
    <row r="14" spans="2:16" ht="38.25" x14ac:dyDescent="0.2">
      <c r="B14" s="19" t="s">
        <v>164</v>
      </c>
      <c r="C14" s="44">
        <v>13224905.979999993</v>
      </c>
      <c r="D14" s="44">
        <v>112513250</v>
      </c>
      <c r="E14" s="44">
        <v>112513250</v>
      </c>
      <c r="F14" s="44">
        <v>5300000</v>
      </c>
      <c r="G14" s="44">
        <v>71105640.25</v>
      </c>
      <c r="H14" s="44">
        <v>71105640.25</v>
      </c>
      <c r="I14" s="44">
        <v>71172926.689999998</v>
      </c>
      <c r="J14" s="45">
        <f t="shared" si="1"/>
        <v>13.41615853773585</v>
      </c>
      <c r="K14" s="44">
        <f t="shared" si="2"/>
        <v>57880734.270000011</v>
      </c>
      <c r="L14" s="45">
        <f>K14/C14</f>
        <v>4.3766461824025793</v>
      </c>
      <c r="M14" s="45">
        <f t="shared" si="3"/>
        <v>1.3345148999907342E-5</v>
      </c>
      <c r="N14" s="88"/>
    </row>
    <row r="15" spans="2:16" ht="25.5" x14ac:dyDescent="0.2">
      <c r="B15" s="19" t="s">
        <v>165</v>
      </c>
      <c r="C15" s="44">
        <v>0</v>
      </c>
      <c r="D15" s="44">
        <v>3380145672</v>
      </c>
      <c r="E15" s="44">
        <v>3380145672</v>
      </c>
      <c r="F15" s="44">
        <v>0</v>
      </c>
      <c r="G15" s="44">
        <v>0</v>
      </c>
      <c r="H15" s="44">
        <v>0</v>
      </c>
      <c r="I15" s="44">
        <v>0</v>
      </c>
      <c r="J15" s="45" t="s">
        <v>22</v>
      </c>
      <c r="K15" s="44">
        <f t="shared" si="2"/>
        <v>0</v>
      </c>
      <c r="L15" s="45" t="s">
        <v>22</v>
      </c>
      <c r="M15" s="45">
        <f t="shared" si="3"/>
        <v>0</v>
      </c>
      <c r="N15" s="88"/>
    </row>
    <row r="16" spans="2:16" ht="38.25" x14ac:dyDescent="0.2">
      <c r="B16" s="19" t="s">
        <v>166</v>
      </c>
      <c r="C16" s="44">
        <v>0</v>
      </c>
      <c r="D16" s="44">
        <v>416351346</v>
      </c>
      <c r="E16" s="44">
        <v>416351346</v>
      </c>
      <c r="F16" s="44">
        <v>0</v>
      </c>
      <c r="G16" s="44">
        <v>0</v>
      </c>
      <c r="H16" s="44">
        <v>0</v>
      </c>
      <c r="I16" s="44">
        <v>0</v>
      </c>
      <c r="J16" s="45" t="s">
        <v>22</v>
      </c>
      <c r="K16" s="44">
        <f t="shared" si="2"/>
        <v>0</v>
      </c>
      <c r="L16" s="45" t="s">
        <v>22</v>
      </c>
      <c r="M16" s="45">
        <f t="shared" si="3"/>
        <v>0</v>
      </c>
      <c r="N16" s="88"/>
    </row>
    <row r="17" spans="2:14" x14ac:dyDescent="0.2">
      <c r="B17" s="20" t="s">
        <v>8</v>
      </c>
      <c r="C17" s="54">
        <v>4095694115.02</v>
      </c>
      <c r="D17" s="54">
        <v>45951048903</v>
      </c>
      <c r="E17" s="54">
        <v>50762581439</v>
      </c>
      <c r="F17" s="54">
        <v>3429400000</v>
      </c>
      <c r="G17" s="54">
        <v>3722081565.8900003</v>
      </c>
      <c r="H17" s="54">
        <v>5909234398.6300011</v>
      </c>
      <c r="I17" s="54">
        <v>7418769806.5500011</v>
      </c>
      <c r="J17" s="55">
        <f t="shared" si="1"/>
        <v>1.7231102812824404</v>
      </c>
      <c r="K17" s="54">
        <f t="shared" si="2"/>
        <v>1813540283.6100011</v>
      </c>
      <c r="L17" s="55">
        <f>K17/C17</f>
        <v>0.44279192553937718</v>
      </c>
      <c r="M17" s="55">
        <f t="shared" si="3"/>
        <v>1.1090486387272944E-3</v>
      </c>
      <c r="N17" s="88"/>
    </row>
    <row r="18" spans="2:14" x14ac:dyDescent="0.2">
      <c r="B18" s="20" t="s">
        <v>9</v>
      </c>
      <c r="C18" s="54">
        <v>40790464885.640015</v>
      </c>
      <c r="D18" s="54">
        <v>184836130000</v>
      </c>
      <c r="E18" s="54">
        <v>157865454286</v>
      </c>
      <c r="F18" s="54">
        <v>13824000000</v>
      </c>
      <c r="G18" s="54">
        <v>16831670817.280001</v>
      </c>
      <c r="H18" s="54">
        <v>16831670418.869997</v>
      </c>
      <c r="I18" s="54">
        <v>29645168437.109997</v>
      </c>
      <c r="J18" s="55">
        <f t="shared" si="1"/>
        <v>1.2175687513650171</v>
      </c>
      <c r="K18" s="54">
        <f t="shared" si="2"/>
        <v>-23958794466.77002</v>
      </c>
      <c r="L18" s="55">
        <f>K18/C18</f>
        <v>-0.58736262344498402</v>
      </c>
      <c r="M18" s="55">
        <f t="shared" si="3"/>
        <v>3.1589779498139453E-3</v>
      </c>
      <c r="N18" s="88"/>
    </row>
    <row r="19" spans="2:14" ht="25.5" customHeight="1" x14ac:dyDescent="0.2">
      <c r="B19" s="20" t="s">
        <v>107</v>
      </c>
      <c r="C19" s="54">
        <v>112683298.65000001</v>
      </c>
      <c r="D19" s="54">
        <v>0</v>
      </c>
      <c r="E19" s="54">
        <v>13262952353</v>
      </c>
      <c r="F19" s="54">
        <v>0</v>
      </c>
      <c r="G19" s="54">
        <v>6673120071.8999996</v>
      </c>
      <c r="H19" s="54">
        <v>6673120071.8999996</v>
      </c>
      <c r="I19" s="54">
        <v>7187346190.5299997</v>
      </c>
      <c r="J19" s="55" t="s">
        <v>22</v>
      </c>
      <c r="K19" s="54">
        <f t="shared" si="2"/>
        <v>6560436773.25</v>
      </c>
      <c r="L19" s="55" t="s">
        <v>22</v>
      </c>
      <c r="M19" s="55">
        <f t="shared" si="3"/>
        <v>1.2524151577944325E-3</v>
      </c>
      <c r="N19" s="88"/>
    </row>
    <row r="20" spans="2:14" x14ac:dyDescent="0.2">
      <c r="B20" s="20" t="s">
        <v>21</v>
      </c>
      <c r="C20" s="54">
        <v>51210804783.63028</v>
      </c>
      <c r="D20" s="54">
        <v>223692311423</v>
      </c>
      <c r="E20" s="54">
        <v>282733236917.28003</v>
      </c>
      <c r="F20" s="54">
        <v>26608700000</v>
      </c>
      <c r="G20" s="54">
        <v>64206963367.369987</v>
      </c>
      <c r="H20" s="54">
        <v>64282385939.169991</v>
      </c>
      <c r="I20" s="54">
        <v>68631618884.269989</v>
      </c>
      <c r="J20" s="55">
        <f t="shared" si="1"/>
        <v>2.4158409068902271</v>
      </c>
      <c r="K20" s="54">
        <f t="shared" si="2"/>
        <v>13071581155.539711</v>
      </c>
      <c r="L20" s="55">
        <f t="shared" ref="L20:L27" si="4">K20/C20</f>
        <v>0.25525045370343585</v>
      </c>
      <c r="M20" s="55">
        <f t="shared" si="3"/>
        <v>1.2064556558546312E-2</v>
      </c>
      <c r="N20" s="88"/>
    </row>
    <row r="21" spans="2:14" x14ac:dyDescent="0.2">
      <c r="B21" s="20" t="s">
        <v>10</v>
      </c>
      <c r="C21" s="54">
        <v>21880604.519999996</v>
      </c>
      <c r="D21" s="54">
        <v>265815541</v>
      </c>
      <c r="E21" s="54">
        <v>262162387</v>
      </c>
      <c r="F21" s="54">
        <v>28500000</v>
      </c>
      <c r="G21" s="54">
        <v>215602972.06999999</v>
      </c>
      <c r="H21" s="54">
        <v>215602972.06999999</v>
      </c>
      <c r="I21" s="54">
        <v>216358632.06999999</v>
      </c>
      <c r="J21" s="55">
        <f>H21/F21</f>
        <v>7.5650165638596487</v>
      </c>
      <c r="K21" s="54">
        <f t="shared" si="2"/>
        <v>193722367.55000001</v>
      </c>
      <c r="L21" s="55">
        <f t="shared" si="4"/>
        <v>8.8536113055253036</v>
      </c>
      <c r="M21" s="55">
        <f t="shared" si="3"/>
        <v>4.0464494475837464E-5</v>
      </c>
      <c r="N21" s="88"/>
    </row>
    <row r="22" spans="2:14" x14ac:dyDescent="0.2">
      <c r="B22" s="46" t="s">
        <v>17</v>
      </c>
      <c r="C22" s="42">
        <v>13334862333.039959</v>
      </c>
      <c r="D22" s="42">
        <f t="shared" ref="D22:E22" si="5">SUM(D23:D28)</f>
        <v>123157955971</v>
      </c>
      <c r="E22" s="42">
        <f t="shared" si="5"/>
        <v>129189103173</v>
      </c>
      <c r="F22" s="42">
        <v>10394400000</v>
      </c>
      <c r="G22" s="42">
        <v>49004149711.57</v>
      </c>
      <c r="H22" s="42">
        <v>51474575376.900009</v>
      </c>
      <c r="I22" s="42">
        <v>56172662806.520004</v>
      </c>
      <c r="J22" s="43">
        <f>H22/F22</f>
        <v>4.9521449412087284</v>
      </c>
      <c r="K22" s="42">
        <f t="shared" si="2"/>
        <v>38139713043.860046</v>
      </c>
      <c r="L22" s="43">
        <f t="shared" si="4"/>
        <v>2.8601504905949264</v>
      </c>
      <c r="M22" s="43">
        <f t="shared" si="3"/>
        <v>9.6607790281684758E-3</v>
      </c>
      <c r="N22" s="24"/>
    </row>
    <row r="23" spans="2:14" x14ac:dyDescent="0.2">
      <c r="B23" s="47" t="s">
        <v>11</v>
      </c>
      <c r="C23" s="54">
        <v>2880204645.559998</v>
      </c>
      <c r="D23" s="54">
        <v>30479010985</v>
      </c>
      <c r="E23" s="54">
        <v>26095850555</v>
      </c>
      <c r="F23" s="54">
        <v>2048500000</v>
      </c>
      <c r="G23" s="54">
        <v>7525889123.1700001</v>
      </c>
      <c r="H23" s="54">
        <v>7807809036.210001</v>
      </c>
      <c r="I23" s="54">
        <v>8227957132.9200001</v>
      </c>
      <c r="J23" s="55">
        <f t="shared" si="1"/>
        <v>3.8114762197754462</v>
      </c>
      <c r="K23" s="54">
        <f t="shared" si="2"/>
        <v>4927604390.6500034</v>
      </c>
      <c r="L23" s="55">
        <f t="shared" si="4"/>
        <v>1.7108521778986054</v>
      </c>
      <c r="M23" s="55">
        <f t="shared" si="3"/>
        <v>1.4653742598294852E-3</v>
      </c>
    </row>
    <row r="24" spans="2:14" ht="25.5" x14ac:dyDescent="0.2">
      <c r="B24" s="20" t="s">
        <v>12</v>
      </c>
      <c r="C24" s="54">
        <v>4053486087.179997</v>
      </c>
      <c r="D24" s="54">
        <v>44127092095</v>
      </c>
      <c r="E24" s="54">
        <v>44615860387</v>
      </c>
      <c r="F24" s="54">
        <v>1853100000</v>
      </c>
      <c r="G24" s="54">
        <v>9326277252.460001</v>
      </c>
      <c r="H24" s="54">
        <v>11354108320.410002</v>
      </c>
      <c r="I24" s="54">
        <v>14267257438.460001</v>
      </c>
      <c r="J24" s="55">
        <f t="shared" si="1"/>
        <v>6.1270888351465125</v>
      </c>
      <c r="K24" s="54">
        <f t="shared" si="2"/>
        <v>7300622233.2300053</v>
      </c>
      <c r="L24" s="55">
        <f t="shared" si="4"/>
        <v>1.8010724784080943</v>
      </c>
      <c r="M24" s="55">
        <f t="shared" si="3"/>
        <v>2.1309458260163712E-3</v>
      </c>
    </row>
    <row r="25" spans="2:14" x14ac:dyDescent="0.2">
      <c r="B25" s="20" t="s">
        <v>13</v>
      </c>
      <c r="C25" s="54">
        <v>0</v>
      </c>
      <c r="D25" s="54">
        <v>15705520</v>
      </c>
      <c r="E25" s="54">
        <v>15705520</v>
      </c>
      <c r="F25" s="54">
        <v>100000</v>
      </c>
      <c r="G25" s="54">
        <v>2293920</v>
      </c>
      <c r="H25" s="54">
        <v>3957849.8</v>
      </c>
      <c r="I25" s="54">
        <v>3957849.8</v>
      </c>
      <c r="J25" s="55">
        <f t="shared" si="1"/>
        <v>39.578497999999996</v>
      </c>
      <c r="K25" s="54">
        <f t="shared" si="2"/>
        <v>3957849.8</v>
      </c>
      <c r="L25" s="55" t="s">
        <v>22</v>
      </c>
      <c r="M25" s="55">
        <f t="shared" si="3"/>
        <v>7.4281161261681309E-7</v>
      </c>
    </row>
    <row r="26" spans="2:14" x14ac:dyDescent="0.2">
      <c r="B26" s="47" t="s">
        <v>14</v>
      </c>
      <c r="C26" s="54">
        <v>698656568.81999993</v>
      </c>
      <c r="D26" s="54">
        <v>1196164756</v>
      </c>
      <c r="E26" s="54">
        <v>915002793</v>
      </c>
      <c r="F26" s="54">
        <v>198400000</v>
      </c>
      <c r="G26" s="54">
        <v>294082781.35000002</v>
      </c>
      <c r="H26" s="54">
        <v>405333885.66000009</v>
      </c>
      <c r="I26" s="54">
        <v>640746676.54999995</v>
      </c>
      <c r="J26" s="55">
        <f t="shared" si="1"/>
        <v>2.0430135365927424</v>
      </c>
      <c r="K26" s="54">
        <f t="shared" si="2"/>
        <v>-293322683.15999985</v>
      </c>
      <c r="L26" s="55">
        <f t="shared" si="4"/>
        <v>-0.41983815260680779</v>
      </c>
      <c r="M26" s="55">
        <f t="shared" si="3"/>
        <v>7.6073305574997721E-5</v>
      </c>
    </row>
    <row r="27" spans="2:14" x14ac:dyDescent="0.2">
      <c r="B27" s="20" t="s">
        <v>23</v>
      </c>
      <c r="C27" s="54">
        <v>5702515031.4799652</v>
      </c>
      <c r="D27" s="54">
        <v>45893698340</v>
      </c>
      <c r="E27" s="54">
        <v>56100399643</v>
      </c>
      <c r="F27" s="54">
        <v>6294300000</v>
      </c>
      <c r="G27" s="54">
        <v>31855606634.59</v>
      </c>
      <c r="H27" s="54">
        <v>31903366284.819996</v>
      </c>
      <c r="I27" s="54">
        <v>33032743708.790001</v>
      </c>
      <c r="J27" s="55">
        <f t="shared" si="1"/>
        <v>5.0686122817183792</v>
      </c>
      <c r="K27" s="54">
        <f t="shared" si="2"/>
        <v>26200851253.340031</v>
      </c>
      <c r="L27" s="55">
        <f t="shared" si="4"/>
        <v>4.5946132730386093</v>
      </c>
      <c r="M27" s="55">
        <f t="shared" si="3"/>
        <v>5.9876428251350033E-3</v>
      </c>
    </row>
    <row r="28" spans="2:14" ht="26.25" thickBot="1" x14ac:dyDescent="0.25">
      <c r="B28" s="20" t="s">
        <v>15</v>
      </c>
      <c r="C28" s="54">
        <v>0</v>
      </c>
      <c r="D28" s="54">
        <v>1446284275</v>
      </c>
      <c r="E28" s="54">
        <v>1446284275</v>
      </c>
      <c r="F28" s="54">
        <v>0</v>
      </c>
      <c r="G28" s="54">
        <v>0</v>
      </c>
      <c r="H28" s="54">
        <v>0</v>
      </c>
      <c r="I28" s="54">
        <v>0</v>
      </c>
      <c r="J28" s="55" t="s">
        <v>22</v>
      </c>
      <c r="K28" s="54" t="s">
        <v>22</v>
      </c>
      <c r="L28" s="55" t="s">
        <v>22</v>
      </c>
      <c r="M28" s="55" t="s">
        <v>22</v>
      </c>
    </row>
    <row r="29" spans="2:14" ht="13.5" thickBot="1" x14ac:dyDescent="0.25">
      <c r="B29" s="48" t="s">
        <v>24</v>
      </c>
      <c r="C29" s="12">
        <v>149567615104.54022</v>
      </c>
      <c r="D29" s="12">
        <f t="shared" ref="D29:E29" si="6">D10+D22</f>
        <v>891378800905</v>
      </c>
      <c r="E29" s="12">
        <f t="shared" si="6"/>
        <v>989853234541.38</v>
      </c>
      <c r="F29" s="12">
        <v>83311400000</v>
      </c>
      <c r="G29" s="12">
        <v>174573154041.66003</v>
      </c>
      <c r="H29" s="12">
        <v>192075695916.16</v>
      </c>
      <c r="I29" s="12">
        <v>231104212253.34998</v>
      </c>
      <c r="J29" s="13">
        <f>H29/F29</f>
        <v>2.3055151625847121</v>
      </c>
      <c r="K29" s="12">
        <f t="shared" si="2"/>
        <v>42508080811.619781</v>
      </c>
      <c r="L29" s="13">
        <f>K29/C29</f>
        <v>0.28420644924978428</v>
      </c>
      <c r="M29" s="13">
        <f t="shared" si="3"/>
        <v>3.6048881245564053E-2</v>
      </c>
    </row>
    <row r="30" spans="2:14" ht="15" x14ac:dyDescent="0.2">
      <c r="B30" s="63" t="s">
        <v>168</v>
      </c>
    </row>
    <row r="31" spans="2:14" ht="15" x14ac:dyDescent="0.2">
      <c r="B31" s="63" t="s">
        <v>478</v>
      </c>
    </row>
    <row r="32" spans="2:14" ht="15" x14ac:dyDescent="0.2">
      <c r="B32" s="63" t="s">
        <v>26</v>
      </c>
    </row>
  </sheetData>
  <mergeCells count="15">
    <mergeCell ref="E6:E8"/>
    <mergeCell ref="F6:J6"/>
    <mergeCell ref="B3:M3"/>
    <mergeCell ref="B4:M4"/>
    <mergeCell ref="K5:L7"/>
    <mergeCell ref="M5:M8"/>
    <mergeCell ref="F7:F8"/>
    <mergeCell ref="G7:G8"/>
    <mergeCell ref="H7:H8"/>
    <mergeCell ref="I7:I8"/>
    <mergeCell ref="J7:J8"/>
    <mergeCell ref="B5:B9"/>
    <mergeCell ref="D5:J5"/>
    <mergeCell ref="C6:C8"/>
    <mergeCell ref="D6:D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N43"/>
  <sheetViews>
    <sheetView showGridLines="0" tabSelected="1" zoomScale="85" zoomScaleNormal="85" workbookViewId="0">
      <selection activeCell="J44" sqref="J44"/>
    </sheetView>
  </sheetViews>
  <sheetFormatPr baseColWidth="10" defaultColWidth="11.42578125" defaultRowHeight="12.75" x14ac:dyDescent="0.2"/>
  <cols>
    <col min="1" max="1" width="11.42578125" customWidth="1"/>
    <col min="2" max="2" width="31.85546875" customWidth="1"/>
    <col min="3" max="3" width="19.85546875" customWidth="1"/>
  </cols>
  <sheetData>
    <row r="3" spans="1:14" x14ac:dyDescent="0.2">
      <c r="B3" s="143" t="s">
        <v>491</v>
      </c>
      <c r="C3" s="143"/>
    </row>
    <row r="4" spans="1:14" x14ac:dyDescent="0.2">
      <c r="B4" s="143"/>
      <c r="C4" s="143"/>
    </row>
    <row r="5" spans="1:14" x14ac:dyDescent="0.2">
      <c r="A5" s="29"/>
      <c r="B5" s="143"/>
      <c r="C5" s="143"/>
      <c r="D5" s="29"/>
      <c r="H5" s="144" t="s">
        <v>499</v>
      </c>
      <c r="I5" s="144"/>
      <c r="J5" s="144"/>
      <c r="K5" s="144"/>
      <c r="L5" s="144"/>
      <c r="M5" s="144"/>
      <c r="N5" s="144"/>
    </row>
    <row r="6" spans="1:14" ht="15" x14ac:dyDescent="0.25">
      <c r="A6" s="29"/>
      <c r="B6" s="31" t="s">
        <v>116</v>
      </c>
      <c r="C6" s="31" t="s">
        <v>153</v>
      </c>
      <c r="D6" s="29"/>
      <c r="H6" s="144"/>
      <c r="I6" s="144"/>
      <c r="J6" s="144"/>
      <c r="K6" s="144"/>
      <c r="L6" s="144"/>
      <c r="M6" s="144"/>
      <c r="N6" s="144"/>
    </row>
    <row r="7" spans="1:14" ht="15" x14ac:dyDescent="0.25">
      <c r="A7" s="29"/>
      <c r="B7" s="30" t="s">
        <v>117</v>
      </c>
      <c r="C7" s="33">
        <v>767586691.56000006</v>
      </c>
      <c r="D7" s="29"/>
      <c r="H7" s="144"/>
      <c r="I7" s="144"/>
      <c r="J7" s="144"/>
      <c r="K7" s="144"/>
      <c r="L7" s="144"/>
      <c r="M7" s="144"/>
      <c r="N7" s="144"/>
    </row>
    <row r="8" spans="1:14" ht="15" x14ac:dyDescent="0.25">
      <c r="A8" s="29"/>
      <c r="B8" s="30" t="s">
        <v>118</v>
      </c>
      <c r="C8" s="33">
        <v>1280355765.9000001</v>
      </c>
      <c r="D8" s="29"/>
    </row>
    <row r="9" spans="1:14" ht="15" x14ac:dyDescent="0.25">
      <c r="A9" s="29"/>
      <c r="B9" s="30" t="s">
        <v>119</v>
      </c>
      <c r="C9" s="33">
        <v>618751898.42999971</v>
      </c>
      <c r="D9" s="29"/>
    </row>
    <row r="10" spans="1:14" ht="15" x14ac:dyDescent="0.25">
      <c r="A10" s="29"/>
      <c r="B10" s="30" t="s">
        <v>120</v>
      </c>
      <c r="C10" s="33">
        <v>236335495.81</v>
      </c>
      <c r="D10" s="29"/>
    </row>
    <row r="11" spans="1:14" ht="15" x14ac:dyDescent="0.25">
      <c r="A11" s="29"/>
      <c r="B11" s="30" t="s">
        <v>121</v>
      </c>
      <c r="C11" s="33">
        <v>334620420.73000002</v>
      </c>
      <c r="D11" s="29"/>
    </row>
    <row r="12" spans="1:14" ht="15" x14ac:dyDescent="0.25">
      <c r="A12" s="29"/>
      <c r="B12" s="30" t="s">
        <v>122</v>
      </c>
      <c r="C12" s="33">
        <v>504100052.04999995</v>
      </c>
      <c r="D12" s="29"/>
    </row>
    <row r="13" spans="1:14" ht="15" x14ac:dyDescent="0.25">
      <c r="A13" s="29"/>
      <c r="B13" s="30" t="s">
        <v>123</v>
      </c>
      <c r="C13" s="33">
        <v>99576778.970000014</v>
      </c>
      <c r="D13" s="29"/>
    </row>
    <row r="14" spans="1:14" ht="15" x14ac:dyDescent="0.25">
      <c r="A14" s="29"/>
      <c r="B14" s="30" t="s">
        <v>124</v>
      </c>
      <c r="C14" s="33">
        <v>97079466.290000007</v>
      </c>
      <c r="D14" s="29"/>
    </row>
    <row r="15" spans="1:14" ht="15" x14ac:dyDescent="0.25">
      <c r="A15" s="29"/>
      <c r="B15" s="30" t="s">
        <v>125</v>
      </c>
      <c r="C15" s="33">
        <v>72586875.13000001</v>
      </c>
      <c r="D15" s="29"/>
    </row>
    <row r="16" spans="1:14" ht="15" x14ac:dyDescent="0.25">
      <c r="A16" s="29"/>
      <c r="B16" s="30" t="s">
        <v>126</v>
      </c>
      <c r="C16" s="33">
        <v>89551028.649999991</v>
      </c>
      <c r="D16" s="29"/>
    </row>
    <row r="17" spans="1:4" ht="15" x14ac:dyDescent="0.25">
      <c r="A17" s="29"/>
      <c r="B17" s="30" t="s">
        <v>127</v>
      </c>
      <c r="C17" s="33">
        <v>112639636.19</v>
      </c>
      <c r="D17" s="29"/>
    </row>
    <row r="18" spans="1:4" ht="15" x14ac:dyDescent="0.25">
      <c r="A18" s="29"/>
      <c r="B18" s="30" t="s">
        <v>128</v>
      </c>
      <c r="C18" s="33">
        <v>102178555.50999999</v>
      </c>
      <c r="D18" s="29"/>
    </row>
    <row r="19" spans="1:4" ht="15" x14ac:dyDescent="0.25">
      <c r="A19" s="29"/>
      <c r="B19" s="30" t="s">
        <v>129</v>
      </c>
      <c r="C19" s="33">
        <v>240815313.78</v>
      </c>
      <c r="D19" s="29"/>
    </row>
    <row r="20" spans="1:4" ht="15" x14ac:dyDescent="0.25">
      <c r="A20" s="29"/>
      <c r="B20" s="30" t="s">
        <v>130</v>
      </c>
      <c r="C20" s="33">
        <v>329690041.14999998</v>
      </c>
      <c r="D20" s="29"/>
    </row>
    <row r="21" spans="1:4" ht="15" x14ac:dyDescent="0.25">
      <c r="A21" s="29"/>
      <c r="B21" s="30" t="s">
        <v>131</v>
      </c>
      <c r="C21" s="33">
        <v>331870512.74000001</v>
      </c>
      <c r="D21" s="29"/>
    </row>
    <row r="22" spans="1:4" ht="15" x14ac:dyDescent="0.25">
      <c r="A22" s="29"/>
      <c r="B22" s="30" t="s">
        <v>132</v>
      </c>
      <c r="C22" s="33">
        <v>55146911.009999998</v>
      </c>
      <c r="D22" s="29"/>
    </row>
    <row r="23" spans="1:4" ht="15" x14ac:dyDescent="0.25">
      <c r="A23" s="29"/>
      <c r="B23" s="30" t="s">
        <v>133</v>
      </c>
      <c r="C23" s="33">
        <v>273214395.24000001</v>
      </c>
      <c r="D23" s="29"/>
    </row>
    <row r="24" spans="1:4" ht="15" x14ac:dyDescent="0.25">
      <c r="A24" s="29"/>
      <c r="B24" s="30" t="s">
        <v>134</v>
      </c>
      <c r="C24" s="33">
        <v>300111446.67000002</v>
      </c>
      <c r="D24" s="29"/>
    </row>
    <row r="25" spans="1:4" ht="15" x14ac:dyDescent="0.25">
      <c r="A25" s="29"/>
      <c r="B25" s="30" t="s">
        <v>135</v>
      </c>
      <c r="C25" s="33">
        <v>43801731.310000002</v>
      </c>
      <c r="D25" s="29"/>
    </row>
    <row r="26" spans="1:4" ht="15" x14ac:dyDescent="0.25">
      <c r="A26" s="29"/>
      <c r="B26" s="30" t="s">
        <v>136</v>
      </c>
      <c r="C26" s="33">
        <v>62610646.649999999</v>
      </c>
      <c r="D26" s="29"/>
    </row>
    <row r="27" spans="1:4" ht="15" x14ac:dyDescent="0.25">
      <c r="A27" s="29"/>
      <c r="B27" s="30" t="s">
        <v>137</v>
      </c>
      <c r="C27" s="33">
        <v>180017187.83999997</v>
      </c>
      <c r="D27" s="29"/>
    </row>
    <row r="28" spans="1:4" ht="15" x14ac:dyDescent="0.25">
      <c r="A28" s="29"/>
      <c r="B28" s="30" t="s">
        <v>138</v>
      </c>
      <c r="C28" s="33">
        <v>200289050.51999995</v>
      </c>
      <c r="D28" s="29"/>
    </row>
    <row r="29" spans="1:4" ht="15" x14ac:dyDescent="0.25">
      <c r="A29" s="29"/>
      <c r="B29" s="30" t="s">
        <v>139</v>
      </c>
      <c r="C29" s="33">
        <v>240378033.11999997</v>
      </c>
      <c r="D29" s="29"/>
    </row>
    <row r="30" spans="1:4" ht="15" x14ac:dyDescent="0.25">
      <c r="A30" s="29"/>
      <c r="B30" s="30" t="s">
        <v>140</v>
      </c>
      <c r="C30" s="33">
        <v>29334784.199999999</v>
      </c>
      <c r="D30" s="29"/>
    </row>
    <row r="31" spans="1:4" ht="15" x14ac:dyDescent="0.25">
      <c r="A31" s="29"/>
      <c r="B31" s="30" t="s">
        <v>141</v>
      </c>
      <c r="C31" s="33">
        <v>232324804.77000001</v>
      </c>
      <c r="D31" s="29"/>
    </row>
    <row r="32" spans="1:4" ht="15" x14ac:dyDescent="0.25">
      <c r="A32" s="29"/>
      <c r="B32" s="30" t="s">
        <v>142</v>
      </c>
      <c r="C32" s="33">
        <v>22632813.950000003</v>
      </c>
      <c r="D32" s="29"/>
    </row>
    <row r="33" spans="1:4" ht="15" x14ac:dyDescent="0.25">
      <c r="A33" s="29"/>
      <c r="B33" s="30" t="s">
        <v>143</v>
      </c>
      <c r="C33" s="33">
        <v>15973913.800000001</v>
      </c>
      <c r="D33" s="29"/>
    </row>
    <row r="34" spans="1:4" ht="15" x14ac:dyDescent="0.25">
      <c r="A34" s="29"/>
      <c r="B34" s="30" t="s">
        <v>144</v>
      </c>
      <c r="C34" s="33">
        <v>75787432.329999998</v>
      </c>
      <c r="D34" s="29"/>
    </row>
    <row r="35" spans="1:4" ht="15" x14ac:dyDescent="0.25">
      <c r="A35" s="29"/>
      <c r="B35" s="30" t="s">
        <v>145</v>
      </c>
      <c r="C35" s="33">
        <v>182899115.20999998</v>
      </c>
      <c r="D35" s="29"/>
    </row>
    <row r="36" spans="1:4" ht="15" x14ac:dyDescent="0.25">
      <c r="A36" s="29"/>
      <c r="B36" s="80" t="s">
        <v>457</v>
      </c>
      <c r="C36" s="33">
        <v>117896977.20000002</v>
      </c>
      <c r="D36" s="29"/>
    </row>
    <row r="37" spans="1:4" ht="15" x14ac:dyDescent="0.25">
      <c r="A37" s="29"/>
      <c r="B37" s="30" t="s">
        <v>146</v>
      </c>
      <c r="C37" s="33">
        <v>29208475.059999999</v>
      </c>
      <c r="D37" s="29"/>
    </row>
    <row r="38" spans="1:4" ht="15" x14ac:dyDescent="0.25">
      <c r="A38" s="29"/>
      <c r="B38" s="30" t="s">
        <v>147</v>
      </c>
      <c r="C38" s="33">
        <v>3909026517.1799998</v>
      </c>
      <c r="D38" s="29"/>
    </row>
    <row r="39" spans="1:4" ht="15" x14ac:dyDescent="0.25">
      <c r="A39" s="29"/>
      <c r="B39" s="30" t="s">
        <v>170</v>
      </c>
      <c r="C39" s="33">
        <v>607833442.88</v>
      </c>
      <c r="D39" s="29"/>
    </row>
    <row r="40" spans="1:4" ht="15" x14ac:dyDescent="0.25">
      <c r="A40" s="29"/>
      <c r="B40" s="32" t="s">
        <v>89</v>
      </c>
      <c r="C40" s="34">
        <f>SUM(C7:C39)</f>
        <v>11796226211.829998</v>
      </c>
      <c r="D40" s="29"/>
    </row>
    <row r="41" spans="1:4" x14ac:dyDescent="0.2">
      <c r="A41" s="29"/>
      <c r="C41" s="29"/>
      <c r="D41" s="29"/>
    </row>
    <row r="42" spans="1:4" ht="15" x14ac:dyDescent="0.2">
      <c r="B42" s="1" t="s">
        <v>25</v>
      </c>
    </row>
    <row r="43" spans="1:4" ht="15" x14ac:dyDescent="0.2">
      <c r="B43" s="1" t="s">
        <v>26</v>
      </c>
    </row>
  </sheetData>
  <mergeCells count="2">
    <mergeCell ref="B3:C5"/>
    <mergeCell ref="H5:N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47"/>
  <sheetViews>
    <sheetView showGridLines="0" zoomScale="85" zoomScaleNormal="85" workbookViewId="0">
      <selection activeCell="B2" sqref="B2:M2"/>
    </sheetView>
  </sheetViews>
  <sheetFormatPr baseColWidth="10" defaultColWidth="11.42578125" defaultRowHeight="12.75" x14ac:dyDescent="0.2"/>
  <cols>
    <col min="1" max="1" width="11.42578125" style="3" customWidth="1"/>
    <col min="2" max="2" width="51.7109375" style="3" customWidth="1"/>
    <col min="3" max="3" width="13.140625" style="3" customWidth="1"/>
    <col min="4" max="4" width="15.140625" style="3" customWidth="1"/>
    <col min="5" max="5" width="14.85546875" style="3" customWidth="1"/>
    <col min="6" max="6" width="14.5703125" style="3" customWidth="1"/>
    <col min="7" max="7" width="16.42578125" style="3" customWidth="1"/>
    <col min="8" max="8" width="12" style="3" customWidth="1"/>
    <col min="9" max="9" width="11.5703125" style="3" customWidth="1"/>
    <col min="10" max="10" width="18.28515625" style="3" customWidth="1"/>
    <col min="11" max="11" width="11.5703125" style="3" bestFit="1" customWidth="1"/>
    <col min="12" max="12" width="7.85546875" style="3" bestFit="1" customWidth="1"/>
    <col min="13" max="13" width="11.42578125" style="3" bestFit="1" customWidth="1"/>
    <col min="14" max="14" width="11.42578125" style="3" customWidth="1"/>
    <col min="15" max="15" width="24.42578125" style="3" bestFit="1" customWidth="1"/>
    <col min="16" max="16" width="17.140625" style="3" bestFit="1" customWidth="1"/>
    <col min="17" max="16384" width="11.42578125" style="3"/>
  </cols>
  <sheetData>
    <row r="2" spans="2:16" ht="18" x14ac:dyDescent="0.25">
      <c r="B2" s="110" t="s">
        <v>492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2:16" ht="15.75" thickBot="1" x14ac:dyDescent="0.25">
      <c r="B3" s="145" t="s">
        <v>18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O3" s="2" t="s">
        <v>106</v>
      </c>
      <c r="P3" s="4">
        <v>5328201300000</v>
      </c>
    </row>
    <row r="4" spans="2:16" ht="12.75" customHeight="1" thickBot="1" x14ac:dyDescent="0.25">
      <c r="B4" s="138" t="s">
        <v>19</v>
      </c>
      <c r="C4" s="40">
        <v>2020</v>
      </c>
      <c r="D4" s="132">
        <v>2021</v>
      </c>
      <c r="E4" s="146"/>
      <c r="F4" s="146"/>
      <c r="G4" s="146"/>
      <c r="H4" s="146"/>
      <c r="I4" s="146"/>
      <c r="J4" s="133"/>
      <c r="K4" s="132" t="s">
        <v>112</v>
      </c>
      <c r="L4" s="133"/>
      <c r="M4" s="126" t="s">
        <v>157</v>
      </c>
    </row>
    <row r="5" spans="2:16" ht="12.75" customHeight="1" thickBot="1" x14ac:dyDescent="0.25">
      <c r="B5" s="139"/>
      <c r="C5" s="126" t="s">
        <v>498</v>
      </c>
      <c r="D5" s="132" t="s">
        <v>20</v>
      </c>
      <c r="E5" s="132" t="s">
        <v>496</v>
      </c>
      <c r="F5" s="146"/>
      <c r="G5" s="146"/>
      <c r="H5" s="146"/>
      <c r="I5" s="146"/>
      <c r="J5" s="133"/>
      <c r="K5" s="147"/>
      <c r="L5" s="137"/>
      <c r="M5" s="127"/>
    </row>
    <row r="6" spans="2:16" ht="48" customHeight="1" thickBot="1" x14ac:dyDescent="0.25">
      <c r="B6" s="139"/>
      <c r="C6" s="128"/>
      <c r="D6" s="128"/>
      <c r="E6" s="40" t="s">
        <v>487</v>
      </c>
      <c r="F6" s="40" t="s">
        <v>158</v>
      </c>
      <c r="G6" s="40" t="s">
        <v>108</v>
      </c>
      <c r="H6" s="40" t="s">
        <v>167</v>
      </c>
      <c r="I6" s="40" t="s">
        <v>109</v>
      </c>
      <c r="J6" s="40" t="s">
        <v>160</v>
      </c>
      <c r="K6" s="40" t="s">
        <v>113</v>
      </c>
      <c r="L6" s="49" t="s">
        <v>114</v>
      </c>
      <c r="M6" s="128"/>
    </row>
    <row r="7" spans="2:16" ht="13.5" thickBot="1" x14ac:dyDescent="0.25">
      <c r="B7" s="140"/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41">
        <v>6</v>
      </c>
      <c r="I7" s="41">
        <v>7</v>
      </c>
      <c r="J7" s="50" t="s">
        <v>456</v>
      </c>
      <c r="K7" s="51" t="s">
        <v>454</v>
      </c>
      <c r="L7" s="52" t="s">
        <v>161</v>
      </c>
      <c r="M7" s="41" t="s">
        <v>455</v>
      </c>
    </row>
    <row r="8" spans="2:16" s="57" customFormat="1" ht="15" x14ac:dyDescent="0.25">
      <c r="B8" s="53" t="s">
        <v>27</v>
      </c>
      <c r="C8" s="54">
        <f t="shared" ref="C8:I8" si="0">C10+C9</f>
        <v>641050403.86000001</v>
      </c>
      <c r="D8" s="54">
        <f t="shared" si="0"/>
        <v>7818719836</v>
      </c>
      <c r="E8" s="54">
        <f t="shared" si="0"/>
        <v>7818719836</v>
      </c>
      <c r="F8" s="54">
        <f t="shared" si="0"/>
        <v>651500000</v>
      </c>
      <c r="G8" s="54">
        <f t="shared" si="0"/>
        <v>651560094.51999998</v>
      </c>
      <c r="H8" s="54">
        <f t="shared" si="0"/>
        <v>651560094.51999998</v>
      </c>
      <c r="I8" s="54">
        <f t="shared" si="0"/>
        <v>651560094.5200001</v>
      </c>
      <c r="J8" s="55">
        <f>H8/F8</f>
        <v>1.0000922402455872</v>
      </c>
      <c r="K8" s="54">
        <f t="shared" ref="K8:K45" si="1">H8-C8</f>
        <v>10509690.659999967</v>
      </c>
      <c r="L8" s="55">
        <f t="shared" ref="L8:L39" si="2">H8/C8-1</f>
        <v>1.6394484110324736E-2</v>
      </c>
      <c r="M8" s="55">
        <f>H8/$P$3</f>
        <v>1.2228518740836611E-4</v>
      </c>
      <c r="N8" s="56"/>
    </row>
    <row r="9" spans="2:16" x14ac:dyDescent="0.2">
      <c r="B9" s="58" t="s">
        <v>28</v>
      </c>
      <c r="C9" s="44">
        <v>211314959.33000001</v>
      </c>
      <c r="D9" s="44">
        <v>2635779124</v>
      </c>
      <c r="E9" s="44">
        <v>2635779124</v>
      </c>
      <c r="F9" s="44">
        <v>219600000</v>
      </c>
      <c r="G9" s="44">
        <v>219648294.65000001</v>
      </c>
      <c r="H9" s="44">
        <v>219648294.65000001</v>
      </c>
      <c r="I9" s="44">
        <v>219648294.65000001</v>
      </c>
      <c r="J9" s="45">
        <f t="shared" ref="J9:J45" si="3">H9/F9</f>
        <v>1.0002199209927141</v>
      </c>
      <c r="K9" s="44">
        <f t="shared" si="1"/>
        <v>8333335.3199999928</v>
      </c>
      <c r="L9" s="45">
        <f t="shared" si="2"/>
        <v>3.9435614716638367E-2</v>
      </c>
      <c r="M9" s="45">
        <f t="shared" ref="M9:M45" si="4">H9/$P$3</f>
        <v>4.1223723032010824E-5</v>
      </c>
    </row>
    <row r="10" spans="2:16" x14ac:dyDescent="0.2">
      <c r="B10" s="58" t="s">
        <v>29</v>
      </c>
      <c r="C10" s="44">
        <v>429735444.53000003</v>
      </c>
      <c r="D10" s="44">
        <v>5182940712</v>
      </c>
      <c r="E10" s="44">
        <v>5182940712</v>
      </c>
      <c r="F10" s="44">
        <v>431900000</v>
      </c>
      <c r="G10" s="44">
        <v>431911799.87</v>
      </c>
      <c r="H10" s="44">
        <v>431911799.87</v>
      </c>
      <c r="I10" s="44">
        <v>431911799.87000006</v>
      </c>
      <c r="J10" s="45">
        <f t="shared" si="3"/>
        <v>1.0000273208381569</v>
      </c>
      <c r="K10" s="44">
        <f t="shared" si="1"/>
        <v>2176355.3399999738</v>
      </c>
      <c r="L10" s="45">
        <f t="shared" si="2"/>
        <v>5.0644073410799351E-3</v>
      </c>
      <c r="M10" s="45">
        <f t="shared" si="4"/>
        <v>8.1061464376355296E-5</v>
      </c>
    </row>
    <row r="11" spans="2:16" s="57" customFormat="1" ht="15" x14ac:dyDescent="0.25">
      <c r="B11" s="53" t="s">
        <v>30</v>
      </c>
      <c r="C11" s="54">
        <f t="shared" ref="C11:I11" si="5">SUM(C12:C33)</f>
        <v>94442711215.769989</v>
      </c>
      <c r="D11" s="54">
        <f t="shared" si="5"/>
        <v>603583899414</v>
      </c>
      <c r="E11" s="54">
        <f t="shared" si="5"/>
        <v>680889834220.38</v>
      </c>
      <c r="F11" s="54">
        <f t="shared" si="5"/>
        <v>55670700000</v>
      </c>
      <c r="G11" s="54">
        <f t="shared" si="5"/>
        <v>116276483105.08003</v>
      </c>
      <c r="H11" s="54">
        <f t="shared" si="5"/>
        <v>131591078411.84996</v>
      </c>
      <c r="I11" s="54">
        <f t="shared" si="5"/>
        <v>157778202158.99002</v>
      </c>
      <c r="J11" s="55">
        <f t="shared" si="3"/>
        <v>2.3637403232193948</v>
      </c>
      <c r="K11" s="54">
        <f t="shared" si="1"/>
        <v>37148367196.079971</v>
      </c>
      <c r="L11" s="55">
        <f t="shared" si="2"/>
        <v>0.3933428712270699</v>
      </c>
      <c r="M11" s="55">
        <f t="shared" si="4"/>
        <v>2.4697092133484137E-2</v>
      </c>
    </row>
    <row r="12" spans="2:16" x14ac:dyDescent="0.2">
      <c r="B12" s="58" t="s">
        <v>31</v>
      </c>
      <c r="C12" s="44">
        <v>16091250232.569996</v>
      </c>
      <c r="D12" s="44">
        <v>67976353801</v>
      </c>
      <c r="E12" s="44">
        <v>97710841814</v>
      </c>
      <c r="F12" s="44">
        <v>7895000000</v>
      </c>
      <c r="G12" s="44">
        <v>28026122308.860004</v>
      </c>
      <c r="H12" s="44">
        <v>30643442813.359985</v>
      </c>
      <c r="I12" s="44">
        <v>33733456232.950005</v>
      </c>
      <c r="J12" s="45">
        <f t="shared" si="3"/>
        <v>3.8813733772463568</v>
      </c>
      <c r="K12" s="44">
        <f t="shared" si="1"/>
        <v>14552192580.789989</v>
      </c>
      <c r="L12" s="45">
        <f t="shared" si="2"/>
        <v>0.90435437709713629</v>
      </c>
      <c r="M12" s="45">
        <f t="shared" si="4"/>
        <v>5.7511796360546633E-3</v>
      </c>
    </row>
    <row r="13" spans="2:16" x14ac:dyDescent="0.2">
      <c r="B13" s="58" t="s">
        <v>32</v>
      </c>
      <c r="C13" s="44">
        <v>5310624852.059989</v>
      </c>
      <c r="D13" s="44">
        <v>43276034668</v>
      </c>
      <c r="E13" s="44">
        <v>50556642154</v>
      </c>
      <c r="F13" s="44">
        <v>3507600000</v>
      </c>
      <c r="G13" s="44">
        <v>9843565776.5900002</v>
      </c>
      <c r="H13" s="44">
        <v>11025974839.160002</v>
      </c>
      <c r="I13" s="44">
        <v>13905954786.110001</v>
      </c>
      <c r="J13" s="45">
        <f t="shared" si="3"/>
        <v>3.1434527423765544</v>
      </c>
      <c r="K13" s="44">
        <f t="shared" si="1"/>
        <v>5715349987.1000128</v>
      </c>
      <c r="L13" s="45">
        <f t="shared" si="2"/>
        <v>1.0762104547608988</v>
      </c>
      <c r="M13" s="45">
        <f t="shared" si="4"/>
        <v>2.069361538416351E-3</v>
      </c>
    </row>
    <row r="14" spans="2:16" x14ac:dyDescent="0.2">
      <c r="B14" s="58" t="s">
        <v>33</v>
      </c>
      <c r="C14" s="44">
        <v>4473994651.1799984</v>
      </c>
      <c r="D14" s="44">
        <v>33199958317</v>
      </c>
      <c r="E14" s="44">
        <v>34216724136</v>
      </c>
      <c r="F14" s="44">
        <v>2164600000</v>
      </c>
      <c r="G14" s="44">
        <v>4024431538.1800008</v>
      </c>
      <c r="H14" s="44">
        <v>4648047519.0600004</v>
      </c>
      <c r="I14" s="44">
        <v>6621169452.5500011</v>
      </c>
      <c r="J14" s="45">
        <f t="shared" si="3"/>
        <v>2.14730089580523</v>
      </c>
      <c r="K14" s="44">
        <f t="shared" si="1"/>
        <v>174052867.88000202</v>
      </c>
      <c r="L14" s="45">
        <f t="shared" si="2"/>
        <v>3.8903235575862061E-2</v>
      </c>
      <c r="M14" s="45">
        <f t="shared" si="4"/>
        <v>8.7234833245883564E-4</v>
      </c>
    </row>
    <row r="15" spans="2:16" x14ac:dyDescent="0.2">
      <c r="B15" s="58" t="s">
        <v>34</v>
      </c>
      <c r="C15" s="44">
        <v>1311349309.8099997</v>
      </c>
      <c r="D15" s="44">
        <v>10207451310</v>
      </c>
      <c r="E15" s="44">
        <v>8853678523</v>
      </c>
      <c r="F15" s="44">
        <v>772300000</v>
      </c>
      <c r="G15" s="44">
        <v>1711887869.0899999</v>
      </c>
      <c r="H15" s="44">
        <v>1874664756.6300001</v>
      </c>
      <c r="I15" s="44">
        <v>2139778991.1299999</v>
      </c>
      <c r="J15" s="45">
        <f t="shared" si="3"/>
        <v>2.427378941641849</v>
      </c>
      <c r="K15" s="44">
        <f t="shared" si="1"/>
        <v>563315446.82000041</v>
      </c>
      <c r="L15" s="45">
        <f t="shared" si="2"/>
        <v>0.42956933183700596</v>
      </c>
      <c r="M15" s="45">
        <f t="shared" si="4"/>
        <v>3.5183820037542501E-4</v>
      </c>
    </row>
    <row r="16" spans="2:16" x14ac:dyDescent="0.2">
      <c r="B16" s="58" t="s">
        <v>35</v>
      </c>
      <c r="C16" s="44">
        <v>2801197758.2600002</v>
      </c>
      <c r="D16" s="44">
        <v>21532543437</v>
      </c>
      <c r="E16" s="44">
        <v>21155141529</v>
      </c>
      <c r="F16" s="44">
        <v>2045900000</v>
      </c>
      <c r="G16" s="44">
        <v>2490327466.2900004</v>
      </c>
      <c r="H16" s="44">
        <v>2766618596.7900004</v>
      </c>
      <c r="I16" s="44">
        <v>3177356180.4000001</v>
      </c>
      <c r="J16" s="45">
        <f t="shared" si="3"/>
        <v>1.3522745964074492</v>
      </c>
      <c r="K16" s="44">
        <f t="shared" si="1"/>
        <v>-34579161.46999979</v>
      </c>
      <c r="L16" s="45">
        <f t="shared" si="2"/>
        <v>-1.2344419942517448E-2</v>
      </c>
      <c r="M16" s="45">
        <f t="shared" si="4"/>
        <v>5.1924062943905678E-4</v>
      </c>
    </row>
    <row r="17" spans="2:14" x14ac:dyDescent="0.2">
      <c r="B17" s="58" t="s">
        <v>36</v>
      </c>
      <c r="C17" s="44">
        <v>27620425526.450039</v>
      </c>
      <c r="D17" s="44">
        <v>194510200000</v>
      </c>
      <c r="E17" s="44">
        <v>190809106513.70999</v>
      </c>
      <c r="F17" s="44">
        <v>13215500000</v>
      </c>
      <c r="G17" s="44">
        <v>11528072340.270002</v>
      </c>
      <c r="H17" s="44">
        <v>19337027124.499996</v>
      </c>
      <c r="I17" s="44">
        <v>30842632348.229996</v>
      </c>
      <c r="J17" s="45">
        <f t="shared" si="3"/>
        <v>1.4632081362415343</v>
      </c>
      <c r="K17" s="44">
        <f t="shared" si="1"/>
        <v>-8283398401.9500427</v>
      </c>
      <c r="L17" s="45">
        <f t="shared" si="2"/>
        <v>-0.29990118704064295</v>
      </c>
      <c r="M17" s="45">
        <f t="shared" si="4"/>
        <v>3.6291847915918634E-3</v>
      </c>
    </row>
    <row r="18" spans="2:14" ht="25.5" x14ac:dyDescent="0.2">
      <c r="B18" s="59" t="s">
        <v>37</v>
      </c>
      <c r="C18" s="44">
        <v>20731754598.509972</v>
      </c>
      <c r="D18" s="44">
        <v>107449061312</v>
      </c>
      <c r="E18" s="44">
        <v>140551201390.26001</v>
      </c>
      <c r="F18" s="44">
        <v>18207200000</v>
      </c>
      <c r="G18" s="44">
        <v>23209066886.140003</v>
      </c>
      <c r="H18" s="44">
        <v>23744128112.109993</v>
      </c>
      <c r="I18" s="44">
        <v>26132052212.450001</v>
      </c>
      <c r="J18" s="45">
        <f t="shared" si="3"/>
        <v>1.304106513473241</v>
      </c>
      <c r="K18" s="44">
        <f t="shared" si="1"/>
        <v>3012373513.6000214</v>
      </c>
      <c r="L18" s="45">
        <f t="shared" si="2"/>
        <v>0.14530239103913201</v>
      </c>
      <c r="M18" s="45">
        <f t="shared" si="4"/>
        <v>4.4563121352246948E-3</v>
      </c>
      <c r="N18" s="60"/>
    </row>
    <row r="19" spans="2:14" x14ac:dyDescent="0.2">
      <c r="B19" s="58" t="s">
        <v>38</v>
      </c>
      <c r="C19" s="44">
        <v>826389234.96999967</v>
      </c>
      <c r="D19" s="44">
        <v>2833726697</v>
      </c>
      <c r="E19" s="44">
        <v>2893837986.3499999</v>
      </c>
      <c r="F19" s="44">
        <v>277700000</v>
      </c>
      <c r="G19" s="44">
        <v>623320959.28000009</v>
      </c>
      <c r="H19" s="44">
        <v>761098040.03999996</v>
      </c>
      <c r="I19" s="44">
        <v>903097151.35000014</v>
      </c>
      <c r="J19" s="45">
        <f t="shared" si="3"/>
        <v>2.7407203458408351</v>
      </c>
      <c r="K19" s="44">
        <f t="shared" si="1"/>
        <v>-65291194.929999709</v>
      </c>
      <c r="L19" s="45">
        <f t="shared" si="2"/>
        <v>-7.9007799432878612E-2</v>
      </c>
      <c r="M19" s="45">
        <f t="shared" si="4"/>
        <v>1.4284333439879606E-4</v>
      </c>
    </row>
    <row r="20" spans="2:14" x14ac:dyDescent="0.2">
      <c r="B20" s="59" t="s">
        <v>39</v>
      </c>
      <c r="C20" s="44">
        <v>255406748.60000002</v>
      </c>
      <c r="D20" s="44">
        <v>2031641613</v>
      </c>
      <c r="E20" s="44">
        <v>1695951073.78</v>
      </c>
      <c r="F20" s="44">
        <v>169700000</v>
      </c>
      <c r="G20" s="44">
        <v>231224046.34999999</v>
      </c>
      <c r="H20" s="44">
        <v>308791946.59000003</v>
      </c>
      <c r="I20" s="44">
        <v>345725373.9600001</v>
      </c>
      <c r="J20" s="45">
        <f t="shared" si="3"/>
        <v>1.8196343346493815</v>
      </c>
      <c r="K20" s="44">
        <f t="shared" si="1"/>
        <v>53385197.99000001</v>
      </c>
      <c r="L20" s="45">
        <f t="shared" si="2"/>
        <v>0.20902031086738493</v>
      </c>
      <c r="M20" s="45">
        <f t="shared" si="4"/>
        <v>5.7954256831475196E-5</v>
      </c>
    </row>
    <row r="21" spans="2:14" x14ac:dyDescent="0.2">
      <c r="B21" s="59" t="s">
        <v>40</v>
      </c>
      <c r="C21" s="44">
        <v>1631704402</v>
      </c>
      <c r="D21" s="44">
        <v>13835081458</v>
      </c>
      <c r="E21" s="44">
        <v>15160054010</v>
      </c>
      <c r="F21" s="44">
        <v>725300000</v>
      </c>
      <c r="G21" s="44">
        <v>2067507538.7099998</v>
      </c>
      <c r="H21" s="44">
        <v>2100416141.8900001</v>
      </c>
      <c r="I21" s="44">
        <v>2536075284.6399999</v>
      </c>
      <c r="J21" s="45">
        <f t="shared" si="3"/>
        <v>2.8959273981662763</v>
      </c>
      <c r="K21" s="44">
        <f t="shared" si="1"/>
        <v>468711739.8900001</v>
      </c>
      <c r="L21" s="45">
        <f t="shared" si="2"/>
        <v>0.28725285003551781</v>
      </c>
      <c r="M21" s="45">
        <f t="shared" si="4"/>
        <v>3.9420735509561176E-4</v>
      </c>
    </row>
    <row r="22" spans="2:14" ht="25.5" x14ac:dyDescent="0.2">
      <c r="B22" s="61" t="s">
        <v>41</v>
      </c>
      <c r="C22" s="44">
        <v>6079230004.1300011</v>
      </c>
      <c r="D22" s="44">
        <v>48788599383</v>
      </c>
      <c r="E22" s="44">
        <v>41816376395</v>
      </c>
      <c r="F22" s="44">
        <v>1767600000</v>
      </c>
      <c r="G22" s="44">
        <v>15666210207.5</v>
      </c>
      <c r="H22" s="44">
        <v>16457175822.640005</v>
      </c>
      <c r="I22" s="44">
        <v>17328126936.160004</v>
      </c>
      <c r="J22" s="45">
        <f t="shared" si="3"/>
        <v>9.3104638055216142</v>
      </c>
      <c r="K22" s="44">
        <f t="shared" si="1"/>
        <v>10377945818.510004</v>
      </c>
      <c r="L22" s="45">
        <f t="shared" si="2"/>
        <v>1.707115179300605</v>
      </c>
      <c r="M22" s="45">
        <f t="shared" si="4"/>
        <v>3.0886925804849011E-3</v>
      </c>
    </row>
    <row r="23" spans="2:14" ht="25.5" x14ac:dyDescent="0.2">
      <c r="B23" s="61" t="s">
        <v>42</v>
      </c>
      <c r="C23" s="44">
        <v>905691075.24999988</v>
      </c>
      <c r="D23" s="44">
        <v>7108358376</v>
      </c>
      <c r="E23" s="44">
        <v>21250819149</v>
      </c>
      <c r="F23" s="44">
        <v>1088900000</v>
      </c>
      <c r="G23" s="44">
        <v>7456236501.920002</v>
      </c>
      <c r="H23" s="44">
        <v>7719415964.8600025</v>
      </c>
      <c r="I23" s="44">
        <v>8362695531.7900019</v>
      </c>
      <c r="J23" s="45">
        <f t="shared" si="3"/>
        <v>7.0891872209201967</v>
      </c>
      <c r="K23" s="44">
        <f t="shared" si="1"/>
        <v>6813724889.6100025</v>
      </c>
      <c r="L23" s="45">
        <f t="shared" si="2"/>
        <v>7.5232328945376832</v>
      </c>
      <c r="M23" s="45">
        <f t="shared" si="4"/>
        <v>1.4487845954431193E-3</v>
      </c>
    </row>
    <row r="24" spans="2:14" x14ac:dyDescent="0.2">
      <c r="B24" s="59" t="s">
        <v>43</v>
      </c>
      <c r="C24" s="44">
        <v>998073865.40000033</v>
      </c>
      <c r="D24" s="44">
        <v>5989263956</v>
      </c>
      <c r="E24" s="44">
        <v>4430396324</v>
      </c>
      <c r="F24" s="44">
        <v>223700000</v>
      </c>
      <c r="G24" s="44">
        <v>1245563583.7800002</v>
      </c>
      <c r="H24" s="44">
        <v>1298335939.6100004</v>
      </c>
      <c r="I24" s="44">
        <v>1508207148.8900003</v>
      </c>
      <c r="J24" s="45">
        <f t="shared" si="3"/>
        <v>5.8039156889137251</v>
      </c>
      <c r="K24" s="44">
        <f t="shared" si="1"/>
        <v>300262074.21000004</v>
      </c>
      <c r="L24" s="45">
        <f t="shared" si="2"/>
        <v>0.30084153550064485</v>
      </c>
      <c r="M24" s="45">
        <f t="shared" si="4"/>
        <v>2.4367246402833925E-4</v>
      </c>
    </row>
    <row r="25" spans="2:14" x14ac:dyDescent="0.2">
      <c r="B25" s="59" t="s">
        <v>44</v>
      </c>
      <c r="C25" s="44">
        <v>512844652.1500001</v>
      </c>
      <c r="D25" s="44">
        <v>7005559301</v>
      </c>
      <c r="E25" s="44">
        <v>10412171241</v>
      </c>
      <c r="F25" s="44">
        <v>659800000</v>
      </c>
      <c r="G25" s="44">
        <v>2230078658.1700006</v>
      </c>
      <c r="H25" s="44">
        <v>2230078658.1700006</v>
      </c>
      <c r="I25" s="44">
        <v>2266233985.0899997</v>
      </c>
      <c r="J25" s="45">
        <f t="shared" si="3"/>
        <v>3.3799312794331624</v>
      </c>
      <c r="K25" s="44">
        <f t="shared" si="1"/>
        <v>1717234006.0200005</v>
      </c>
      <c r="L25" s="45">
        <f t="shared" si="2"/>
        <v>3.3484486945916965</v>
      </c>
      <c r="M25" s="45">
        <f t="shared" si="4"/>
        <v>4.1854249353717184E-4</v>
      </c>
    </row>
    <row r="26" spans="2:14" x14ac:dyDescent="0.2">
      <c r="B26" s="59" t="s">
        <v>45</v>
      </c>
      <c r="C26" s="44">
        <v>105665365.26999998</v>
      </c>
      <c r="D26" s="44">
        <v>1090587821</v>
      </c>
      <c r="E26" s="44">
        <v>1166387821</v>
      </c>
      <c r="F26" s="44">
        <v>112100000</v>
      </c>
      <c r="G26" s="44">
        <v>140691682.47</v>
      </c>
      <c r="H26" s="44">
        <v>191002412.88999999</v>
      </c>
      <c r="I26" s="44">
        <v>204052393.30000001</v>
      </c>
      <c r="J26" s="45">
        <f t="shared" si="3"/>
        <v>1.7038573852809991</v>
      </c>
      <c r="K26" s="44">
        <f t="shared" si="1"/>
        <v>85337047.620000005</v>
      </c>
      <c r="L26" s="45">
        <f t="shared" si="2"/>
        <v>0.80761607554134396</v>
      </c>
      <c r="M26" s="45">
        <f t="shared" si="4"/>
        <v>3.5847446846649727E-5</v>
      </c>
    </row>
    <row r="27" spans="2:14" x14ac:dyDescent="0.2">
      <c r="B27" s="59" t="s">
        <v>46</v>
      </c>
      <c r="C27" s="44">
        <v>437139883.31000018</v>
      </c>
      <c r="D27" s="44">
        <v>2587888533</v>
      </c>
      <c r="E27" s="44">
        <v>2969275454.3400002</v>
      </c>
      <c r="F27" s="44">
        <v>239400000</v>
      </c>
      <c r="G27" s="44">
        <v>458353711.88000011</v>
      </c>
      <c r="H27" s="44">
        <v>483042685.04000002</v>
      </c>
      <c r="I27" s="44">
        <v>609999105.31000006</v>
      </c>
      <c r="J27" s="45">
        <f t="shared" si="3"/>
        <v>2.0177221597326649</v>
      </c>
      <c r="K27" s="44">
        <f t="shared" si="1"/>
        <v>45902801.72999984</v>
      </c>
      <c r="L27" s="45">
        <f t="shared" si="2"/>
        <v>0.10500712353772501</v>
      </c>
      <c r="M27" s="45">
        <f t="shared" si="4"/>
        <v>9.0657739421369087E-5</v>
      </c>
    </row>
    <row r="28" spans="2:14" x14ac:dyDescent="0.2">
      <c r="B28" s="59" t="s">
        <v>47</v>
      </c>
      <c r="C28" s="44">
        <v>90806671.110000014</v>
      </c>
      <c r="D28" s="44">
        <v>660711909</v>
      </c>
      <c r="E28" s="44">
        <v>664638481.67000008</v>
      </c>
      <c r="F28" s="44">
        <v>65300000</v>
      </c>
      <c r="G28" s="44">
        <v>75585010.989999995</v>
      </c>
      <c r="H28" s="44">
        <v>110152134.04000002</v>
      </c>
      <c r="I28" s="44">
        <v>135976733.91000003</v>
      </c>
      <c r="J28" s="45">
        <f t="shared" si="3"/>
        <v>1.6868626958652377</v>
      </c>
      <c r="K28" s="44">
        <f t="shared" si="1"/>
        <v>19345462.930000007</v>
      </c>
      <c r="L28" s="45">
        <f t="shared" si="2"/>
        <v>0.21304010700453491</v>
      </c>
      <c r="M28" s="45">
        <f t="shared" si="4"/>
        <v>2.0673418258428041E-5</v>
      </c>
    </row>
    <row r="29" spans="2:14" ht="25.5" x14ac:dyDescent="0.2">
      <c r="B29" s="59" t="s">
        <v>48</v>
      </c>
      <c r="C29" s="44">
        <v>1735835820.7799993</v>
      </c>
      <c r="D29" s="44">
        <v>12790477309</v>
      </c>
      <c r="E29" s="44">
        <v>12882186115</v>
      </c>
      <c r="F29" s="44">
        <v>639900000</v>
      </c>
      <c r="G29" s="44">
        <v>1320399691.8100002</v>
      </c>
      <c r="H29" s="44">
        <v>1667192898.9699996</v>
      </c>
      <c r="I29" s="44">
        <v>1853360550.8099999</v>
      </c>
      <c r="J29" s="45">
        <f t="shared" si="3"/>
        <v>2.605395997765275</v>
      </c>
      <c r="K29" s="44">
        <f t="shared" si="1"/>
        <v>-68642921.809999704</v>
      </c>
      <c r="L29" s="45">
        <f t="shared" si="2"/>
        <v>-3.9544593439231446E-2</v>
      </c>
      <c r="M29" s="45">
        <f t="shared" si="4"/>
        <v>3.1289975830492731E-4</v>
      </c>
    </row>
    <row r="30" spans="2:14" ht="25.5" x14ac:dyDescent="0.2">
      <c r="B30" s="59" t="s">
        <v>49</v>
      </c>
      <c r="C30" s="44">
        <v>1867508232.3699992</v>
      </c>
      <c r="D30" s="44">
        <v>15363014394</v>
      </c>
      <c r="E30" s="44">
        <v>15825918959.27</v>
      </c>
      <c r="F30" s="44">
        <v>1434400000</v>
      </c>
      <c r="G30" s="44">
        <v>3194822218.6199999</v>
      </c>
      <c r="H30" s="44">
        <v>3256987211.3200002</v>
      </c>
      <c r="I30" s="44">
        <v>3888389863.0700002</v>
      </c>
      <c r="J30" s="45">
        <f t="shared" si="3"/>
        <v>2.2706268902119353</v>
      </c>
      <c r="K30" s="44">
        <f t="shared" si="1"/>
        <v>1389478978.950001</v>
      </c>
      <c r="L30" s="45">
        <f t="shared" si="2"/>
        <v>0.7440283019189986</v>
      </c>
      <c r="M30" s="45">
        <f t="shared" si="4"/>
        <v>6.1127330367942369E-4</v>
      </c>
    </row>
    <row r="31" spans="2:14" ht="25.5" x14ac:dyDescent="0.2">
      <c r="B31" s="59" t="s">
        <v>50</v>
      </c>
      <c r="C31" s="44">
        <v>399159168.93999994</v>
      </c>
      <c r="D31" s="44">
        <v>2970299999</v>
      </c>
      <c r="E31" s="44">
        <v>2856536737</v>
      </c>
      <c r="F31" s="44">
        <v>291900000</v>
      </c>
      <c r="G31" s="44">
        <v>368522669.79999995</v>
      </c>
      <c r="H31" s="44">
        <v>477999983.98999989</v>
      </c>
      <c r="I31" s="44">
        <v>695979425.69999993</v>
      </c>
      <c r="J31" s="45">
        <f t="shared" si="3"/>
        <v>1.6375470503254534</v>
      </c>
      <c r="K31" s="44">
        <f t="shared" si="1"/>
        <v>78840815.049999952</v>
      </c>
      <c r="L31" s="45">
        <f t="shared" si="2"/>
        <v>0.19751723418847722</v>
      </c>
      <c r="M31" s="45">
        <f t="shared" si="4"/>
        <v>8.9711322278683404E-5</v>
      </c>
    </row>
    <row r="32" spans="2:14" x14ac:dyDescent="0.2">
      <c r="B32" s="59" t="s">
        <v>51</v>
      </c>
      <c r="C32" s="44">
        <v>119005147.15000002</v>
      </c>
      <c r="D32" s="44">
        <v>1014051490</v>
      </c>
      <c r="E32" s="44">
        <v>1023622014</v>
      </c>
      <c r="F32" s="44">
        <v>83500000</v>
      </c>
      <c r="G32" s="44">
        <v>143863111.73999998</v>
      </c>
      <c r="H32" s="44">
        <v>198642896.25999999</v>
      </c>
      <c r="I32" s="44">
        <v>226406408.66999999</v>
      </c>
      <c r="J32" s="45">
        <f t="shared" si="3"/>
        <v>2.3789568414371258</v>
      </c>
      <c r="K32" s="44">
        <f t="shared" si="1"/>
        <v>79637749.10999997</v>
      </c>
      <c r="L32" s="45">
        <f t="shared" si="2"/>
        <v>0.66919583746760614</v>
      </c>
      <c r="M32" s="45">
        <f t="shared" si="4"/>
        <v>3.7281417325580395E-5</v>
      </c>
    </row>
    <row r="33" spans="2:13" x14ac:dyDescent="0.2">
      <c r="B33" s="59" t="s">
        <v>52</v>
      </c>
      <c r="C33" s="44">
        <v>137654015.49999991</v>
      </c>
      <c r="D33" s="44">
        <v>1363034330</v>
      </c>
      <c r="E33" s="44">
        <v>1988326399</v>
      </c>
      <c r="F33" s="44">
        <v>83400000</v>
      </c>
      <c r="G33" s="44">
        <v>220629326.63999999</v>
      </c>
      <c r="H33" s="44">
        <v>290841913.93000001</v>
      </c>
      <c r="I33" s="44">
        <v>361476062.51999998</v>
      </c>
      <c r="J33" s="45">
        <f t="shared" si="3"/>
        <v>3.4873131166666669</v>
      </c>
      <c r="K33" s="44">
        <f t="shared" si="1"/>
        <v>153187898.4300001</v>
      </c>
      <c r="L33" s="45">
        <f t="shared" si="2"/>
        <v>1.112847292347968</v>
      </c>
      <c r="M33" s="45">
        <f t="shared" si="4"/>
        <v>5.4585383988776851E-5</v>
      </c>
    </row>
    <row r="34" spans="2:13" s="57" customFormat="1" ht="15" x14ac:dyDescent="0.25">
      <c r="B34" s="53" t="s">
        <v>4</v>
      </c>
      <c r="C34" s="54">
        <f t="shared" ref="C34:I34" si="6">C35</f>
        <v>718271960.82999945</v>
      </c>
      <c r="D34" s="54">
        <f t="shared" si="6"/>
        <v>8737865213</v>
      </c>
      <c r="E34" s="54">
        <f t="shared" si="6"/>
        <v>11268985415</v>
      </c>
      <c r="F34" s="54">
        <f t="shared" si="6"/>
        <v>732800000</v>
      </c>
      <c r="G34" s="54">
        <f t="shared" si="6"/>
        <v>3231521941.0100002</v>
      </c>
      <c r="H34" s="54">
        <f t="shared" si="6"/>
        <v>3231521941.0100002</v>
      </c>
      <c r="I34" s="54">
        <f t="shared" si="6"/>
        <v>3231521941.0100007</v>
      </c>
      <c r="J34" s="55">
        <f t="shared" si="3"/>
        <v>4.4098279762691055</v>
      </c>
      <c r="K34" s="54">
        <f t="shared" si="1"/>
        <v>2513249980.1800008</v>
      </c>
      <c r="L34" s="55">
        <f t="shared" si="2"/>
        <v>3.4990228175910048</v>
      </c>
      <c r="M34" s="55">
        <f t="shared" si="4"/>
        <v>6.0649396654927437E-4</v>
      </c>
    </row>
    <row r="35" spans="2:13" x14ac:dyDescent="0.2">
      <c r="B35" s="59" t="s">
        <v>53</v>
      </c>
      <c r="C35" s="44">
        <v>718271960.82999945</v>
      </c>
      <c r="D35" s="44">
        <v>8737865213</v>
      </c>
      <c r="E35" s="44">
        <v>11268985415</v>
      </c>
      <c r="F35" s="44">
        <v>732800000</v>
      </c>
      <c r="G35" s="44">
        <v>3231521941.0100002</v>
      </c>
      <c r="H35" s="44">
        <v>3231521941.0100002</v>
      </c>
      <c r="I35" s="44">
        <v>3231521941.0100007</v>
      </c>
      <c r="J35" s="45">
        <f t="shared" si="3"/>
        <v>4.4098279762691055</v>
      </c>
      <c r="K35" s="44">
        <f t="shared" si="1"/>
        <v>2513249980.1800008</v>
      </c>
      <c r="L35" s="45">
        <f t="shared" si="2"/>
        <v>3.4990228175910048</v>
      </c>
      <c r="M35" s="45">
        <f t="shared" si="4"/>
        <v>6.0649396654927437E-4</v>
      </c>
    </row>
    <row r="36" spans="2:13" s="57" customFormat="1" ht="15" x14ac:dyDescent="0.25">
      <c r="B36" s="53" t="s">
        <v>54</v>
      </c>
      <c r="C36" s="54">
        <f t="shared" ref="C36:I36" si="7">SUM(C37:C41)</f>
        <v>522392627.1400001</v>
      </c>
      <c r="D36" s="54">
        <f t="shared" si="7"/>
        <v>7427621816</v>
      </c>
      <c r="E36" s="54">
        <f t="shared" si="7"/>
        <v>8177621816</v>
      </c>
      <c r="F36" s="54">
        <f t="shared" si="7"/>
        <v>865000000</v>
      </c>
      <c r="G36" s="54">
        <f t="shared" si="7"/>
        <v>2068801256.1999998</v>
      </c>
      <c r="H36" s="54">
        <f t="shared" si="7"/>
        <v>2069641312.8299999</v>
      </c>
      <c r="I36" s="54">
        <f t="shared" si="7"/>
        <v>2070473772.4100001</v>
      </c>
      <c r="J36" s="55">
        <f t="shared" si="3"/>
        <v>2.3926489165664737</v>
      </c>
      <c r="K36" s="54">
        <f t="shared" si="1"/>
        <v>1547248685.6899998</v>
      </c>
      <c r="L36" s="55">
        <f t="shared" si="2"/>
        <v>2.9618501588755013</v>
      </c>
      <c r="M36" s="55">
        <f t="shared" si="4"/>
        <v>3.8843151681037277E-4</v>
      </c>
    </row>
    <row r="37" spans="2:13" x14ac:dyDescent="0.2">
      <c r="B37" s="59" t="s">
        <v>55</v>
      </c>
      <c r="C37" s="44">
        <v>279241010.68000007</v>
      </c>
      <c r="D37" s="44">
        <v>4511291957</v>
      </c>
      <c r="E37" s="44">
        <v>5261291957</v>
      </c>
      <c r="F37" s="44">
        <v>323400000</v>
      </c>
      <c r="G37" s="44">
        <v>1125907670.23</v>
      </c>
      <c r="H37" s="44">
        <v>1125907670.23</v>
      </c>
      <c r="I37" s="44">
        <v>1125907670.23</v>
      </c>
      <c r="J37" s="45">
        <f t="shared" si="3"/>
        <v>3.4814708417748919</v>
      </c>
      <c r="K37" s="44">
        <f t="shared" si="1"/>
        <v>846666659.54999995</v>
      </c>
      <c r="L37" s="45">
        <f t="shared" si="2"/>
        <v>3.0320283452929084</v>
      </c>
      <c r="M37" s="45">
        <f t="shared" si="4"/>
        <v>2.1131102352120218E-4</v>
      </c>
    </row>
    <row r="38" spans="2:13" x14ac:dyDescent="0.2">
      <c r="B38" s="58" t="s">
        <v>56</v>
      </c>
      <c r="C38" s="44">
        <v>81260545.570000067</v>
      </c>
      <c r="D38" s="44">
        <v>974248087</v>
      </c>
      <c r="E38" s="44">
        <v>974248087</v>
      </c>
      <c r="F38" s="44">
        <v>224700000</v>
      </c>
      <c r="G38" s="44">
        <v>695375255.60000002</v>
      </c>
      <c r="H38" s="44">
        <v>695375255.60000002</v>
      </c>
      <c r="I38" s="44">
        <v>695375255.60000014</v>
      </c>
      <c r="J38" s="45">
        <f t="shared" si="3"/>
        <v>3.0946829354695149</v>
      </c>
      <c r="K38" s="44">
        <f t="shared" si="1"/>
        <v>614114710.02999997</v>
      </c>
      <c r="L38" s="45">
        <f t="shared" si="2"/>
        <v>7.5573540113754802</v>
      </c>
      <c r="M38" s="45">
        <f t="shared" si="4"/>
        <v>1.3050844298994485E-4</v>
      </c>
    </row>
    <row r="39" spans="2:13" x14ac:dyDescent="0.2">
      <c r="B39" s="59" t="s">
        <v>57</v>
      </c>
      <c r="C39" s="44">
        <v>97947691.890000015</v>
      </c>
      <c r="D39" s="44">
        <v>1175371875</v>
      </c>
      <c r="E39" s="44">
        <v>1175371875</v>
      </c>
      <c r="F39" s="44">
        <v>229900000</v>
      </c>
      <c r="G39" s="44">
        <v>168961164.60000002</v>
      </c>
      <c r="H39" s="44">
        <v>168961164.60000002</v>
      </c>
      <c r="I39" s="44">
        <v>168961164.59999996</v>
      </c>
      <c r="J39" s="45">
        <f t="shared" si="3"/>
        <v>0.73493329534580265</v>
      </c>
      <c r="K39" s="44">
        <f t="shared" si="1"/>
        <v>71013472.710000008</v>
      </c>
      <c r="L39" s="45">
        <f t="shared" si="2"/>
        <v>0.72501425342162795</v>
      </c>
      <c r="M39" s="45">
        <f t="shared" si="4"/>
        <v>3.1710732212763816E-5</v>
      </c>
    </row>
    <row r="40" spans="2:13" x14ac:dyDescent="0.2">
      <c r="B40" s="59" t="s">
        <v>58</v>
      </c>
      <c r="C40" s="44">
        <v>13828228</v>
      </c>
      <c r="D40" s="44">
        <v>165328228</v>
      </c>
      <c r="E40" s="44">
        <v>165328228</v>
      </c>
      <c r="F40" s="44">
        <v>11900000</v>
      </c>
      <c r="G40" s="44">
        <v>13557165.77</v>
      </c>
      <c r="H40" s="44">
        <v>14397222.4</v>
      </c>
      <c r="I40" s="44">
        <v>15229681.98</v>
      </c>
      <c r="J40" s="45">
        <f t="shared" si="3"/>
        <v>1.2098506218487395</v>
      </c>
      <c r="K40" s="44">
        <f t="shared" si="1"/>
        <v>568994.40000000037</v>
      </c>
      <c r="L40" s="45">
        <v>0</v>
      </c>
      <c r="M40" s="45">
        <f t="shared" si="4"/>
        <v>2.702079292687384E-6</v>
      </c>
    </row>
    <row r="41" spans="2:13" x14ac:dyDescent="0.2">
      <c r="B41" s="59" t="s">
        <v>59</v>
      </c>
      <c r="C41" s="44">
        <v>50115151</v>
      </c>
      <c r="D41" s="44">
        <v>601381669</v>
      </c>
      <c r="E41" s="44">
        <v>601381669</v>
      </c>
      <c r="F41" s="44">
        <v>75100000</v>
      </c>
      <c r="G41" s="44">
        <v>64999999.999999993</v>
      </c>
      <c r="H41" s="44">
        <v>64999999.999999993</v>
      </c>
      <c r="I41" s="44">
        <v>65000000</v>
      </c>
      <c r="J41" s="45">
        <f t="shared" si="3"/>
        <v>0.86551264980026621</v>
      </c>
      <c r="K41" s="44">
        <f t="shared" si="1"/>
        <v>14884848.999999993</v>
      </c>
      <c r="L41" s="45">
        <f>H41/C41-1</f>
        <v>0.29701295322845556</v>
      </c>
      <c r="M41" s="45">
        <f t="shared" si="4"/>
        <v>1.219923879377455E-5</v>
      </c>
    </row>
    <row r="42" spans="2:13" s="57" customFormat="1" ht="15" x14ac:dyDescent="0.25">
      <c r="B42" s="53" t="s">
        <v>60</v>
      </c>
      <c r="C42" s="54">
        <f t="shared" ref="C42:I42" si="8">SUM(C43:C44)</f>
        <v>53243188896.940018</v>
      </c>
      <c r="D42" s="54">
        <f t="shared" si="8"/>
        <v>263810694626</v>
      </c>
      <c r="E42" s="54">
        <f t="shared" si="8"/>
        <v>281698073254</v>
      </c>
      <c r="F42" s="54">
        <f t="shared" si="8"/>
        <v>25391200000</v>
      </c>
      <c r="G42" s="54">
        <f t="shared" si="8"/>
        <v>52344787644.849991</v>
      </c>
      <c r="H42" s="54">
        <f t="shared" si="8"/>
        <v>54531894155.949997</v>
      </c>
      <c r="I42" s="54">
        <f t="shared" si="8"/>
        <v>67372454286.419991</v>
      </c>
      <c r="J42" s="55">
        <f t="shared" si="3"/>
        <v>2.1476690410831312</v>
      </c>
      <c r="K42" s="54">
        <f t="shared" si="1"/>
        <v>1288705259.0099792</v>
      </c>
      <c r="L42" s="55">
        <f>H42/C42-1</f>
        <v>2.4204133631147817E-2</v>
      </c>
      <c r="M42" s="55">
        <f t="shared" si="4"/>
        <v>1.0234578441311893E-2</v>
      </c>
    </row>
    <row r="43" spans="2:13" ht="25.5" x14ac:dyDescent="0.2">
      <c r="B43" s="59" t="s">
        <v>61</v>
      </c>
      <c r="C43" s="44">
        <v>40357566608.230011</v>
      </c>
      <c r="D43" s="44">
        <v>184836130000</v>
      </c>
      <c r="E43" s="44">
        <v>157865454286</v>
      </c>
      <c r="F43" s="44">
        <v>13824000000</v>
      </c>
      <c r="G43" s="44">
        <v>33145502649.279995</v>
      </c>
      <c r="H43" s="44">
        <v>33145502250.869995</v>
      </c>
      <c r="I43" s="44">
        <v>45959000269.109985</v>
      </c>
      <c r="J43" s="45">
        <f t="shared" si="3"/>
        <v>2.3976781142122392</v>
      </c>
      <c r="K43" s="44">
        <f t="shared" si="1"/>
        <v>-7212064357.3600159</v>
      </c>
      <c r="L43" s="45">
        <f>H43/C43-1</f>
        <v>-0.17870414307609117</v>
      </c>
      <c r="M43" s="45">
        <f t="shared" si="4"/>
        <v>6.220767644583923E-3</v>
      </c>
    </row>
    <row r="44" spans="2:13" ht="26.25" thickBot="1" x14ac:dyDescent="0.25">
      <c r="B44" s="61" t="s">
        <v>62</v>
      </c>
      <c r="C44" s="44">
        <v>12885622288.710005</v>
      </c>
      <c r="D44" s="44">
        <v>78974564626</v>
      </c>
      <c r="E44" s="44">
        <v>123832618968</v>
      </c>
      <c r="F44" s="44">
        <v>11567200000</v>
      </c>
      <c r="G44" s="44">
        <v>19199284995.57</v>
      </c>
      <c r="H44" s="44">
        <v>21386391905.079998</v>
      </c>
      <c r="I44" s="44">
        <v>21413454017.310005</v>
      </c>
      <c r="J44" s="45">
        <f t="shared" si="3"/>
        <v>1.8488823488035133</v>
      </c>
      <c r="K44" s="44">
        <f t="shared" si="1"/>
        <v>8500769616.3699932</v>
      </c>
      <c r="L44" s="45">
        <f>H44/C44-1</f>
        <v>0.65970966911067319</v>
      </c>
      <c r="M44" s="45">
        <f t="shared" si="4"/>
        <v>4.0138107967279688E-3</v>
      </c>
    </row>
    <row r="45" spans="2:13" s="57" customFormat="1" ht="15.75" thickBot="1" x14ac:dyDescent="0.3">
      <c r="B45" s="62" t="s">
        <v>24</v>
      </c>
      <c r="C45" s="12">
        <f t="shared" ref="C45:I45" si="9">C8+C11+C34+C36+C42</f>
        <v>149567615104.54001</v>
      </c>
      <c r="D45" s="12">
        <f t="shared" si="9"/>
        <v>891378800905</v>
      </c>
      <c r="E45" s="12">
        <f>E8+E11+E34+E36+E42</f>
        <v>989853234541.38</v>
      </c>
      <c r="F45" s="12">
        <f>F8+F11+F34+F36+F42</f>
        <v>83311200000</v>
      </c>
      <c r="G45" s="12">
        <f t="shared" si="9"/>
        <v>174573154041.66003</v>
      </c>
      <c r="H45" s="12">
        <f t="shared" si="9"/>
        <v>192075695916.15997</v>
      </c>
      <c r="I45" s="12">
        <f t="shared" si="9"/>
        <v>231104212253.35001</v>
      </c>
      <c r="J45" s="13">
        <f t="shared" si="3"/>
        <v>2.3055206972911204</v>
      </c>
      <c r="K45" s="12">
        <f t="shared" si="1"/>
        <v>42508080811.619965</v>
      </c>
      <c r="L45" s="13">
        <f>H45/C45-1</f>
        <v>0.284206449249786</v>
      </c>
      <c r="M45" s="13">
        <f t="shared" si="4"/>
        <v>3.6048881245564046E-2</v>
      </c>
    </row>
    <row r="46" spans="2:13" ht="15" x14ac:dyDescent="0.2">
      <c r="B46" s="63" t="s">
        <v>25</v>
      </c>
    </row>
    <row r="47" spans="2:13" ht="15" x14ac:dyDescent="0.2">
      <c r="B47" s="63" t="s">
        <v>26</v>
      </c>
    </row>
  </sheetData>
  <mergeCells count="9">
    <mergeCell ref="B2:M2"/>
    <mergeCell ref="B3:M3"/>
    <mergeCell ref="B4:B7"/>
    <mergeCell ref="M4:M6"/>
    <mergeCell ref="D4:J4"/>
    <mergeCell ref="K4:L5"/>
    <mergeCell ref="C5:C6"/>
    <mergeCell ref="D5:D6"/>
    <mergeCell ref="E5:J5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M37"/>
  <sheetViews>
    <sheetView showGridLines="0" workbookViewId="0">
      <selection activeCell="H32" sqref="H32"/>
    </sheetView>
  </sheetViews>
  <sheetFormatPr baseColWidth="10" defaultColWidth="11.42578125" defaultRowHeight="12.75" x14ac:dyDescent="0.2"/>
  <cols>
    <col min="1" max="2" width="11.42578125" style="3" customWidth="1"/>
    <col min="3" max="3" width="61.28515625" style="3" bestFit="1" customWidth="1"/>
    <col min="4" max="4" width="16.140625" style="3" customWidth="1"/>
    <col min="5" max="5" width="14.5703125" style="3" customWidth="1"/>
    <col min="6" max="6" width="17.140625" style="3" customWidth="1"/>
    <col min="7" max="8" width="14.5703125" style="3" customWidth="1"/>
    <col min="9" max="9" width="11.42578125" style="3" customWidth="1"/>
    <col min="10" max="10" width="14.85546875" style="3" customWidth="1"/>
    <col min="11" max="11" width="19.7109375" style="3" customWidth="1"/>
    <col min="12" max="12" width="43.28515625" style="3" customWidth="1"/>
    <col min="13" max="16384" width="11.42578125" style="3"/>
  </cols>
  <sheetData>
    <row r="2" spans="3:13" ht="15.75" x14ac:dyDescent="0.25">
      <c r="C2" s="150" t="s">
        <v>493</v>
      </c>
      <c r="D2" s="150"/>
      <c r="E2" s="150"/>
      <c r="F2" s="150"/>
      <c r="G2" s="150"/>
      <c r="H2" s="150"/>
    </row>
    <row r="3" spans="3:13" ht="15.75" thickBot="1" x14ac:dyDescent="0.25">
      <c r="C3" s="151" t="s">
        <v>18</v>
      </c>
      <c r="D3" s="151"/>
      <c r="E3" s="151"/>
      <c r="F3" s="151"/>
      <c r="G3" s="151"/>
      <c r="H3" s="151"/>
    </row>
    <row r="4" spans="3:13" ht="14.45" customHeight="1" thickBot="1" x14ac:dyDescent="0.25">
      <c r="C4" s="112" t="s">
        <v>19</v>
      </c>
      <c r="D4" s="64">
        <v>2020</v>
      </c>
      <c r="E4" s="148">
        <v>2021</v>
      </c>
      <c r="F4" s="149"/>
      <c r="G4" s="132" t="s">
        <v>112</v>
      </c>
      <c r="H4" s="133"/>
      <c r="I4" s="65"/>
    </row>
    <row r="5" spans="3:13" ht="14.45" customHeight="1" thickBot="1" x14ac:dyDescent="0.25">
      <c r="C5" s="113"/>
      <c r="D5" s="107" t="s">
        <v>498</v>
      </c>
      <c r="E5" s="148" t="s">
        <v>496</v>
      </c>
      <c r="F5" s="149"/>
      <c r="G5" s="136"/>
      <c r="H5" s="137"/>
      <c r="I5" s="65"/>
    </row>
    <row r="6" spans="3:13" ht="15.75" thickBot="1" x14ac:dyDescent="0.3">
      <c r="C6" s="152"/>
      <c r="D6" s="153"/>
      <c r="E6" s="39" t="s">
        <v>110</v>
      </c>
      <c r="F6" s="39" t="s">
        <v>111</v>
      </c>
      <c r="G6" s="40" t="s">
        <v>113</v>
      </c>
      <c r="H6" s="49" t="s">
        <v>114</v>
      </c>
      <c r="L6" s="66" t="s">
        <v>1</v>
      </c>
      <c r="M6" s="67">
        <v>0.25150984718830116</v>
      </c>
    </row>
    <row r="7" spans="3:13" s="57" customFormat="1" ht="15" x14ac:dyDescent="0.25">
      <c r="C7" s="66" t="s">
        <v>63</v>
      </c>
      <c r="D7" s="68">
        <v>18755868977.61998</v>
      </c>
      <c r="E7" s="68">
        <v>48308928928.459984</v>
      </c>
      <c r="F7" s="67">
        <f>E7/$E$33</f>
        <v>0.25150984718830116</v>
      </c>
      <c r="G7" s="68">
        <f t="shared" ref="G7:G33" si="0">E7-D7</f>
        <v>29553059950.840004</v>
      </c>
      <c r="H7" s="67">
        <f t="shared" ref="H7:H33" si="1">E7/D7-1</f>
        <v>1.5756699935419429</v>
      </c>
      <c r="L7" s="66" t="s">
        <v>2</v>
      </c>
      <c r="M7" s="67">
        <v>0.21924079557072729</v>
      </c>
    </row>
    <row r="8" spans="3:13" ht="15" x14ac:dyDescent="0.25">
      <c r="C8" s="69" t="s">
        <v>64</v>
      </c>
      <c r="D8" s="70">
        <v>8964189388.9799747</v>
      </c>
      <c r="E8" s="70">
        <v>31601266236.889988</v>
      </c>
      <c r="F8" s="71">
        <f>E8/$E$33</f>
        <v>0.16452506438234527</v>
      </c>
      <c r="G8" s="70">
        <f t="shared" si="0"/>
        <v>22637076847.910011</v>
      </c>
      <c r="H8" s="71">
        <f t="shared" si="1"/>
        <v>2.5252787358262028</v>
      </c>
      <c r="L8" s="66" t="s">
        <v>3</v>
      </c>
      <c r="M8" s="67">
        <v>1.0916220153981462E-2</v>
      </c>
    </row>
    <row r="9" spans="3:13" ht="15" x14ac:dyDescent="0.25">
      <c r="C9" s="69" t="s">
        <v>67</v>
      </c>
      <c r="D9" s="70">
        <v>1312256292.2699997</v>
      </c>
      <c r="E9" s="70">
        <v>1874569233.0600002</v>
      </c>
      <c r="F9" s="71">
        <f t="shared" ref="F9:F33" si="2">E9/$E$33</f>
        <v>9.7595337302760054E-3</v>
      </c>
      <c r="G9" s="70">
        <f t="shared" si="0"/>
        <v>562312940.79000044</v>
      </c>
      <c r="H9" s="71">
        <f t="shared" si="1"/>
        <v>0.42850847361325006</v>
      </c>
      <c r="L9" s="66" t="s">
        <v>0</v>
      </c>
      <c r="M9" s="67">
        <v>0.34576834645706156</v>
      </c>
    </row>
    <row r="10" spans="3:13" ht="15" x14ac:dyDescent="0.25">
      <c r="C10" s="69" t="s">
        <v>66</v>
      </c>
      <c r="D10" s="70">
        <v>4170304779.8100057</v>
      </c>
      <c r="E10" s="70">
        <v>4961345755.8300009</v>
      </c>
      <c r="F10" s="71">
        <f t="shared" si="2"/>
        <v>2.5830158949394631E-2</v>
      </c>
      <c r="G10" s="70">
        <f t="shared" si="0"/>
        <v>791040976.01999521</v>
      </c>
      <c r="H10" s="71">
        <f t="shared" si="1"/>
        <v>0.1896842120148432</v>
      </c>
      <c r="L10" s="66" t="s">
        <v>5</v>
      </c>
      <c r="M10" s="67">
        <v>0.17256479062992869</v>
      </c>
    </row>
    <row r="11" spans="3:13" x14ac:dyDescent="0.2">
      <c r="C11" s="69" t="s">
        <v>65</v>
      </c>
      <c r="D11" s="70">
        <v>4309118516.5600004</v>
      </c>
      <c r="E11" s="70">
        <v>9871747702.6800022</v>
      </c>
      <c r="F11" s="71">
        <f t="shared" si="2"/>
        <v>5.1395090126285264E-2</v>
      </c>
      <c r="G11" s="70">
        <f t="shared" si="0"/>
        <v>5562629186.1200018</v>
      </c>
      <c r="H11" s="71">
        <f t="shared" si="1"/>
        <v>1.2908972368113671</v>
      </c>
    </row>
    <row r="12" spans="3:13" s="57" customFormat="1" ht="15" x14ac:dyDescent="0.25">
      <c r="C12" s="66" t="s">
        <v>68</v>
      </c>
      <c r="D12" s="68">
        <v>13695280895.780001</v>
      </c>
      <c r="E12" s="68">
        <v>42110828382.459999</v>
      </c>
      <c r="F12" s="67">
        <f t="shared" si="2"/>
        <v>0.21924079557072729</v>
      </c>
      <c r="G12" s="68">
        <f t="shared" si="0"/>
        <v>28415547486.68</v>
      </c>
      <c r="H12" s="67">
        <f t="shared" si="1"/>
        <v>2.0748422542713842</v>
      </c>
    </row>
    <row r="13" spans="3:13" x14ac:dyDescent="0.2">
      <c r="C13" s="69" t="s">
        <v>71</v>
      </c>
      <c r="D13" s="70">
        <v>909380262.19999993</v>
      </c>
      <c r="E13" s="70">
        <v>7918138060.8400021</v>
      </c>
      <c r="F13" s="71">
        <f t="shared" si="2"/>
        <v>4.1224049836561458E-2</v>
      </c>
      <c r="G13" s="70">
        <f t="shared" si="0"/>
        <v>7008757798.6400023</v>
      </c>
      <c r="H13" s="71">
        <f t="shared" si="1"/>
        <v>7.7071804722088491</v>
      </c>
    </row>
    <row r="14" spans="3:13" x14ac:dyDescent="0.2">
      <c r="C14" s="69" t="s">
        <v>69</v>
      </c>
      <c r="D14" s="70">
        <v>1741889564.0700006</v>
      </c>
      <c r="E14" s="70">
        <v>2079038167.6099999</v>
      </c>
      <c r="F14" s="71">
        <f t="shared" si="2"/>
        <v>1.0824056410122233E-2</v>
      </c>
      <c r="G14" s="70">
        <f t="shared" si="0"/>
        <v>337148603.53999925</v>
      </c>
      <c r="H14" s="71">
        <f t="shared" si="1"/>
        <v>0.19355337473418066</v>
      </c>
    </row>
    <row r="15" spans="3:13" x14ac:dyDescent="0.2">
      <c r="C15" s="69" t="s">
        <v>72</v>
      </c>
      <c r="D15" s="70">
        <v>789204797.18999994</v>
      </c>
      <c r="E15" s="70">
        <v>272634240.31999993</v>
      </c>
      <c r="F15" s="71">
        <f t="shared" si="2"/>
        <v>1.4194103997363799E-3</v>
      </c>
      <c r="G15" s="70">
        <f t="shared" si="0"/>
        <v>-516570556.87</v>
      </c>
      <c r="H15" s="71">
        <f t="shared" si="1"/>
        <v>-0.65454563721517323</v>
      </c>
    </row>
    <row r="16" spans="3:13" x14ac:dyDescent="0.2">
      <c r="C16" s="69" t="s">
        <v>75</v>
      </c>
      <c r="D16" s="70">
        <v>5057110667.2299995</v>
      </c>
      <c r="E16" s="70">
        <v>7964825676.880002</v>
      </c>
      <c r="F16" s="71">
        <f t="shared" si="2"/>
        <v>4.1467118673653575E-2</v>
      </c>
      <c r="G16" s="70">
        <f t="shared" si="0"/>
        <v>2907715009.6500025</v>
      </c>
      <c r="H16" s="71">
        <f t="shared" si="1"/>
        <v>0.57497555441923609</v>
      </c>
    </row>
    <row r="17" spans="3:8" x14ac:dyDescent="0.2">
      <c r="C17" s="69" t="s">
        <v>77</v>
      </c>
      <c r="D17" s="70">
        <v>24637548.100000001</v>
      </c>
      <c r="E17" s="70">
        <v>32053933.360000003</v>
      </c>
      <c r="F17" s="71">
        <f t="shared" si="2"/>
        <v>1.6688177651581374E-4</v>
      </c>
      <c r="G17" s="70">
        <f t="shared" si="0"/>
        <v>7416385.2600000016</v>
      </c>
      <c r="H17" s="71">
        <f t="shared" si="1"/>
        <v>0.30101961566540791</v>
      </c>
    </row>
    <row r="18" spans="3:8" x14ac:dyDescent="0.2">
      <c r="C18" s="69" t="s">
        <v>70</v>
      </c>
      <c r="D18" s="70">
        <v>4024819737.250001</v>
      </c>
      <c r="E18" s="70">
        <v>22217720318.159996</v>
      </c>
      <c r="F18" s="71">
        <f t="shared" si="2"/>
        <v>0.11567168981055218</v>
      </c>
      <c r="G18" s="70">
        <f t="shared" si="0"/>
        <v>18192900580.909996</v>
      </c>
      <c r="H18" s="71">
        <f t="shared" si="1"/>
        <v>4.5201777392744749</v>
      </c>
    </row>
    <row r="19" spans="3:8" x14ac:dyDescent="0.2">
      <c r="C19" s="69" t="s">
        <v>74</v>
      </c>
      <c r="D19" s="70">
        <v>133320291.05000001</v>
      </c>
      <c r="E19" s="70">
        <v>312405925.33999997</v>
      </c>
      <c r="F19" s="71">
        <f t="shared" si="2"/>
        <v>1.6264729582256131E-3</v>
      </c>
      <c r="G19" s="70">
        <f t="shared" si="0"/>
        <v>179085634.28999996</v>
      </c>
      <c r="H19" s="71">
        <f t="shared" si="1"/>
        <v>1.3432736523417601</v>
      </c>
    </row>
    <row r="20" spans="3:8" x14ac:dyDescent="0.2">
      <c r="C20" s="69" t="s">
        <v>76</v>
      </c>
      <c r="D20" s="70">
        <v>15009103.67</v>
      </c>
      <c r="E20" s="70">
        <v>15675770.34</v>
      </c>
      <c r="F20" s="71">
        <f t="shared" si="2"/>
        <v>8.1612461510187072E-5</v>
      </c>
      <c r="G20" s="70">
        <f t="shared" si="0"/>
        <v>666666.66999999993</v>
      </c>
      <c r="H20" s="71">
        <f t="shared" si="1"/>
        <v>4.4417487190292704E-2</v>
      </c>
    </row>
    <row r="21" spans="3:8" x14ac:dyDescent="0.2">
      <c r="C21" s="69" t="s">
        <v>73</v>
      </c>
      <c r="D21" s="70">
        <v>999908925.02000034</v>
      </c>
      <c r="E21" s="70">
        <v>1298336289.6100004</v>
      </c>
      <c r="F21" s="71">
        <f t="shared" si="2"/>
        <v>6.7595032438498492E-3</v>
      </c>
      <c r="G21" s="70">
        <f t="shared" si="0"/>
        <v>298427364.59000003</v>
      </c>
      <c r="H21" s="71">
        <f t="shared" si="1"/>
        <v>0.29845454633183799</v>
      </c>
    </row>
    <row r="22" spans="3:8" s="57" customFormat="1" ht="15" x14ac:dyDescent="0.25">
      <c r="C22" s="66" t="s">
        <v>78</v>
      </c>
      <c r="D22" s="68">
        <v>1485475576.7699988</v>
      </c>
      <c r="E22" s="68">
        <v>2096740582.8499999</v>
      </c>
      <c r="F22" s="67">
        <f t="shared" si="2"/>
        <v>1.0916220153981462E-2</v>
      </c>
      <c r="G22" s="68">
        <f t="shared" si="0"/>
        <v>611265006.08000112</v>
      </c>
      <c r="H22" s="67">
        <f t="shared" si="1"/>
        <v>0.41149448408241684</v>
      </c>
    </row>
    <row r="23" spans="3:8" x14ac:dyDescent="0.2">
      <c r="C23" s="69" t="s">
        <v>80</v>
      </c>
      <c r="D23" s="70">
        <v>378344142.68000007</v>
      </c>
      <c r="E23" s="70">
        <v>624057510.58999991</v>
      </c>
      <c r="F23" s="71">
        <f t="shared" si="2"/>
        <v>3.249018610154602E-3</v>
      </c>
      <c r="G23" s="70">
        <f t="shared" si="0"/>
        <v>245713367.90999985</v>
      </c>
      <c r="H23" s="71">
        <f t="shared" si="1"/>
        <v>0.64944409121676805</v>
      </c>
    </row>
    <row r="24" spans="3:8" x14ac:dyDescent="0.2">
      <c r="C24" s="69" t="s">
        <v>79</v>
      </c>
      <c r="D24" s="70">
        <v>1107131434.0899987</v>
      </c>
      <c r="E24" s="70">
        <v>1472683072.26</v>
      </c>
      <c r="F24" s="71">
        <f t="shared" si="2"/>
        <v>7.6672015438268596E-3</v>
      </c>
      <c r="G24" s="70">
        <f t="shared" si="0"/>
        <v>365551638.17000127</v>
      </c>
      <c r="H24" s="71">
        <f t="shared" si="1"/>
        <v>0.330179079840204</v>
      </c>
    </row>
    <row r="25" spans="3:8" s="57" customFormat="1" ht="15" x14ac:dyDescent="0.25">
      <c r="C25" s="66" t="s">
        <v>81</v>
      </c>
      <c r="D25" s="68">
        <v>74845089712.809998</v>
      </c>
      <c r="E25" s="68">
        <v>66413695771.519997</v>
      </c>
      <c r="F25" s="67">
        <f t="shared" si="2"/>
        <v>0.34576834645706156</v>
      </c>
      <c r="G25" s="68">
        <f t="shared" si="0"/>
        <v>-8431393941.2900009</v>
      </c>
      <c r="H25" s="67">
        <f t="shared" si="1"/>
        <v>-0.11265126374545498</v>
      </c>
    </row>
    <row r="26" spans="3:8" x14ac:dyDescent="0.2">
      <c r="C26" s="69" t="s">
        <v>86</v>
      </c>
      <c r="D26" s="70">
        <v>2280701715</v>
      </c>
      <c r="E26" s="70">
        <v>6016723546.1100006</v>
      </c>
      <c r="F26" s="71">
        <f t="shared" si="2"/>
        <v>3.1324752032845786E-2</v>
      </c>
      <c r="G26" s="70">
        <f t="shared" si="0"/>
        <v>3736021831.1100006</v>
      </c>
      <c r="H26" s="71">
        <f t="shared" si="1"/>
        <v>1.6381019080831449</v>
      </c>
    </row>
    <row r="27" spans="3:8" x14ac:dyDescent="0.2">
      <c r="C27" s="69" t="s">
        <v>84</v>
      </c>
      <c r="D27" s="70">
        <v>18933808643.429989</v>
      </c>
      <c r="E27" s="70">
        <v>18168656237.119999</v>
      </c>
      <c r="F27" s="71">
        <f t="shared" si="2"/>
        <v>9.4591125391785769E-2</v>
      </c>
      <c r="G27" s="70">
        <f t="shared" si="0"/>
        <v>-765152406.30998993</v>
      </c>
      <c r="H27" s="71">
        <f t="shared" si="1"/>
        <v>-4.0411964688124025E-2</v>
      </c>
    </row>
    <row r="28" spans="3:8" x14ac:dyDescent="0.2">
      <c r="C28" s="69" t="s">
        <v>85</v>
      </c>
      <c r="D28" s="70">
        <v>1347755068.4500003</v>
      </c>
      <c r="E28" s="70">
        <v>1513753996.3700001</v>
      </c>
      <c r="F28" s="71">
        <f t="shared" si="2"/>
        <v>7.8810283057922439E-3</v>
      </c>
      <c r="G28" s="70">
        <f t="shared" si="0"/>
        <v>165998927.91999984</v>
      </c>
      <c r="H28" s="71">
        <f t="shared" si="1"/>
        <v>0.12316698471845378</v>
      </c>
    </row>
    <row r="29" spans="3:8" x14ac:dyDescent="0.2">
      <c r="C29" s="69" t="s">
        <v>82</v>
      </c>
      <c r="D29" s="70">
        <v>28767664847.71003</v>
      </c>
      <c r="E29" s="70">
        <v>21994414553.290005</v>
      </c>
      <c r="F29" s="71">
        <f t="shared" si="2"/>
        <v>0.11450909730344257</v>
      </c>
      <c r="G29" s="70">
        <f t="shared" si="0"/>
        <v>-6773250294.4200249</v>
      </c>
      <c r="H29" s="71">
        <f t="shared" si="1"/>
        <v>-0.23544664922496106</v>
      </c>
    </row>
    <row r="30" spans="3:8" x14ac:dyDescent="0.2">
      <c r="C30" s="69" t="s">
        <v>83</v>
      </c>
      <c r="D30" s="70">
        <v>23515159438.219971</v>
      </c>
      <c r="E30" s="70">
        <v>18720147438.629997</v>
      </c>
      <c r="F30" s="71">
        <f t="shared" si="2"/>
        <v>9.7462343423195222E-2</v>
      </c>
      <c r="G30" s="70">
        <f t="shared" si="0"/>
        <v>-4795011999.5899734</v>
      </c>
      <c r="H30" s="71">
        <f t="shared" si="1"/>
        <v>-0.20391152406121815</v>
      </c>
    </row>
    <row r="31" spans="3:8" s="57" customFormat="1" ht="15" x14ac:dyDescent="0.25">
      <c r="C31" s="66" t="s">
        <v>87</v>
      </c>
      <c r="D31" s="68">
        <v>40785899941.560013</v>
      </c>
      <c r="E31" s="68">
        <v>33145502250.869991</v>
      </c>
      <c r="F31" s="67">
        <f t="shared" si="2"/>
        <v>0.17256479062992869</v>
      </c>
      <c r="G31" s="68">
        <f t="shared" si="0"/>
        <v>-7640397690.6900215</v>
      </c>
      <c r="H31" s="67">
        <f t="shared" si="1"/>
        <v>-0.18732938838268987</v>
      </c>
    </row>
    <row r="32" spans="3:8" ht="13.5" thickBot="1" x14ac:dyDescent="0.25">
      <c r="C32" s="72" t="s">
        <v>88</v>
      </c>
      <c r="D32" s="70">
        <v>40785899941.560013</v>
      </c>
      <c r="E32" s="70">
        <v>33145502250.869999</v>
      </c>
      <c r="F32" s="71">
        <f t="shared" si="2"/>
        <v>0.17256479062992874</v>
      </c>
      <c r="G32" s="70">
        <f t="shared" si="0"/>
        <v>-7640397690.6900139</v>
      </c>
      <c r="H32" s="71">
        <f t="shared" si="1"/>
        <v>-0.18732938838268964</v>
      </c>
    </row>
    <row r="33" spans="3:8" ht="15.75" thickBot="1" x14ac:dyDescent="0.3">
      <c r="C33" s="73" t="s">
        <v>24</v>
      </c>
      <c r="D33" s="74">
        <v>149567615104.53998</v>
      </c>
      <c r="E33" s="74">
        <v>192075695916.15994</v>
      </c>
      <c r="F33" s="75">
        <f t="shared" si="2"/>
        <v>1</v>
      </c>
      <c r="G33" s="74">
        <f t="shared" si="0"/>
        <v>42508080811.619965</v>
      </c>
      <c r="H33" s="75">
        <f t="shared" si="1"/>
        <v>0.284206449249786</v>
      </c>
    </row>
    <row r="34" spans="3:8" ht="15" x14ac:dyDescent="0.2">
      <c r="C34" s="63" t="s">
        <v>25</v>
      </c>
      <c r="D34" s="63"/>
    </row>
    <row r="35" spans="3:8" ht="15" x14ac:dyDescent="0.2">
      <c r="C35" s="63" t="s">
        <v>26</v>
      </c>
      <c r="D35" s="63"/>
    </row>
    <row r="37" spans="3:8" x14ac:dyDescent="0.2">
      <c r="C37" s="26"/>
    </row>
  </sheetData>
  <mergeCells count="7">
    <mergeCell ref="E4:F4"/>
    <mergeCell ref="E5:F5"/>
    <mergeCell ref="G4:H5"/>
    <mergeCell ref="C2:H2"/>
    <mergeCell ref="C3:H3"/>
    <mergeCell ref="C4:C6"/>
    <mergeCell ref="D5:D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D568"/>
  <sheetViews>
    <sheetView showGridLines="0" zoomScaleNormal="100" workbookViewId="0">
      <selection activeCell="A526" sqref="A526"/>
    </sheetView>
  </sheetViews>
  <sheetFormatPr baseColWidth="10" defaultColWidth="9.140625" defaultRowHeight="12.75" x14ac:dyDescent="0.2"/>
  <cols>
    <col min="2" max="2" width="121.28515625" bestFit="1" customWidth="1"/>
    <col min="3" max="3" width="24.5703125" bestFit="1" customWidth="1"/>
    <col min="4" max="4" width="10.85546875" bestFit="1" customWidth="1"/>
  </cols>
  <sheetData>
    <row r="3" spans="2:4" ht="15.75" x14ac:dyDescent="0.2">
      <c r="B3" s="154" t="s">
        <v>494</v>
      </c>
      <c r="C3" s="154"/>
      <c r="D3" s="154"/>
    </row>
    <row r="4" spans="2:4" ht="16.5" thickBot="1" x14ac:dyDescent="0.25">
      <c r="B4" s="155" t="s">
        <v>115</v>
      </c>
      <c r="C4" s="155"/>
      <c r="D4" s="155"/>
    </row>
    <row r="5" spans="2:4" ht="15" customHeight="1" x14ac:dyDescent="0.2">
      <c r="B5" s="156" t="s">
        <v>19</v>
      </c>
      <c r="C5" s="158" t="s">
        <v>501</v>
      </c>
      <c r="D5" s="158" t="s">
        <v>473</v>
      </c>
    </row>
    <row r="6" spans="2:4" x14ac:dyDescent="0.2">
      <c r="B6" s="157"/>
      <c r="C6" s="159"/>
      <c r="D6" s="159"/>
    </row>
    <row r="7" spans="2:4" ht="15.75" thickBot="1" x14ac:dyDescent="0.25">
      <c r="B7" s="77" t="s">
        <v>171</v>
      </c>
      <c r="C7" s="160"/>
      <c r="D7" s="160"/>
    </row>
    <row r="8" spans="2:4" x14ac:dyDescent="0.2">
      <c r="B8" s="91" t="s">
        <v>28</v>
      </c>
      <c r="C8" s="97">
        <v>2635779124</v>
      </c>
      <c r="D8" s="97">
        <v>219648294.64999998</v>
      </c>
    </row>
    <row r="9" spans="2:4" x14ac:dyDescent="0.2">
      <c r="B9" s="92" t="s">
        <v>172</v>
      </c>
      <c r="C9" s="98">
        <v>2635779124</v>
      </c>
      <c r="D9" s="98">
        <v>219648294.65000001</v>
      </c>
    </row>
    <row r="10" spans="2:4" x14ac:dyDescent="0.2">
      <c r="B10" s="93" t="s">
        <v>479</v>
      </c>
      <c r="C10" s="99">
        <v>2635779124</v>
      </c>
      <c r="D10" s="99">
        <v>219648294.65000001</v>
      </c>
    </row>
    <row r="11" spans="2:4" x14ac:dyDescent="0.2">
      <c r="B11" s="94" t="s">
        <v>173</v>
      </c>
      <c r="C11" s="99">
        <v>2174775633</v>
      </c>
      <c r="D11" s="99">
        <v>202981333.89999998</v>
      </c>
    </row>
    <row r="12" spans="2:4" x14ac:dyDescent="0.2">
      <c r="B12" s="94" t="s">
        <v>465</v>
      </c>
      <c r="C12" s="99">
        <v>461003491</v>
      </c>
      <c r="D12" s="99">
        <v>16666960.75</v>
      </c>
    </row>
    <row r="13" spans="2:4" x14ac:dyDescent="0.2">
      <c r="B13" s="91" t="s">
        <v>29</v>
      </c>
      <c r="C13" s="97">
        <v>5182940712</v>
      </c>
      <c r="D13" s="97">
        <v>431911799.87</v>
      </c>
    </row>
    <row r="14" spans="2:4" x14ac:dyDescent="0.2">
      <c r="B14" s="92" t="s">
        <v>502</v>
      </c>
      <c r="C14" s="98">
        <v>5182940712</v>
      </c>
      <c r="D14" s="98">
        <v>431911799.87</v>
      </c>
    </row>
    <row r="15" spans="2:4" x14ac:dyDescent="0.2">
      <c r="B15" s="93" t="s">
        <v>480</v>
      </c>
      <c r="C15" s="99">
        <v>5182940712</v>
      </c>
      <c r="D15" s="99">
        <v>431911799.87</v>
      </c>
    </row>
    <row r="16" spans="2:4" x14ac:dyDescent="0.2">
      <c r="B16" s="94" t="s">
        <v>173</v>
      </c>
      <c r="C16" s="99">
        <v>4952327923</v>
      </c>
      <c r="D16" s="99">
        <v>412694067.38</v>
      </c>
    </row>
    <row r="17" spans="2:4" x14ac:dyDescent="0.2">
      <c r="B17" s="94" t="s">
        <v>465</v>
      </c>
      <c r="C17" s="99">
        <v>230612789</v>
      </c>
      <c r="D17" s="99">
        <v>19217732.490000002</v>
      </c>
    </row>
    <row r="18" spans="2:4" x14ac:dyDescent="0.2">
      <c r="B18" s="91" t="s">
        <v>31</v>
      </c>
      <c r="C18" s="97">
        <v>97710841814</v>
      </c>
      <c r="D18" s="97">
        <v>30643442813.359993</v>
      </c>
    </row>
    <row r="19" spans="2:4" x14ac:dyDescent="0.2">
      <c r="B19" s="92" t="s">
        <v>174</v>
      </c>
      <c r="C19" s="98">
        <v>15267954930</v>
      </c>
      <c r="D19" s="98">
        <v>2529080457.2799993</v>
      </c>
    </row>
    <row r="20" spans="2:4" x14ac:dyDescent="0.2">
      <c r="B20" s="93" t="s">
        <v>177</v>
      </c>
      <c r="C20" s="99">
        <v>12039848438</v>
      </c>
      <c r="D20" s="99">
        <v>1559423024</v>
      </c>
    </row>
    <row r="21" spans="2:4" x14ac:dyDescent="0.2">
      <c r="B21" s="94" t="s">
        <v>176</v>
      </c>
      <c r="C21" s="99">
        <v>2792145665</v>
      </c>
      <c r="D21" s="99">
        <v>389769741.18000001</v>
      </c>
    </row>
    <row r="22" spans="2:4" x14ac:dyDescent="0.2">
      <c r="B22" s="94" t="s">
        <v>178</v>
      </c>
      <c r="C22" s="99">
        <v>5242781293</v>
      </c>
      <c r="D22" s="99">
        <v>352700084.01999998</v>
      </c>
    </row>
    <row r="23" spans="2:4" x14ac:dyDescent="0.2">
      <c r="B23" s="94" t="s">
        <v>465</v>
      </c>
      <c r="C23" s="99">
        <v>3792167384</v>
      </c>
      <c r="D23" s="99">
        <v>798884182.70000005</v>
      </c>
    </row>
    <row r="24" spans="2:4" x14ac:dyDescent="0.2">
      <c r="B24" s="94" t="s">
        <v>179</v>
      </c>
      <c r="C24" s="99">
        <v>212754096</v>
      </c>
      <c r="D24" s="99">
        <v>18069016.100000001</v>
      </c>
    </row>
    <row r="25" spans="2:4" x14ac:dyDescent="0.2">
      <c r="B25" s="93" t="s">
        <v>180</v>
      </c>
      <c r="C25" s="99">
        <v>78499128</v>
      </c>
      <c r="D25" s="99">
        <v>8378915.0000000009</v>
      </c>
    </row>
    <row r="26" spans="2:4" x14ac:dyDescent="0.2">
      <c r="B26" s="94" t="s">
        <v>176</v>
      </c>
      <c r="C26" s="99">
        <v>78499128</v>
      </c>
      <c r="D26" s="99">
        <v>8378915</v>
      </c>
    </row>
    <row r="27" spans="2:4" x14ac:dyDescent="0.2">
      <c r="B27" s="93" t="s">
        <v>466</v>
      </c>
      <c r="C27" s="99">
        <v>9379801</v>
      </c>
      <c r="D27" s="99">
        <v>0</v>
      </c>
    </row>
    <row r="28" spans="2:4" x14ac:dyDescent="0.2">
      <c r="B28" s="94" t="s">
        <v>176</v>
      </c>
      <c r="C28" s="99">
        <v>9379801</v>
      </c>
      <c r="D28" s="99">
        <v>0</v>
      </c>
    </row>
    <row r="29" spans="2:4" x14ac:dyDescent="0.2">
      <c r="B29" s="93" t="s">
        <v>503</v>
      </c>
      <c r="C29" s="99">
        <v>1738118713</v>
      </c>
      <c r="D29" s="99">
        <v>394942124.97999996</v>
      </c>
    </row>
    <row r="30" spans="2:4" x14ac:dyDescent="0.2">
      <c r="B30" s="94" t="s">
        <v>504</v>
      </c>
      <c r="C30" s="99">
        <v>1738118713</v>
      </c>
      <c r="D30" s="99">
        <v>394942124.97999996</v>
      </c>
    </row>
    <row r="31" spans="2:4" x14ac:dyDescent="0.2">
      <c r="B31" s="93" t="s">
        <v>181</v>
      </c>
      <c r="C31" s="99">
        <v>70269788</v>
      </c>
      <c r="D31" s="99">
        <v>20710055.329999998</v>
      </c>
    </row>
    <row r="32" spans="2:4" x14ac:dyDescent="0.2">
      <c r="B32" s="94" t="s">
        <v>182</v>
      </c>
      <c r="C32" s="99">
        <v>70269788</v>
      </c>
      <c r="D32" s="99">
        <v>20710055.329999998</v>
      </c>
    </row>
    <row r="33" spans="2:4" x14ac:dyDescent="0.2">
      <c r="B33" s="93" t="s">
        <v>183</v>
      </c>
      <c r="C33" s="99">
        <v>782894810</v>
      </c>
      <c r="D33" s="99">
        <v>448627155.28000009</v>
      </c>
    </row>
    <row r="34" spans="2:4" x14ac:dyDescent="0.2">
      <c r="B34" s="94" t="s">
        <v>184</v>
      </c>
      <c r="C34" s="99">
        <v>782894810</v>
      </c>
      <c r="D34" s="99">
        <v>448627155.28000009</v>
      </c>
    </row>
    <row r="35" spans="2:4" x14ac:dyDescent="0.2">
      <c r="B35" s="93" t="s">
        <v>185</v>
      </c>
      <c r="C35" s="99">
        <v>175343147</v>
      </c>
      <c r="D35" s="99">
        <v>21716138.479999997</v>
      </c>
    </row>
    <row r="36" spans="2:4" x14ac:dyDescent="0.2">
      <c r="B36" s="94" t="s">
        <v>186</v>
      </c>
      <c r="C36" s="99">
        <v>175343147</v>
      </c>
      <c r="D36" s="99">
        <v>21716138.479999997</v>
      </c>
    </row>
    <row r="37" spans="2:4" x14ac:dyDescent="0.2">
      <c r="B37" s="93" t="s">
        <v>187</v>
      </c>
      <c r="C37" s="99">
        <v>94739958</v>
      </c>
      <c r="D37" s="99">
        <v>17781376.34</v>
      </c>
    </row>
    <row r="38" spans="2:4" x14ac:dyDescent="0.2">
      <c r="B38" s="94" t="s">
        <v>186</v>
      </c>
      <c r="C38" s="99">
        <v>94739958</v>
      </c>
      <c r="D38" s="99">
        <v>17781376.339999996</v>
      </c>
    </row>
    <row r="39" spans="2:4" x14ac:dyDescent="0.2">
      <c r="B39" s="93" t="s">
        <v>481</v>
      </c>
      <c r="C39" s="99">
        <v>64060200</v>
      </c>
      <c r="D39" s="99">
        <v>16315319.669999998</v>
      </c>
    </row>
    <row r="40" spans="2:4" x14ac:dyDescent="0.2">
      <c r="B40" s="94" t="s">
        <v>482</v>
      </c>
      <c r="C40" s="99">
        <v>64060200</v>
      </c>
      <c r="D40" s="99">
        <v>16315319.669999998</v>
      </c>
    </row>
    <row r="41" spans="2:4" x14ac:dyDescent="0.2">
      <c r="B41" s="93" t="s">
        <v>505</v>
      </c>
      <c r="C41" s="99">
        <v>81627547</v>
      </c>
      <c r="D41" s="99">
        <v>8958726.9000000004</v>
      </c>
    </row>
    <row r="42" spans="2:4" x14ac:dyDescent="0.2">
      <c r="B42" s="94" t="s">
        <v>188</v>
      </c>
      <c r="C42" s="99">
        <v>81627547</v>
      </c>
      <c r="D42" s="99">
        <v>8958726.9000000004</v>
      </c>
    </row>
    <row r="43" spans="2:4" x14ac:dyDescent="0.2">
      <c r="B43" s="93" t="s">
        <v>506</v>
      </c>
      <c r="C43" s="99">
        <v>133173400</v>
      </c>
      <c r="D43" s="99">
        <v>32227621.300000001</v>
      </c>
    </row>
    <row r="44" spans="2:4" x14ac:dyDescent="0.2">
      <c r="B44" s="94" t="s">
        <v>176</v>
      </c>
      <c r="C44" s="99">
        <v>133173400</v>
      </c>
      <c r="D44" s="99">
        <v>32227621.300000004</v>
      </c>
    </row>
    <row r="45" spans="2:4" x14ac:dyDescent="0.2">
      <c r="B45" s="92" t="s">
        <v>507</v>
      </c>
      <c r="C45" s="98">
        <v>52984573044</v>
      </c>
      <c r="D45" s="98">
        <v>7452396389.4299984</v>
      </c>
    </row>
    <row r="46" spans="2:4" x14ac:dyDescent="0.2">
      <c r="B46" s="93" t="s">
        <v>189</v>
      </c>
      <c r="C46" s="99">
        <v>45268616370</v>
      </c>
      <c r="D46" s="99">
        <v>4921228582.1299992</v>
      </c>
    </row>
    <row r="47" spans="2:4" x14ac:dyDescent="0.2">
      <c r="B47" s="94" t="s">
        <v>176</v>
      </c>
      <c r="C47" s="99">
        <v>374230024</v>
      </c>
      <c r="D47" s="99">
        <v>160829355.26999998</v>
      </c>
    </row>
    <row r="48" spans="2:4" x14ac:dyDescent="0.2">
      <c r="B48" s="94" t="s">
        <v>190</v>
      </c>
      <c r="C48" s="99">
        <v>43323227874</v>
      </c>
      <c r="D48" s="99">
        <v>4624492500.8599997</v>
      </c>
    </row>
    <row r="49" spans="2:4" x14ac:dyDescent="0.2">
      <c r="B49" s="94" t="s">
        <v>179</v>
      </c>
      <c r="C49" s="99">
        <v>1571158472</v>
      </c>
      <c r="D49" s="99">
        <v>135906726</v>
      </c>
    </row>
    <row r="50" spans="2:4" x14ac:dyDescent="0.2">
      <c r="B50" s="93" t="s">
        <v>192</v>
      </c>
      <c r="C50" s="99">
        <v>118465055</v>
      </c>
      <c r="D50" s="99">
        <v>13806479.479999999</v>
      </c>
    </row>
    <row r="51" spans="2:4" x14ac:dyDescent="0.2">
      <c r="B51" s="94" t="s">
        <v>193</v>
      </c>
      <c r="C51" s="99">
        <v>118465055</v>
      </c>
      <c r="D51" s="99">
        <v>13806479.479999999</v>
      </c>
    </row>
    <row r="52" spans="2:4" x14ac:dyDescent="0.2">
      <c r="B52" s="93" t="s">
        <v>195</v>
      </c>
      <c r="C52" s="99">
        <v>2220858808</v>
      </c>
      <c r="D52" s="99">
        <v>575402527.60000002</v>
      </c>
    </row>
    <row r="53" spans="2:4" x14ac:dyDescent="0.2">
      <c r="B53" s="94" t="s">
        <v>194</v>
      </c>
      <c r="C53" s="99">
        <v>2220858808</v>
      </c>
      <c r="D53" s="99">
        <v>575402527.60000002</v>
      </c>
    </row>
    <row r="54" spans="2:4" x14ac:dyDescent="0.2">
      <c r="B54" s="93" t="s">
        <v>196</v>
      </c>
      <c r="C54" s="99">
        <v>744132193</v>
      </c>
      <c r="D54" s="99">
        <v>221719749.96000001</v>
      </c>
    </row>
    <row r="55" spans="2:4" x14ac:dyDescent="0.2">
      <c r="B55" s="94" t="s">
        <v>193</v>
      </c>
      <c r="C55" s="99">
        <v>744132193</v>
      </c>
      <c r="D55" s="99">
        <v>221719749.96000001</v>
      </c>
    </row>
    <row r="56" spans="2:4" x14ac:dyDescent="0.2">
      <c r="B56" s="93" t="s">
        <v>198</v>
      </c>
      <c r="C56" s="99">
        <v>661881106</v>
      </c>
      <c r="D56" s="99">
        <v>615216601.54999995</v>
      </c>
    </row>
    <row r="57" spans="2:4" x14ac:dyDescent="0.2">
      <c r="B57" s="94" t="s">
        <v>190</v>
      </c>
      <c r="C57" s="99">
        <v>661881106</v>
      </c>
      <c r="D57" s="99">
        <v>615216601.54999995</v>
      </c>
    </row>
    <row r="58" spans="2:4" x14ac:dyDescent="0.2">
      <c r="B58" s="93" t="s">
        <v>458</v>
      </c>
      <c r="C58" s="99">
        <v>505355362</v>
      </c>
      <c r="D58" s="99">
        <v>109227141.92</v>
      </c>
    </row>
    <row r="59" spans="2:4" x14ac:dyDescent="0.2">
      <c r="B59" s="94" t="s">
        <v>190</v>
      </c>
      <c r="C59" s="99">
        <v>505355362</v>
      </c>
      <c r="D59" s="99">
        <v>109227141.92</v>
      </c>
    </row>
    <row r="60" spans="2:4" x14ac:dyDescent="0.2">
      <c r="B60" s="93" t="s">
        <v>459</v>
      </c>
      <c r="C60" s="99">
        <v>302146893</v>
      </c>
      <c r="D60" s="99">
        <v>46505762.110000007</v>
      </c>
    </row>
    <row r="61" spans="2:4" x14ac:dyDescent="0.2">
      <c r="B61" s="94" t="s">
        <v>190</v>
      </c>
      <c r="C61" s="99">
        <v>302146893</v>
      </c>
      <c r="D61" s="99">
        <v>46505762.109999999</v>
      </c>
    </row>
    <row r="62" spans="2:4" x14ac:dyDescent="0.2">
      <c r="B62" s="93" t="s">
        <v>199</v>
      </c>
      <c r="C62" s="99">
        <v>750878375</v>
      </c>
      <c r="D62" s="99">
        <v>139189929.99000001</v>
      </c>
    </row>
    <row r="63" spans="2:4" x14ac:dyDescent="0.2">
      <c r="B63" s="94" t="s">
        <v>200</v>
      </c>
      <c r="C63" s="99">
        <v>750878375</v>
      </c>
      <c r="D63" s="99">
        <v>139189929.99000001</v>
      </c>
    </row>
    <row r="64" spans="2:4" x14ac:dyDescent="0.2">
      <c r="B64" s="93" t="s">
        <v>460</v>
      </c>
      <c r="C64" s="99">
        <v>114904076</v>
      </c>
      <c r="D64" s="99">
        <v>402710.4</v>
      </c>
    </row>
    <row r="65" spans="2:4" x14ac:dyDescent="0.2">
      <c r="B65" s="94" t="s">
        <v>193</v>
      </c>
      <c r="C65" s="99">
        <v>114904076</v>
      </c>
      <c r="D65" s="99">
        <v>402710.4</v>
      </c>
    </row>
    <row r="66" spans="2:4" x14ac:dyDescent="0.2">
      <c r="B66" s="93" t="s">
        <v>508</v>
      </c>
      <c r="C66" s="99">
        <v>1815776368</v>
      </c>
      <c r="D66" s="99">
        <v>735998625.12</v>
      </c>
    </row>
    <row r="67" spans="2:4" x14ac:dyDescent="0.2">
      <c r="B67" s="94" t="s">
        <v>194</v>
      </c>
      <c r="C67" s="99">
        <v>1815776368</v>
      </c>
      <c r="D67" s="99">
        <v>735998625.11999989</v>
      </c>
    </row>
    <row r="68" spans="2:4" x14ac:dyDescent="0.2">
      <c r="B68" s="93" t="s">
        <v>201</v>
      </c>
      <c r="C68" s="99">
        <v>232348586</v>
      </c>
      <c r="D68" s="99">
        <v>38161746.969999999</v>
      </c>
    </row>
    <row r="69" spans="2:4" x14ac:dyDescent="0.2">
      <c r="B69" s="94" t="s">
        <v>193</v>
      </c>
      <c r="C69" s="99">
        <v>232348586</v>
      </c>
      <c r="D69" s="99">
        <v>38161746.969999999</v>
      </c>
    </row>
    <row r="70" spans="2:4" x14ac:dyDescent="0.2">
      <c r="B70" s="93" t="s">
        <v>509</v>
      </c>
      <c r="C70" s="99">
        <v>249209852</v>
      </c>
      <c r="D70" s="99">
        <v>35536532.200000003</v>
      </c>
    </row>
    <row r="71" spans="2:4" x14ac:dyDescent="0.2">
      <c r="B71" s="94" t="s">
        <v>193</v>
      </c>
      <c r="C71" s="99">
        <v>249209852</v>
      </c>
      <c r="D71" s="99">
        <v>35536532.200000003</v>
      </c>
    </row>
    <row r="72" spans="2:4" x14ac:dyDescent="0.2">
      <c r="B72" s="92" t="s">
        <v>202</v>
      </c>
      <c r="C72" s="98">
        <v>2203500092</v>
      </c>
      <c r="D72" s="98">
        <v>500143974.70999998</v>
      </c>
    </row>
    <row r="73" spans="2:4" x14ac:dyDescent="0.2">
      <c r="B73" s="93" t="s">
        <v>175</v>
      </c>
      <c r="C73" s="99">
        <v>2203500092</v>
      </c>
      <c r="D73" s="99">
        <v>500143974.70999992</v>
      </c>
    </row>
    <row r="74" spans="2:4" x14ac:dyDescent="0.2">
      <c r="B74" s="94" t="s">
        <v>510</v>
      </c>
      <c r="C74" s="99">
        <v>2193013292</v>
      </c>
      <c r="D74" s="99">
        <v>500143974.70999998</v>
      </c>
    </row>
    <row r="75" spans="2:4" x14ac:dyDescent="0.2">
      <c r="B75" s="94" t="s">
        <v>465</v>
      </c>
      <c r="C75" s="99">
        <v>10486800</v>
      </c>
      <c r="D75" s="99">
        <v>0</v>
      </c>
    </row>
    <row r="76" spans="2:4" x14ac:dyDescent="0.2">
      <c r="B76" s="92" t="s">
        <v>203</v>
      </c>
      <c r="C76" s="98">
        <v>6684770446</v>
      </c>
      <c r="D76" s="98">
        <v>553568406.20000005</v>
      </c>
    </row>
    <row r="77" spans="2:4" x14ac:dyDescent="0.2">
      <c r="B77" s="93" t="s">
        <v>191</v>
      </c>
      <c r="C77" s="99">
        <v>6684770446</v>
      </c>
      <c r="D77" s="99">
        <v>553568406.20000005</v>
      </c>
    </row>
    <row r="78" spans="2:4" x14ac:dyDescent="0.2">
      <c r="B78" s="94" t="s">
        <v>176</v>
      </c>
      <c r="C78" s="99">
        <v>1656028926</v>
      </c>
      <c r="D78" s="99">
        <v>88101759.049999967</v>
      </c>
    </row>
    <row r="79" spans="2:4" x14ac:dyDescent="0.2">
      <c r="B79" s="94" t="s">
        <v>204</v>
      </c>
      <c r="C79" s="99">
        <v>0</v>
      </c>
      <c r="D79" s="99">
        <v>0</v>
      </c>
    </row>
    <row r="80" spans="2:4" x14ac:dyDescent="0.2">
      <c r="B80" s="94" t="s">
        <v>511</v>
      </c>
      <c r="C80" s="99">
        <v>0</v>
      </c>
      <c r="D80" s="99">
        <v>0</v>
      </c>
    </row>
    <row r="81" spans="2:4" x14ac:dyDescent="0.2">
      <c r="B81" s="94" t="s">
        <v>205</v>
      </c>
      <c r="C81" s="99">
        <v>5028741520</v>
      </c>
      <c r="D81" s="99">
        <v>418350973.67000002</v>
      </c>
    </row>
    <row r="82" spans="2:4" ht="15" x14ac:dyDescent="0.25">
      <c r="B82" s="95" t="s">
        <v>512</v>
      </c>
      <c r="C82" s="99">
        <v>0</v>
      </c>
      <c r="D82" s="99">
        <v>30762423.560000002</v>
      </c>
    </row>
    <row r="83" spans="2:4" x14ac:dyDescent="0.2">
      <c r="B83" s="94" t="s">
        <v>513</v>
      </c>
      <c r="C83" s="99">
        <v>0</v>
      </c>
      <c r="D83" s="99">
        <v>16353249.92</v>
      </c>
    </row>
    <row r="84" spans="2:4" x14ac:dyDescent="0.2">
      <c r="B84" s="94" t="s">
        <v>514</v>
      </c>
      <c r="C84" s="99">
        <v>0</v>
      </c>
      <c r="D84" s="99">
        <v>0</v>
      </c>
    </row>
    <row r="85" spans="2:4" x14ac:dyDescent="0.2">
      <c r="B85" s="92" t="s">
        <v>206</v>
      </c>
      <c r="C85" s="98">
        <v>20570043302</v>
      </c>
      <c r="D85" s="98">
        <v>19608253585.739998</v>
      </c>
    </row>
    <row r="86" spans="2:4" x14ac:dyDescent="0.2">
      <c r="B86" s="93" t="s">
        <v>207</v>
      </c>
      <c r="C86" s="99">
        <v>11052877241</v>
      </c>
      <c r="D86" s="99">
        <v>15884014030.359999</v>
      </c>
    </row>
    <row r="87" spans="2:4" x14ac:dyDescent="0.2">
      <c r="B87" s="94" t="s">
        <v>176</v>
      </c>
      <c r="C87" s="99">
        <v>10249568397</v>
      </c>
      <c r="D87" s="99">
        <v>15771992995.549997</v>
      </c>
    </row>
    <row r="88" spans="2:4" x14ac:dyDescent="0.2">
      <c r="B88" s="94" t="s">
        <v>208</v>
      </c>
      <c r="C88" s="99">
        <v>16000000</v>
      </c>
      <c r="D88" s="99">
        <v>3628515.76</v>
      </c>
    </row>
    <row r="89" spans="2:4" x14ac:dyDescent="0.2">
      <c r="B89" s="94" t="s">
        <v>515</v>
      </c>
      <c r="C89" s="99">
        <v>429114966</v>
      </c>
      <c r="D89" s="99">
        <v>54303484.850000009</v>
      </c>
    </row>
    <row r="90" spans="2:4" x14ac:dyDescent="0.2">
      <c r="B90" s="94" t="s">
        <v>465</v>
      </c>
      <c r="C90" s="99">
        <v>0</v>
      </c>
      <c r="D90" s="99">
        <v>39169233.200000003</v>
      </c>
    </row>
    <row r="91" spans="2:4" x14ac:dyDescent="0.2">
      <c r="B91" s="94" t="s">
        <v>179</v>
      </c>
      <c r="C91" s="99">
        <v>358193878</v>
      </c>
      <c r="D91" s="99">
        <v>14919801</v>
      </c>
    </row>
    <row r="92" spans="2:4" x14ac:dyDescent="0.2">
      <c r="B92" s="93" t="s">
        <v>467</v>
      </c>
      <c r="C92" s="99">
        <v>481386537</v>
      </c>
      <c r="D92" s="99">
        <v>0</v>
      </c>
    </row>
    <row r="93" spans="2:4" x14ac:dyDescent="0.2">
      <c r="B93" s="94" t="s">
        <v>209</v>
      </c>
      <c r="C93" s="99">
        <v>481386537</v>
      </c>
      <c r="D93" s="99">
        <v>0</v>
      </c>
    </row>
    <row r="94" spans="2:4" x14ac:dyDescent="0.2">
      <c r="B94" s="93" t="s">
        <v>516</v>
      </c>
      <c r="C94" s="99">
        <v>147476316</v>
      </c>
      <c r="D94" s="99">
        <v>29232701.849999998</v>
      </c>
    </row>
    <row r="95" spans="2:4" x14ac:dyDescent="0.2">
      <c r="B95" s="94" t="s">
        <v>209</v>
      </c>
      <c r="C95" s="99">
        <v>147476316</v>
      </c>
      <c r="D95" s="99">
        <v>29232701.850000001</v>
      </c>
    </row>
    <row r="96" spans="2:4" x14ac:dyDescent="0.2">
      <c r="B96" s="93" t="s">
        <v>197</v>
      </c>
      <c r="C96" s="99">
        <v>3932390819</v>
      </c>
      <c r="D96" s="99">
        <v>1276777539.2600002</v>
      </c>
    </row>
    <row r="97" spans="2:4" x14ac:dyDescent="0.2">
      <c r="B97" s="94" t="s">
        <v>517</v>
      </c>
      <c r="C97" s="99">
        <v>3932390819</v>
      </c>
      <c r="D97" s="99">
        <v>1276777539.2600002</v>
      </c>
    </row>
    <row r="98" spans="2:4" x14ac:dyDescent="0.2">
      <c r="B98" s="93" t="s">
        <v>210</v>
      </c>
      <c r="C98" s="99">
        <v>3178601686</v>
      </c>
      <c r="D98" s="99">
        <v>1369280608.4500003</v>
      </c>
    </row>
    <row r="99" spans="2:4" x14ac:dyDescent="0.2">
      <c r="B99" s="94" t="s">
        <v>211</v>
      </c>
      <c r="C99" s="99">
        <v>3178601686</v>
      </c>
      <c r="D99" s="99">
        <v>1369280608.45</v>
      </c>
    </row>
    <row r="100" spans="2:4" x14ac:dyDescent="0.2">
      <c r="B100" s="93" t="s">
        <v>518</v>
      </c>
      <c r="C100" s="99">
        <v>4077200</v>
      </c>
      <c r="D100" s="99">
        <v>0</v>
      </c>
    </row>
    <row r="101" spans="2:4" x14ac:dyDescent="0.2">
      <c r="B101" s="94" t="s">
        <v>211</v>
      </c>
      <c r="C101" s="99">
        <v>4077200</v>
      </c>
      <c r="D101" s="99">
        <v>0</v>
      </c>
    </row>
    <row r="102" spans="2:4" x14ac:dyDescent="0.2">
      <c r="B102" s="93" t="s">
        <v>212</v>
      </c>
      <c r="C102" s="99">
        <v>123438883</v>
      </c>
      <c r="D102" s="99">
        <v>15009571.750000002</v>
      </c>
    </row>
    <row r="103" spans="2:4" x14ac:dyDescent="0.2">
      <c r="B103" s="94" t="s">
        <v>208</v>
      </c>
      <c r="C103" s="99">
        <v>123438883</v>
      </c>
      <c r="D103" s="99">
        <v>15009571.75</v>
      </c>
    </row>
    <row r="104" spans="2:4" x14ac:dyDescent="0.2">
      <c r="B104" s="93" t="s">
        <v>519</v>
      </c>
      <c r="C104" s="99">
        <v>620794047</v>
      </c>
      <c r="D104" s="99">
        <v>137859856.45999995</v>
      </c>
    </row>
    <row r="105" spans="2:4" x14ac:dyDescent="0.2">
      <c r="B105" s="94" t="s">
        <v>213</v>
      </c>
      <c r="C105" s="99">
        <v>620794047</v>
      </c>
      <c r="D105" s="99">
        <v>137859856.45999995</v>
      </c>
    </row>
    <row r="106" spans="2:4" x14ac:dyDescent="0.2">
      <c r="B106" s="93" t="s">
        <v>520</v>
      </c>
      <c r="C106" s="99">
        <v>248443922</v>
      </c>
      <c r="D106" s="99">
        <v>34129191.129999995</v>
      </c>
    </row>
    <row r="107" spans="2:4" x14ac:dyDescent="0.2">
      <c r="B107" s="94" t="s">
        <v>214</v>
      </c>
      <c r="C107" s="99">
        <v>248443922</v>
      </c>
      <c r="D107" s="99">
        <v>34129191.129999995</v>
      </c>
    </row>
    <row r="108" spans="2:4" x14ac:dyDescent="0.2">
      <c r="B108" s="93" t="s">
        <v>521</v>
      </c>
      <c r="C108" s="99">
        <v>780556651</v>
      </c>
      <c r="D108" s="99">
        <v>861950086.4799999</v>
      </c>
    </row>
    <row r="109" spans="2:4" x14ac:dyDescent="0.2">
      <c r="B109" s="94" t="s">
        <v>215</v>
      </c>
      <c r="C109" s="99">
        <v>780556651</v>
      </c>
      <c r="D109" s="99">
        <v>861950086.48000002</v>
      </c>
    </row>
    <row r="110" spans="2:4" x14ac:dyDescent="0.2">
      <c r="B110" s="91" t="s">
        <v>32</v>
      </c>
      <c r="C110" s="97">
        <v>50556642154</v>
      </c>
      <c r="D110" s="97">
        <v>11025974839.16</v>
      </c>
    </row>
    <row r="111" spans="2:4" x14ac:dyDescent="0.2">
      <c r="B111" s="92" t="s">
        <v>216</v>
      </c>
      <c r="C111" s="98">
        <v>30657955556</v>
      </c>
      <c r="D111" s="98">
        <v>8136419908.0400009</v>
      </c>
    </row>
    <row r="112" spans="2:4" x14ac:dyDescent="0.2">
      <c r="B112" s="93" t="s">
        <v>522</v>
      </c>
      <c r="C112" s="99">
        <v>28845306448</v>
      </c>
      <c r="D112" s="99">
        <v>7536049229.7199993</v>
      </c>
    </row>
    <row r="113" spans="2:4" x14ac:dyDescent="0.2">
      <c r="B113" s="94" t="s">
        <v>176</v>
      </c>
      <c r="C113" s="99">
        <v>1362904736</v>
      </c>
      <c r="D113" s="99">
        <v>201292441.25999993</v>
      </c>
    </row>
    <row r="114" spans="2:4" x14ac:dyDescent="0.2">
      <c r="B114" s="94" t="s">
        <v>217</v>
      </c>
      <c r="C114" s="99">
        <v>497978194</v>
      </c>
      <c r="D114" s="99">
        <v>78884299.780000001</v>
      </c>
    </row>
    <row r="115" spans="2:4" x14ac:dyDescent="0.2">
      <c r="B115" s="94" t="s">
        <v>218</v>
      </c>
      <c r="C115" s="99">
        <v>88199673</v>
      </c>
      <c r="D115" s="99">
        <v>9208158.9800000004</v>
      </c>
    </row>
    <row r="116" spans="2:4" x14ac:dyDescent="0.2">
      <c r="B116" s="94" t="s">
        <v>219</v>
      </c>
      <c r="C116" s="99">
        <v>60800757</v>
      </c>
      <c r="D116" s="99">
        <v>32573262.5</v>
      </c>
    </row>
    <row r="117" spans="2:4" x14ac:dyDescent="0.2">
      <c r="B117" s="94" t="s">
        <v>465</v>
      </c>
      <c r="C117" s="99">
        <v>455036918</v>
      </c>
      <c r="D117" s="99">
        <v>117337862.21000001</v>
      </c>
    </row>
    <row r="118" spans="2:4" x14ac:dyDescent="0.2">
      <c r="B118" s="94" t="s">
        <v>179</v>
      </c>
      <c r="C118" s="99">
        <v>26380386170</v>
      </c>
      <c r="D118" s="99">
        <v>7096753204.9899998</v>
      </c>
    </row>
    <row r="119" spans="2:4" x14ac:dyDescent="0.2">
      <c r="B119" s="93" t="s">
        <v>220</v>
      </c>
      <c r="C119" s="99">
        <v>1441656934</v>
      </c>
      <c r="D119" s="99">
        <v>539273759.58999991</v>
      </c>
    </row>
    <row r="120" spans="2:4" x14ac:dyDescent="0.2">
      <c r="B120" s="94" t="s">
        <v>218</v>
      </c>
      <c r="C120" s="99">
        <v>1441656934</v>
      </c>
      <c r="D120" s="99">
        <v>539273759.58999991</v>
      </c>
    </row>
    <row r="121" spans="2:4" x14ac:dyDescent="0.2">
      <c r="B121" s="93" t="s">
        <v>221</v>
      </c>
      <c r="C121" s="99">
        <v>110495399</v>
      </c>
      <c r="D121" s="99">
        <v>21623944.349999998</v>
      </c>
    </row>
    <row r="122" spans="2:4" x14ac:dyDescent="0.2">
      <c r="B122" s="94" t="s">
        <v>219</v>
      </c>
      <c r="C122" s="99">
        <v>110495399</v>
      </c>
      <c r="D122" s="99">
        <v>21623944.350000001</v>
      </c>
    </row>
    <row r="123" spans="2:4" x14ac:dyDescent="0.2">
      <c r="B123" s="93" t="s">
        <v>222</v>
      </c>
      <c r="C123" s="99">
        <v>93039899</v>
      </c>
      <c r="D123" s="99">
        <v>11401137.729999999</v>
      </c>
    </row>
    <row r="124" spans="2:4" x14ac:dyDescent="0.2">
      <c r="B124" s="94" t="s">
        <v>523</v>
      </c>
      <c r="C124" s="99">
        <v>93039899</v>
      </c>
      <c r="D124" s="99">
        <v>11401137.729999997</v>
      </c>
    </row>
    <row r="125" spans="2:4" x14ac:dyDescent="0.2">
      <c r="B125" s="93" t="s">
        <v>223</v>
      </c>
      <c r="C125" s="99">
        <v>26570552</v>
      </c>
      <c r="D125" s="99">
        <v>4908557.4799999995</v>
      </c>
    </row>
    <row r="126" spans="2:4" x14ac:dyDescent="0.2">
      <c r="B126" s="94" t="s">
        <v>523</v>
      </c>
      <c r="C126" s="99">
        <v>26570552</v>
      </c>
      <c r="D126" s="99">
        <v>4908557.4799999995</v>
      </c>
    </row>
    <row r="127" spans="2:4" x14ac:dyDescent="0.2">
      <c r="B127" s="93" t="s">
        <v>224</v>
      </c>
      <c r="C127" s="99">
        <v>50404258</v>
      </c>
      <c r="D127" s="99">
        <v>6747477.6800000006</v>
      </c>
    </row>
    <row r="128" spans="2:4" x14ac:dyDescent="0.2">
      <c r="B128" s="94" t="s">
        <v>523</v>
      </c>
      <c r="C128" s="99">
        <v>50404258</v>
      </c>
      <c r="D128" s="99">
        <v>6747477.6799999997</v>
      </c>
    </row>
    <row r="129" spans="2:4" x14ac:dyDescent="0.2">
      <c r="B129" s="93" t="s">
        <v>225</v>
      </c>
      <c r="C129" s="99">
        <v>23720353</v>
      </c>
      <c r="D129" s="99">
        <v>2949339.48</v>
      </c>
    </row>
    <row r="130" spans="2:4" x14ac:dyDescent="0.2">
      <c r="B130" s="94" t="s">
        <v>523</v>
      </c>
      <c r="C130" s="99">
        <v>23720353</v>
      </c>
      <c r="D130" s="99">
        <v>2949339.4799999995</v>
      </c>
    </row>
    <row r="131" spans="2:4" x14ac:dyDescent="0.2">
      <c r="B131" s="93" t="s">
        <v>226</v>
      </c>
      <c r="C131" s="99">
        <v>20621767</v>
      </c>
      <c r="D131" s="99">
        <v>3395848.1199999996</v>
      </c>
    </row>
    <row r="132" spans="2:4" x14ac:dyDescent="0.2">
      <c r="B132" s="94" t="s">
        <v>523</v>
      </c>
      <c r="C132" s="99">
        <v>20621767</v>
      </c>
      <c r="D132" s="99">
        <v>3395848.1199999996</v>
      </c>
    </row>
    <row r="133" spans="2:4" x14ac:dyDescent="0.2">
      <c r="B133" s="93" t="s">
        <v>227</v>
      </c>
      <c r="C133" s="99">
        <v>18931906</v>
      </c>
      <c r="D133" s="99">
        <v>6410295.8200000003</v>
      </c>
    </row>
    <row r="134" spans="2:4" x14ac:dyDescent="0.2">
      <c r="B134" s="94" t="s">
        <v>523</v>
      </c>
      <c r="C134" s="99">
        <v>18931906</v>
      </c>
      <c r="D134" s="99">
        <v>6410295.8199999994</v>
      </c>
    </row>
    <row r="135" spans="2:4" x14ac:dyDescent="0.2">
      <c r="B135" s="93" t="s">
        <v>228</v>
      </c>
      <c r="C135" s="99">
        <v>27208040</v>
      </c>
      <c r="D135" s="99">
        <v>3660318.0700000003</v>
      </c>
    </row>
    <row r="136" spans="2:4" x14ac:dyDescent="0.2">
      <c r="B136" s="94" t="s">
        <v>523</v>
      </c>
      <c r="C136" s="99">
        <v>27208040</v>
      </c>
      <c r="D136" s="99">
        <v>3660318.0700000003</v>
      </c>
    </row>
    <row r="137" spans="2:4" x14ac:dyDescent="0.2">
      <c r="B137" s="92" t="s">
        <v>229</v>
      </c>
      <c r="C137" s="98">
        <v>19898686598</v>
      </c>
      <c r="D137" s="98">
        <v>2889554931.1199999</v>
      </c>
    </row>
    <row r="138" spans="2:4" x14ac:dyDescent="0.2">
      <c r="B138" s="93" t="s">
        <v>230</v>
      </c>
      <c r="C138" s="99">
        <v>17627691155</v>
      </c>
      <c r="D138" s="99">
        <v>2570032434.3599997</v>
      </c>
    </row>
    <row r="139" spans="2:4" x14ac:dyDescent="0.2">
      <c r="B139" s="94" t="s">
        <v>474</v>
      </c>
      <c r="C139" s="99">
        <v>17533191155</v>
      </c>
      <c r="D139" s="99">
        <v>2554525163.8099999</v>
      </c>
    </row>
    <row r="140" spans="2:4" x14ac:dyDescent="0.2">
      <c r="B140" s="94" t="s">
        <v>231</v>
      </c>
      <c r="C140" s="99">
        <v>94500000</v>
      </c>
      <c r="D140" s="99">
        <v>15507270.550000001</v>
      </c>
    </row>
    <row r="141" spans="2:4" x14ac:dyDescent="0.2">
      <c r="B141" s="93" t="s">
        <v>233</v>
      </c>
      <c r="C141" s="99">
        <v>155781640</v>
      </c>
      <c r="D141" s="99">
        <v>29630331.910000004</v>
      </c>
    </row>
    <row r="142" spans="2:4" x14ac:dyDescent="0.2">
      <c r="B142" s="94" t="s">
        <v>232</v>
      </c>
      <c r="C142" s="99">
        <v>155781640</v>
      </c>
      <c r="D142" s="99">
        <v>29630331.91</v>
      </c>
    </row>
    <row r="143" spans="2:4" x14ac:dyDescent="0.2">
      <c r="B143" s="93" t="s">
        <v>524</v>
      </c>
      <c r="C143" s="99">
        <v>511730765</v>
      </c>
      <c r="D143" s="99">
        <v>50935560.229999989</v>
      </c>
    </row>
    <row r="144" spans="2:4" x14ac:dyDescent="0.2">
      <c r="B144" s="94" t="s">
        <v>474</v>
      </c>
      <c r="C144" s="99">
        <v>511730765</v>
      </c>
      <c r="D144" s="99">
        <v>50935560.229999997</v>
      </c>
    </row>
    <row r="145" spans="2:4" x14ac:dyDescent="0.2">
      <c r="B145" s="93" t="s">
        <v>525</v>
      </c>
      <c r="C145" s="99">
        <v>1236014221</v>
      </c>
      <c r="D145" s="99">
        <v>176926837.98999995</v>
      </c>
    </row>
    <row r="146" spans="2:4" x14ac:dyDescent="0.2">
      <c r="B146" s="94" t="s">
        <v>234</v>
      </c>
      <c r="C146" s="99">
        <v>1236014221</v>
      </c>
      <c r="D146" s="99">
        <v>176926837.98999992</v>
      </c>
    </row>
    <row r="147" spans="2:4" x14ac:dyDescent="0.2">
      <c r="B147" s="93" t="s">
        <v>526</v>
      </c>
      <c r="C147" s="99">
        <v>66082470</v>
      </c>
      <c r="D147" s="99">
        <v>12892899.67</v>
      </c>
    </row>
    <row r="148" spans="2:4" x14ac:dyDescent="0.2">
      <c r="B148" s="94" t="s">
        <v>235</v>
      </c>
      <c r="C148" s="99">
        <v>66082470</v>
      </c>
      <c r="D148" s="99">
        <v>12892899.670000002</v>
      </c>
    </row>
    <row r="149" spans="2:4" x14ac:dyDescent="0.2">
      <c r="B149" s="93" t="s">
        <v>236</v>
      </c>
      <c r="C149" s="99">
        <v>242619379</v>
      </c>
      <c r="D149" s="99">
        <v>26175506.619999997</v>
      </c>
    </row>
    <row r="150" spans="2:4" x14ac:dyDescent="0.2">
      <c r="B150" s="94" t="s">
        <v>235</v>
      </c>
      <c r="C150" s="99">
        <v>242619379</v>
      </c>
      <c r="D150" s="99">
        <v>26175506.619999997</v>
      </c>
    </row>
    <row r="151" spans="2:4" x14ac:dyDescent="0.2">
      <c r="B151" s="93" t="s">
        <v>527</v>
      </c>
      <c r="C151" s="99">
        <v>58766968</v>
      </c>
      <c r="D151" s="99">
        <v>22961360.339999996</v>
      </c>
    </row>
    <row r="152" spans="2:4" x14ac:dyDescent="0.2">
      <c r="B152" s="94" t="s">
        <v>235</v>
      </c>
      <c r="C152" s="99">
        <v>58766968</v>
      </c>
      <c r="D152" s="99">
        <v>22961360.339999996</v>
      </c>
    </row>
    <row r="153" spans="2:4" x14ac:dyDescent="0.2">
      <c r="B153" s="91" t="s">
        <v>33</v>
      </c>
      <c r="C153" s="97">
        <v>34216724136</v>
      </c>
      <c r="D153" s="97">
        <v>4648047519.0600014</v>
      </c>
    </row>
    <row r="154" spans="2:4" x14ac:dyDescent="0.2">
      <c r="B154" s="92" t="s">
        <v>237</v>
      </c>
      <c r="C154" s="98">
        <v>14084560282</v>
      </c>
      <c r="D154" s="98">
        <v>2179513068.0299997</v>
      </c>
    </row>
    <row r="155" spans="2:4" x14ac:dyDescent="0.2">
      <c r="B155" s="93" t="s">
        <v>238</v>
      </c>
      <c r="C155" s="99">
        <v>10491943176</v>
      </c>
      <c r="D155" s="99">
        <v>1648732291.0900004</v>
      </c>
    </row>
    <row r="156" spans="2:4" x14ac:dyDescent="0.2">
      <c r="B156" s="94" t="s">
        <v>176</v>
      </c>
      <c r="C156" s="99">
        <v>4025014628</v>
      </c>
      <c r="D156" s="99">
        <v>1062242848.0599999</v>
      </c>
    </row>
    <row r="157" spans="2:4" x14ac:dyDescent="0.2">
      <c r="B157" s="94" t="s">
        <v>465</v>
      </c>
      <c r="C157" s="99">
        <v>6466928548</v>
      </c>
      <c r="D157" s="99">
        <v>586489443.02999997</v>
      </c>
    </row>
    <row r="158" spans="2:4" x14ac:dyDescent="0.2">
      <c r="B158" s="93" t="s">
        <v>239</v>
      </c>
      <c r="C158" s="99">
        <v>739537415</v>
      </c>
      <c r="D158" s="99">
        <v>131890943.27999999</v>
      </c>
    </row>
    <row r="159" spans="2:4" x14ac:dyDescent="0.2">
      <c r="B159" s="94" t="s">
        <v>528</v>
      </c>
      <c r="C159" s="99">
        <v>739537415</v>
      </c>
      <c r="D159" s="99">
        <v>131890943.27999999</v>
      </c>
    </row>
    <row r="160" spans="2:4" x14ac:dyDescent="0.2">
      <c r="B160" s="93" t="s">
        <v>240</v>
      </c>
      <c r="C160" s="99">
        <v>31985687</v>
      </c>
      <c r="D160" s="99">
        <v>4562382.790000001</v>
      </c>
    </row>
    <row r="161" spans="2:4" x14ac:dyDescent="0.2">
      <c r="B161" s="94" t="s">
        <v>241</v>
      </c>
      <c r="C161" s="99">
        <v>31985687</v>
      </c>
      <c r="D161" s="99">
        <v>4562382.79</v>
      </c>
    </row>
    <row r="162" spans="2:4" x14ac:dyDescent="0.2">
      <c r="B162" s="93" t="s">
        <v>243</v>
      </c>
      <c r="C162" s="99">
        <v>92375608</v>
      </c>
      <c r="D162" s="99">
        <v>9722668.9999999981</v>
      </c>
    </row>
    <row r="163" spans="2:4" x14ac:dyDescent="0.2">
      <c r="B163" s="94" t="s">
        <v>241</v>
      </c>
      <c r="C163" s="99">
        <v>92375608</v>
      </c>
      <c r="D163" s="99">
        <v>9722669</v>
      </c>
    </row>
    <row r="164" spans="2:4" x14ac:dyDescent="0.2">
      <c r="B164" s="93" t="s">
        <v>244</v>
      </c>
      <c r="C164" s="99">
        <v>488993566</v>
      </c>
      <c r="D164" s="99">
        <v>141474572.42999998</v>
      </c>
    </row>
    <row r="165" spans="2:4" x14ac:dyDescent="0.2">
      <c r="B165" s="94" t="s">
        <v>241</v>
      </c>
      <c r="C165" s="99">
        <v>488993566</v>
      </c>
      <c r="D165" s="99">
        <v>141474572.43000001</v>
      </c>
    </row>
    <row r="166" spans="2:4" x14ac:dyDescent="0.2">
      <c r="B166" s="93" t="s">
        <v>245</v>
      </c>
      <c r="C166" s="99">
        <v>40015102</v>
      </c>
      <c r="D166" s="99">
        <v>5210858.59</v>
      </c>
    </row>
    <row r="167" spans="2:4" x14ac:dyDescent="0.2">
      <c r="B167" s="94" t="s">
        <v>529</v>
      </c>
      <c r="C167" s="99">
        <v>40015102</v>
      </c>
      <c r="D167" s="99">
        <v>5210858.5899999989</v>
      </c>
    </row>
    <row r="168" spans="2:4" x14ac:dyDescent="0.2">
      <c r="B168" s="93" t="s">
        <v>246</v>
      </c>
      <c r="C168" s="99">
        <v>46837945</v>
      </c>
      <c r="D168" s="99">
        <v>7259221.8399999989</v>
      </c>
    </row>
    <row r="169" spans="2:4" x14ac:dyDescent="0.2">
      <c r="B169" s="94" t="s">
        <v>528</v>
      </c>
      <c r="C169" s="99">
        <v>46837945</v>
      </c>
      <c r="D169" s="99">
        <v>7259221.8399999999</v>
      </c>
    </row>
    <row r="170" spans="2:4" x14ac:dyDescent="0.2">
      <c r="B170" s="93" t="s">
        <v>530</v>
      </c>
      <c r="C170" s="99">
        <v>21482784</v>
      </c>
      <c r="D170" s="99">
        <v>3133692.39</v>
      </c>
    </row>
    <row r="171" spans="2:4" x14ac:dyDescent="0.2">
      <c r="B171" s="94" t="s">
        <v>528</v>
      </c>
      <c r="C171" s="99">
        <v>21482784</v>
      </c>
      <c r="D171" s="99">
        <v>3133692.39</v>
      </c>
    </row>
    <row r="172" spans="2:4" x14ac:dyDescent="0.2">
      <c r="B172" s="93" t="s">
        <v>247</v>
      </c>
      <c r="C172" s="99">
        <v>25207328</v>
      </c>
      <c r="D172" s="99">
        <v>2099453.7599999998</v>
      </c>
    </row>
    <row r="173" spans="2:4" x14ac:dyDescent="0.2">
      <c r="B173" s="94" t="s">
        <v>528</v>
      </c>
      <c r="C173" s="99">
        <v>25207328</v>
      </c>
      <c r="D173" s="99">
        <v>2099453.7599999998</v>
      </c>
    </row>
    <row r="174" spans="2:4" x14ac:dyDescent="0.2">
      <c r="B174" s="93" t="s">
        <v>531</v>
      </c>
      <c r="C174" s="99">
        <v>34526503</v>
      </c>
      <c r="D174" s="99">
        <v>5150141.99</v>
      </c>
    </row>
    <row r="175" spans="2:4" x14ac:dyDescent="0.2">
      <c r="B175" s="94" t="s">
        <v>528</v>
      </c>
      <c r="C175" s="99">
        <v>34526503</v>
      </c>
      <c r="D175" s="99">
        <v>5150141.9900000012</v>
      </c>
    </row>
    <row r="176" spans="2:4" x14ac:dyDescent="0.2">
      <c r="B176" s="93" t="s">
        <v>532</v>
      </c>
      <c r="C176" s="99">
        <v>21499103</v>
      </c>
      <c r="D176" s="99">
        <v>1711670.6400000001</v>
      </c>
    </row>
    <row r="177" spans="2:4" x14ac:dyDescent="0.2">
      <c r="B177" s="94" t="s">
        <v>176</v>
      </c>
      <c r="C177" s="99">
        <v>21499103</v>
      </c>
      <c r="D177" s="99">
        <v>1711670.6400000001</v>
      </c>
    </row>
    <row r="178" spans="2:4" x14ac:dyDescent="0.2">
      <c r="B178" s="93" t="s">
        <v>248</v>
      </c>
      <c r="C178" s="99">
        <v>302971722</v>
      </c>
      <c r="D178" s="99">
        <v>46329193.460000008</v>
      </c>
    </row>
    <row r="179" spans="2:4" x14ac:dyDescent="0.2">
      <c r="B179" s="94" t="s">
        <v>529</v>
      </c>
      <c r="C179" s="99">
        <v>302971722</v>
      </c>
      <c r="D179" s="99">
        <v>46329193.460000008</v>
      </c>
    </row>
    <row r="180" spans="2:4" x14ac:dyDescent="0.2">
      <c r="B180" s="93" t="s">
        <v>533</v>
      </c>
      <c r="C180" s="99">
        <v>53789029</v>
      </c>
      <c r="D180" s="99">
        <v>8611095.4199999999</v>
      </c>
    </row>
    <row r="181" spans="2:4" x14ac:dyDescent="0.2">
      <c r="B181" s="94" t="s">
        <v>529</v>
      </c>
      <c r="C181" s="99">
        <v>53789029</v>
      </c>
      <c r="D181" s="99">
        <v>8611095.4199999999</v>
      </c>
    </row>
    <row r="182" spans="2:4" x14ac:dyDescent="0.2">
      <c r="B182" s="93" t="s">
        <v>249</v>
      </c>
      <c r="C182" s="99">
        <v>105825008</v>
      </c>
      <c r="D182" s="99">
        <v>11148034.760000002</v>
      </c>
    </row>
    <row r="183" spans="2:4" x14ac:dyDescent="0.2">
      <c r="B183" s="94" t="s">
        <v>529</v>
      </c>
      <c r="C183" s="99">
        <v>105825008</v>
      </c>
      <c r="D183" s="99">
        <v>11148034.76</v>
      </c>
    </row>
    <row r="184" spans="2:4" x14ac:dyDescent="0.2">
      <c r="B184" s="93" t="s">
        <v>250</v>
      </c>
      <c r="C184" s="99">
        <v>54386605</v>
      </c>
      <c r="D184" s="99">
        <v>4489520.54</v>
      </c>
    </row>
    <row r="185" spans="2:4" x14ac:dyDescent="0.2">
      <c r="B185" s="94" t="s">
        <v>528</v>
      </c>
      <c r="C185" s="99">
        <v>54386605</v>
      </c>
      <c r="D185" s="99">
        <v>4489520.54</v>
      </c>
    </row>
    <row r="186" spans="2:4" x14ac:dyDescent="0.2">
      <c r="B186" s="93" t="s">
        <v>251</v>
      </c>
      <c r="C186" s="99">
        <v>65703751</v>
      </c>
      <c r="D186" s="99">
        <v>5004536.96</v>
      </c>
    </row>
    <row r="187" spans="2:4" x14ac:dyDescent="0.2">
      <c r="B187" s="94" t="s">
        <v>529</v>
      </c>
      <c r="C187" s="99">
        <v>65703751</v>
      </c>
      <c r="D187" s="99">
        <v>5004536.959999999</v>
      </c>
    </row>
    <row r="188" spans="2:4" x14ac:dyDescent="0.2">
      <c r="B188" s="93" t="s">
        <v>252</v>
      </c>
      <c r="C188" s="99">
        <v>282981191</v>
      </c>
      <c r="D188" s="99">
        <v>39431632.599999994</v>
      </c>
    </row>
    <row r="189" spans="2:4" x14ac:dyDescent="0.2">
      <c r="B189" s="94" t="s">
        <v>529</v>
      </c>
      <c r="C189" s="99">
        <v>282981191</v>
      </c>
      <c r="D189" s="99">
        <v>39431632.599999994</v>
      </c>
    </row>
    <row r="190" spans="2:4" x14ac:dyDescent="0.2">
      <c r="B190" s="93" t="s">
        <v>253</v>
      </c>
      <c r="C190" s="99">
        <v>904339678</v>
      </c>
      <c r="D190" s="99">
        <v>76389776.309999987</v>
      </c>
    </row>
    <row r="191" spans="2:4" x14ac:dyDescent="0.2">
      <c r="B191" s="94" t="s">
        <v>529</v>
      </c>
      <c r="C191" s="99">
        <v>904339678</v>
      </c>
      <c r="D191" s="99">
        <v>76389776.309999987</v>
      </c>
    </row>
    <row r="192" spans="2:4" x14ac:dyDescent="0.2">
      <c r="B192" s="93" t="s">
        <v>254</v>
      </c>
      <c r="C192" s="99">
        <v>46863360</v>
      </c>
      <c r="D192" s="99">
        <v>4226296.32</v>
      </c>
    </row>
    <row r="193" spans="2:4" x14ac:dyDescent="0.2">
      <c r="B193" s="94" t="s">
        <v>176</v>
      </c>
      <c r="C193" s="99">
        <v>46863360</v>
      </c>
      <c r="D193" s="99">
        <v>4226296.32</v>
      </c>
    </row>
    <row r="194" spans="2:4" x14ac:dyDescent="0.2">
      <c r="B194" s="93" t="s">
        <v>255</v>
      </c>
      <c r="C194" s="99">
        <v>70575164</v>
      </c>
      <c r="D194" s="99">
        <v>6633515.9399999995</v>
      </c>
    </row>
    <row r="195" spans="2:4" x14ac:dyDescent="0.2">
      <c r="B195" s="94" t="s">
        <v>528</v>
      </c>
      <c r="C195" s="99">
        <v>70575164</v>
      </c>
      <c r="D195" s="99">
        <v>6633515.9399999995</v>
      </c>
    </row>
    <row r="196" spans="2:4" x14ac:dyDescent="0.2">
      <c r="B196" s="93" t="s">
        <v>534</v>
      </c>
      <c r="C196" s="99">
        <v>116947738</v>
      </c>
      <c r="D196" s="99">
        <v>11936379.689999999</v>
      </c>
    </row>
    <row r="197" spans="2:4" x14ac:dyDescent="0.2">
      <c r="B197" s="94" t="s">
        <v>529</v>
      </c>
      <c r="C197" s="99">
        <v>116947738</v>
      </c>
      <c r="D197" s="99">
        <v>11936379.689999999</v>
      </c>
    </row>
    <row r="198" spans="2:4" x14ac:dyDescent="0.2">
      <c r="B198" s="93" t="s">
        <v>256</v>
      </c>
      <c r="C198" s="99">
        <v>45772819</v>
      </c>
      <c r="D198" s="99">
        <v>4365188.2300000004</v>
      </c>
    </row>
    <row r="199" spans="2:4" x14ac:dyDescent="0.2">
      <c r="B199" s="94" t="s">
        <v>528</v>
      </c>
      <c r="C199" s="99">
        <v>45772819</v>
      </c>
      <c r="D199" s="99">
        <v>4365188.2299999995</v>
      </c>
    </row>
    <row r="200" spans="2:4" x14ac:dyDescent="0.2">
      <c r="B200" s="92" t="s">
        <v>535</v>
      </c>
      <c r="C200" s="98">
        <v>9072943676</v>
      </c>
      <c r="D200" s="98">
        <v>955462935.54000008</v>
      </c>
    </row>
    <row r="201" spans="2:4" x14ac:dyDescent="0.2">
      <c r="B201" s="93" t="s">
        <v>536</v>
      </c>
      <c r="C201" s="99">
        <v>8956167826</v>
      </c>
      <c r="D201" s="99">
        <v>940491309.78999984</v>
      </c>
    </row>
    <row r="202" spans="2:4" x14ac:dyDescent="0.2">
      <c r="B202" s="94" t="s">
        <v>537</v>
      </c>
      <c r="C202" s="99">
        <v>8956167826</v>
      </c>
      <c r="D202" s="99">
        <v>940491309.79000008</v>
      </c>
    </row>
    <row r="203" spans="2:4" x14ac:dyDescent="0.2">
      <c r="B203" s="93" t="s">
        <v>257</v>
      </c>
      <c r="C203" s="99">
        <v>65971084</v>
      </c>
      <c r="D203" s="99">
        <v>9544134.4799999986</v>
      </c>
    </row>
    <row r="204" spans="2:4" x14ac:dyDescent="0.2">
      <c r="B204" s="94" t="s">
        <v>258</v>
      </c>
      <c r="C204" s="99">
        <v>65971084</v>
      </c>
      <c r="D204" s="99">
        <v>9544134.4800000004</v>
      </c>
    </row>
    <row r="205" spans="2:4" x14ac:dyDescent="0.2">
      <c r="B205" s="93" t="s">
        <v>259</v>
      </c>
      <c r="C205" s="99">
        <v>50804766</v>
      </c>
      <c r="D205" s="99">
        <v>5427491.2700000005</v>
      </c>
    </row>
    <row r="206" spans="2:4" x14ac:dyDescent="0.2">
      <c r="B206" s="94" t="s">
        <v>258</v>
      </c>
      <c r="C206" s="99">
        <v>50804766</v>
      </c>
      <c r="D206" s="99">
        <v>5427491.2700000005</v>
      </c>
    </row>
    <row r="207" spans="2:4" x14ac:dyDescent="0.2">
      <c r="B207" s="92" t="s">
        <v>260</v>
      </c>
      <c r="C207" s="98">
        <v>4054453105</v>
      </c>
      <c r="D207" s="98">
        <v>537795693.01999998</v>
      </c>
    </row>
    <row r="208" spans="2:4" x14ac:dyDescent="0.2">
      <c r="B208" s="93" t="s">
        <v>538</v>
      </c>
      <c r="C208" s="99">
        <v>3920113813</v>
      </c>
      <c r="D208" s="99">
        <v>524266649.21000004</v>
      </c>
    </row>
    <row r="209" spans="2:4" x14ac:dyDescent="0.2">
      <c r="B209" s="94" t="s">
        <v>539</v>
      </c>
      <c r="C209" s="99">
        <v>3605598902</v>
      </c>
      <c r="D209" s="99">
        <v>490138364.01999998</v>
      </c>
    </row>
    <row r="210" spans="2:4" x14ac:dyDescent="0.2">
      <c r="B210" s="94" t="s">
        <v>261</v>
      </c>
      <c r="C210" s="99">
        <v>174820798</v>
      </c>
      <c r="D210" s="99">
        <v>18210783.879999999</v>
      </c>
    </row>
    <row r="211" spans="2:4" x14ac:dyDescent="0.2">
      <c r="B211" s="94" t="s">
        <v>540</v>
      </c>
      <c r="C211" s="99">
        <v>139694113</v>
      </c>
      <c r="D211" s="99">
        <v>15917501.310000001</v>
      </c>
    </row>
    <row r="212" spans="2:4" x14ac:dyDescent="0.2">
      <c r="B212" s="93" t="s">
        <v>541</v>
      </c>
      <c r="C212" s="99">
        <v>91922057</v>
      </c>
      <c r="D212" s="99">
        <v>8832055.7699999996</v>
      </c>
    </row>
    <row r="213" spans="2:4" x14ac:dyDescent="0.2">
      <c r="B213" s="94" t="s">
        <v>539</v>
      </c>
      <c r="C213" s="99">
        <v>91922057</v>
      </c>
      <c r="D213" s="99">
        <v>8832055.7699999996</v>
      </c>
    </row>
    <row r="214" spans="2:4" x14ac:dyDescent="0.2">
      <c r="B214" s="93" t="s">
        <v>242</v>
      </c>
      <c r="C214" s="99">
        <v>42417235</v>
      </c>
      <c r="D214" s="99">
        <v>4696988.04</v>
      </c>
    </row>
    <row r="215" spans="2:4" x14ac:dyDescent="0.2">
      <c r="B215" s="94" t="s">
        <v>539</v>
      </c>
      <c r="C215" s="99">
        <v>42417235</v>
      </c>
      <c r="D215" s="99">
        <v>4696988.04</v>
      </c>
    </row>
    <row r="216" spans="2:4" x14ac:dyDescent="0.2">
      <c r="B216" s="92" t="s">
        <v>542</v>
      </c>
      <c r="C216" s="98">
        <v>7004767073</v>
      </c>
      <c r="D216" s="98">
        <v>975275822.46999979</v>
      </c>
    </row>
    <row r="217" spans="2:4" x14ac:dyDescent="0.2">
      <c r="B217" s="93" t="s">
        <v>543</v>
      </c>
      <c r="C217" s="99">
        <v>6462793362</v>
      </c>
      <c r="D217" s="99">
        <v>881087089.01999998</v>
      </c>
    </row>
    <row r="218" spans="2:4" x14ac:dyDescent="0.2">
      <c r="B218" s="94" t="s">
        <v>544</v>
      </c>
      <c r="C218" s="99">
        <v>6462793362</v>
      </c>
      <c r="D218" s="99">
        <v>881087089.01999998</v>
      </c>
    </row>
    <row r="219" spans="2:4" x14ac:dyDescent="0.2">
      <c r="B219" s="93" t="s">
        <v>545</v>
      </c>
      <c r="C219" s="99">
        <v>438929952</v>
      </c>
      <c r="D219" s="99">
        <v>76208519.849999994</v>
      </c>
    </row>
    <row r="220" spans="2:4" x14ac:dyDescent="0.2">
      <c r="B220" s="94" t="s">
        <v>262</v>
      </c>
      <c r="C220" s="99">
        <v>438929952</v>
      </c>
      <c r="D220" s="99">
        <v>76208519.849999994</v>
      </c>
    </row>
    <row r="221" spans="2:4" x14ac:dyDescent="0.2">
      <c r="B221" s="93" t="s">
        <v>546</v>
      </c>
      <c r="C221" s="99">
        <v>103043759</v>
      </c>
      <c r="D221" s="99">
        <v>17980213.600000001</v>
      </c>
    </row>
    <row r="222" spans="2:4" x14ac:dyDescent="0.2">
      <c r="B222" s="94" t="s">
        <v>547</v>
      </c>
      <c r="C222" s="99">
        <v>103043759</v>
      </c>
      <c r="D222" s="99">
        <v>17980213.600000001</v>
      </c>
    </row>
    <row r="223" spans="2:4" x14ac:dyDescent="0.2">
      <c r="B223" s="91" t="s">
        <v>34</v>
      </c>
      <c r="C223" s="97">
        <v>8853678523</v>
      </c>
      <c r="D223" s="97">
        <v>1874664756.6299996</v>
      </c>
    </row>
    <row r="224" spans="2:4" x14ac:dyDescent="0.2">
      <c r="B224" s="92" t="s">
        <v>263</v>
      </c>
      <c r="C224" s="98">
        <v>8853678523</v>
      </c>
      <c r="D224" s="98">
        <v>1874664756.6299996</v>
      </c>
    </row>
    <row r="225" spans="2:4" x14ac:dyDescent="0.2">
      <c r="B225" s="93" t="s">
        <v>264</v>
      </c>
      <c r="C225" s="99">
        <v>7785227279</v>
      </c>
      <c r="D225" s="99">
        <v>1710428158.6900001</v>
      </c>
    </row>
    <row r="226" spans="2:4" x14ac:dyDescent="0.2">
      <c r="B226" s="94" t="s">
        <v>176</v>
      </c>
      <c r="C226" s="99">
        <v>2454532892</v>
      </c>
      <c r="D226" s="99">
        <v>673658416.43999994</v>
      </c>
    </row>
    <row r="227" spans="2:4" x14ac:dyDescent="0.2">
      <c r="B227" s="94" t="s">
        <v>265</v>
      </c>
      <c r="C227" s="99">
        <v>5196917215</v>
      </c>
      <c r="D227" s="99">
        <v>917653071.0200001</v>
      </c>
    </row>
    <row r="228" spans="2:4" x14ac:dyDescent="0.2">
      <c r="B228" s="94" t="s">
        <v>465</v>
      </c>
      <c r="C228" s="99">
        <v>133777172</v>
      </c>
      <c r="D228" s="99">
        <v>119116671.22999997</v>
      </c>
    </row>
    <row r="229" spans="2:4" x14ac:dyDescent="0.2">
      <c r="B229" s="93" t="s">
        <v>266</v>
      </c>
      <c r="C229" s="99">
        <v>831609142</v>
      </c>
      <c r="D229" s="99">
        <v>126548371.36999999</v>
      </c>
    </row>
    <row r="230" spans="2:4" x14ac:dyDescent="0.2">
      <c r="B230" s="94" t="s">
        <v>267</v>
      </c>
      <c r="C230" s="99">
        <v>831609142</v>
      </c>
      <c r="D230" s="99">
        <v>126548371.37000003</v>
      </c>
    </row>
    <row r="231" spans="2:4" x14ac:dyDescent="0.2">
      <c r="B231" s="93" t="s">
        <v>268</v>
      </c>
      <c r="C231" s="99">
        <v>154468994</v>
      </c>
      <c r="D231" s="99">
        <v>25937903.570000004</v>
      </c>
    </row>
    <row r="232" spans="2:4" x14ac:dyDescent="0.2">
      <c r="B232" s="94" t="s">
        <v>269</v>
      </c>
      <c r="C232" s="99">
        <v>154468994</v>
      </c>
      <c r="D232" s="99">
        <v>25937903.570000004</v>
      </c>
    </row>
    <row r="233" spans="2:4" x14ac:dyDescent="0.2">
      <c r="B233" s="93" t="s">
        <v>270</v>
      </c>
      <c r="C233" s="99">
        <v>43590459</v>
      </c>
      <c r="D233" s="99">
        <v>7020242.0099999998</v>
      </c>
    </row>
    <row r="234" spans="2:4" x14ac:dyDescent="0.2">
      <c r="B234" s="94" t="s">
        <v>271</v>
      </c>
      <c r="C234" s="99">
        <v>43590459</v>
      </c>
      <c r="D234" s="99">
        <v>7020242.0099999998</v>
      </c>
    </row>
    <row r="235" spans="2:4" x14ac:dyDescent="0.2">
      <c r="B235" s="93" t="s">
        <v>272</v>
      </c>
      <c r="C235" s="99">
        <v>38782649</v>
      </c>
      <c r="D235" s="99">
        <v>4730080.99</v>
      </c>
    </row>
    <row r="236" spans="2:4" x14ac:dyDescent="0.2">
      <c r="B236" s="94" t="s">
        <v>265</v>
      </c>
      <c r="C236" s="99">
        <v>38782649</v>
      </c>
      <c r="D236" s="99">
        <v>4730080.9899999993</v>
      </c>
    </row>
    <row r="237" spans="2:4" x14ac:dyDescent="0.2">
      <c r="B237" s="91" t="s">
        <v>35</v>
      </c>
      <c r="C237" s="97">
        <v>21155141529</v>
      </c>
      <c r="D237" s="97">
        <v>2766618596.79</v>
      </c>
    </row>
    <row r="238" spans="2:4" x14ac:dyDescent="0.2">
      <c r="B238" s="92" t="s">
        <v>273</v>
      </c>
      <c r="C238" s="98">
        <v>21155141529</v>
      </c>
      <c r="D238" s="98">
        <v>2766618596.79</v>
      </c>
    </row>
    <row r="239" spans="2:4" x14ac:dyDescent="0.2">
      <c r="B239" s="93" t="s">
        <v>274</v>
      </c>
      <c r="C239" s="99">
        <v>16028178860</v>
      </c>
      <c r="D239" s="99">
        <v>1651136067.55</v>
      </c>
    </row>
    <row r="240" spans="2:4" x14ac:dyDescent="0.2">
      <c r="B240" s="94" t="s">
        <v>176</v>
      </c>
      <c r="C240" s="99">
        <v>2101664137</v>
      </c>
      <c r="D240" s="99">
        <v>218271645.40000001</v>
      </c>
    </row>
    <row r="241" spans="2:4" x14ac:dyDescent="0.2">
      <c r="B241" s="94" t="s">
        <v>465</v>
      </c>
      <c r="C241" s="99">
        <v>341514200</v>
      </c>
      <c r="D241" s="99">
        <v>10965817.15</v>
      </c>
    </row>
    <row r="242" spans="2:4" x14ac:dyDescent="0.2">
      <c r="B242" s="94" t="s">
        <v>179</v>
      </c>
      <c r="C242" s="99">
        <v>13585000523</v>
      </c>
      <c r="D242" s="99">
        <v>1421898605.0000002</v>
      </c>
    </row>
    <row r="243" spans="2:4" x14ac:dyDescent="0.2">
      <c r="B243" s="93" t="s">
        <v>275</v>
      </c>
      <c r="C243" s="99">
        <v>299695677</v>
      </c>
      <c r="D243" s="99">
        <v>66104025.159999996</v>
      </c>
    </row>
    <row r="244" spans="2:4" x14ac:dyDescent="0.2">
      <c r="B244" s="94" t="s">
        <v>276</v>
      </c>
      <c r="C244" s="99">
        <v>299695677</v>
      </c>
      <c r="D244" s="99">
        <v>66104025.160000004</v>
      </c>
    </row>
    <row r="245" spans="2:4" x14ac:dyDescent="0.2">
      <c r="B245" s="93" t="s">
        <v>548</v>
      </c>
      <c r="C245" s="99">
        <v>780000000</v>
      </c>
      <c r="D245" s="99">
        <v>166995714.95000002</v>
      </c>
    </row>
    <row r="246" spans="2:4" x14ac:dyDescent="0.2">
      <c r="B246" s="94" t="s">
        <v>277</v>
      </c>
      <c r="C246" s="99">
        <v>780000000</v>
      </c>
      <c r="D246" s="99">
        <v>166995714.95000002</v>
      </c>
    </row>
    <row r="247" spans="2:4" x14ac:dyDescent="0.2">
      <c r="B247" s="93" t="s">
        <v>278</v>
      </c>
      <c r="C247" s="99">
        <v>480967816</v>
      </c>
      <c r="D247" s="99">
        <v>86058485.199999988</v>
      </c>
    </row>
    <row r="248" spans="2:4" x14ac:dyDescent="0.2">
      <c r="B248" s="94" t="s">
        <v>279</v>
      </c>
      <c r="C248" s="99">
        <v>480967816</v>
      </c>
      <c r="D248" s="99">
        <v>86058485.199999988</v>
      </c>
    </row>
    <row r="249" spans="2:4" x14ac:dyDescent="0.2">
      <c r="B249" s="93" t="s">
        <v>549</v>
      </c>
      <c r="C249" s="99">
        <v>129610339</v>
      </c>
      <c r="D249" s="99">
        <v>18968274.850000001</v>
      </c>
    </row>
    <row r="250" spans="2:4" x14ac:dyDescent="0.2">
      <c r="B250" s="94" t="s">
        <v>280</v>
      </c>
      <c r="C250" s="99">
        <v>129610339</v>
      </c>
      <c r="D250" s="99">
        <v>18968274.850000001</v>
      </c>
    </row>
    <row r="251" spans="2:4" x14ac:dyDescent="0.2">
      <c r="B251" s="93" t="s">
        <v>550</v>
      </c>
      <c r="C251" s="99">
        <v>222287434</v>
      </c>
      <c r="D251" s="99">
        <v>45519978.700000003</v>
      </c>
    </row>
    <row r="252" spans="2:4" x14ac:dyDescent="0.2">
      <c r="B252" s="94" t="s">
        <v>281</v>
      </c>
      <c r="C252" s="99">
        <v>222287434</v>
      </c>
      <c r="D252" s="99">
        <v>45519978.70000001</v>
      </c>
    </row>
    <row r="253" spans="2:4" x14ac:dyDescent="0.2">
      <c r="B253" s="93" t="s">
        <v>551</v>
      </c>
      <c r="C253" s="99">
        <v>946348719</v>
      </c>
      <c r="D253" s="99">
        <v>300504904.53999996</v>
      </c>
    </row>
    <row r="254" spans="2:4" x14ac:dyDescent="0.2">
      <c r="B254" s="94" t="s">
        <v>475</v>
      </c>
      <c r="C254" s="99">
        <v>946348719</v>
      </c>
      <c r="D254" s="99">
        <v>300504904.54000002</v>
      </c>
    </row>
    <row r="255" spans="2:4" x14ac:dyDescent="0.2">
      <c r="B255" s="93" t="s">
        <v>282</v>
      </c>
      <c r="C255" s="99">
        <v>478918346</v>
      </c>
      <c r="D255" s="99">
        <v>93893967.959999993</v>
      </c>
    </row>
    <row r="256" spans="2:4" x14ac:dyDescent="0.2">
      <c r="B256" s="94" t="s">
        <v>283</v>
      </c>
      <c r="C256" s="99">
        <v>478918346</v>
      </c>
      <c r="D256" s="99">
        <v>93893967.960000008</v>
      </c>
    </row>
    <row r="257" spans="2:4" x14ac:dyDescent="0.2">
      <c r="B257" s="93" t="s">
        <v>284</v>
      </c>
      <c r="C257" s="99">
        <v>478893141</v>
      </c>
      <c r="D257" s="99">
        <v>102477918.41999999</v>
      </c>
    </row>
    <row r="258" spans="2:4" x14ac:dyDescent="0.2">
      <c r="B258" s="94" t="s">
        <v>285</v>
      </c>
      <c r="C258" s="99">
        <v>478893141</v>
      </c>
      <c r="D258" s="99">
        <v>102477918.41999999</v>
      </c>
    </row>
    <row r="259" spans="2:4" x14ac:dyDescent="0.2">
      <c r="B259" s="93" t="s">
        <v>552</v>
      </c>
      <c r="C259" s="99">
        <v>668057776</v>
      </c>
      <c r="D259" s="99">
        <v>96258271.390000015</v>
      </c>
    </row>
    <row r="260" spans="2:4" x14ac:dyDescent="0.2">
      <c r="B260" s="94" t="s">
        <v>553</v>
      </c>
      <c r="C260" s="99">
        <v>668057776</v>
      </c>
      <c r="D260" s="99">
        <v>96258271.390000015</v>
      </c>
    </row>
    <row r="261" spans="2:4" x14ac:dyDescent="0.2">
      <c r="B261" s="93" t="s">
        <v>554</v>
      </c>
      <c r="C261" s="99">
        <v>187442687</v>
      </c>
      <c r="D261" s="99">
        <v>13730815.240000002</v>
      </c>
    </row>
    <row r="262" spans="2:4" x14ac:dyDescent="0.2">
      <c r="B262" s="94" t="s">
        <v>286</v>
      </c>
      <c r="C262" s="99">
        <v>187442687</v>
      </c>
      <c r="D262" s="99">
        <v>13730815.240000002</v>
      </c>
    </row>
    <row r="263" spans="2:4" x14ac:dyDescent="0.2">
      <c r="B263" s="93" t="s">
        <v>287</v>
      </c>
      <c r="C263" s="99">
        <v>454740734</v>
      </c>
      <c r="D263" s="99">
        <v>124970172.82999998</v>
      </c>
    </row>
    <row r="264" spans="2:4" x14ac:dyDescent="0.2">
      <c r="B264" s="94" t="s">
        <v>555</v>
      </c>
      <c r="C264" s="99">
        <v>454740734</v>
      </c>
      <c r="D264" s="99">
        <v>124970172.83</v>
      </c>
    </row>
    <row r="265" spans="2:4" x14ac:dyDescent="0.2">
      <c r="B265" s="91" t="s">
        <v>36</v>
      </c>
      <c r="C265" s="97">
        <v>190809106513.70999</v>
      </c>
      <c r="D265" s="97">
        <v>19337027124.499996</v>
      </c>
    </row>
    <row r="266" spans="2:4" x14ac:dyDescent="0.2">
      <c r="B266" s="92" t="s">
        <v>288</v>
      </c>
      <c r="C266" s="98">
        <v>190809106513.70999</v>
      </c>
      <c r="D266" s="98">
        <v>19337027124.499992</v>
      </c>
    </row>
    <row r="267" spans="2:4" x14ac:dyDescent="0.2">
      <c r="B267" s="93" t="s">
        <v>556</v>
      </c>
      <c r="C267" s="99">
        <v>141545671458</v>
      </c>
      <c r="D267" s="99">
        <v>16274397226.970001</v>
      </c>
    </row>
    <row r="268" spans="2:4" x14ac:dyDescent="0.2">
      <c r="B268" s="94" t="s">
        <v>176</v>
      </c>
      <c r="C268" s="99">
        <v>8751933013</v>
      </c>
      <c r="D268" s="99">
        <v>1499733437.72</v>
      </c>
    </row>
    <row r="269" spans="2:4" x14ac:dyDescent="0.2">
      <c r="B269" s="94" t="s">
        <v>557</v>
      </c>
      <c r="C269" s="99">
        <v>12829371153</v>
      </c>
      <c r="D269" s="99">
        <v>709905959.51999998</v>
      </c>
    </row>
    <row r="270" spans="2:4" x14ac:dyDescent="0.2">
      <c r="B270" s="94" t="s">
        <v>289</v>
      </c>
      <c r="C270" s="99">
        <v>65280404532</v>
      </c>
      <c r="D270" s="99">
        <v>8396552701.4100018</v>
      </c>
    </row>
    <row r="271" spans="2:4" x14ac:dyDescent="0.2">
      <c r="B271" s="94" t="s">
        <v>290</v>
      </c>
      <c r="C271" s="99">
        <v>35289279568</v>
      </c>
      <c r="D271" s="99">
        <v>3067125447.6100001</v>
      </c>
    </row>
    <row r="272" spans="2:4" x14ac:dyDescent="0.2">
      <c r="B272" s="94" t="s">
        <v>291</v>
      </c>
      <c r="C272" s="99">
        <v>6914924681</v>
      </c>
      <c r="D272" s="99">
        <v>1041173507.0000001</v>
      </c>
    </row>
    <row r="273" spans="2:4" x14ac:dyDescent="0.2">
      <c r="B273" s="94" t="s">
        <v>292</v>
      </c>
      <c r="C273" s="99">
        <v>7494750012</v>
      </c>
      <c r="D273" s="99">
        <v>1025995466.1399999</v>
      </c>
    </row>
    <row r="274" spans="2:4" x14ac:dyDescent="0.2">
      <c r="B274" s="94" t="s">
        <v>293</v>
      </c>
      <c r="C274" s="99">
        <v>164705913</v>
      </c>
      <c r="D274" s="99">
        <v>2879567.17</v>
      </c>
    </row>
    <row r="275" spans="2:4" x14ac:dyDescent="0.2">
      <c r="B275" s="94" t="s">
        <v>294</v>
      </c>
      <c r="C275" s="99">
        <v>834690659</v>
      </c>
      <c r="D275" s="99">
        <v>51005249.410000004</v>
      </c>
    </row>
    <row r="276" spans="2:4" x14ac:dyDescent="0.2">
      <c r="B276" s="94" t="s">
        <v>295</v>
      </c>
      <c r="C276" s="99">
        <v>2541047855</v>
      </c>
      <c r="D276" s="99">
        <v>360966288.03000003</v>
      </c>
    </row>
    <row r="277" spans="2:4" x14ac:dyDescent="0.2">
      <c r="B277" s="94" t="s">
        <v>465</v>
      </c>
      <c r="C277" s="99">
        <v>1444564072</v>
      </c>
      <c r="D277" s="99">
        <v>119059602.96000001</v>
      </c>
    </row>
    <row r="278" spans="2:4" x14ac:dyDescent="0.2">
      <c r="B278" s="93" t="s">
        <v>296</v>
      </c>
      <c r="C278" s="99">
        <v>-711914325</v>
      </c>
      <c r="D278" s="99">
        <v>30685960.200000003</v>
      </c>
    </row>
    <row r="279" spans="2:4" x14ac:dyDescent="0.2">
      <c r="B279" s="104" t="s">
        <v>176</v>
      </c>
      <c r="C279" s="99">
        <v>0</v>
      </c>
      <c r="D279" s="99">
        <v>0</v>
      </c>
    </row>
    <row r="280" spans="2:4" x14ac:dyDescent="0.2">
      <c r="B280" s="104" t="s">
        <v>584</v>
      </c>
      <c r="C280" s="99">
        <v>0</v>
      </c>
      <c r="D280" s="99">
        <v>0</v>
      </c>
    </row>
    <row r="281" spans="2:4" x14ac:dyDescent="0.2">
      <c r="B281" s="94" t="s">
        <v>290</v>
      </c>
      <c r="C281" s="99">
        <v>-1097234409</v>
      </c>
      <c r="D281" s="99">
        <v>0</v>
      </c>
    </row>
    <row r="282" spans="2:4" x14ac:dyDescent="0.2">
      <c r="B282" s="94" t="s">
        <v>297</v>
      </c>
      <c r="C282" s="99">
        <v>385320084</v>
      </c>
      <c r="D282" s="99">
        <v>30685960.199999999</v>
      </c>
    </row>
    <row r="283" spans="2:4" x14ac:dyDescent="0.2">
      <c r="B283" s="93" t="s">
        <v>298</v>
      </c>
      <c r="C283" s="99">
        <v>408501104</v>
      </c>
      <c r="D283" s="99">
        <v>49519819.820000008</v>
      </c>
    </row>
    <row r="284" spans="2:4" x14ac:dyDescent="0.2">
      <c r="B284" s="94" t="s">
        <v>557</v>
      </c>
      <c r="C284" s="99">
        <v>408501104</v>
      </c>
      <c r="D284" s="99">
        <v>49519819.82</v>
      </c>
    </row>
    <row r="285" spans="2:4" x14ac:dyDescent="0.2">
      <c r="B285" s="93" t="s">
        <v>299</v>
      </c>
      <c r="C285" s="99">
        <v>12924768784</v>
      </c>
      <c r="D285" s="99">
        <v>1099051430.45</v>
      </c>
    </row>
    <row r="286" spans="2:4" x14ac:dyDescent="0.2">
      <c r="B286" s="94" t="s">
        <v>300</v>
      </c>
      <c r="C286" s="99">
        <v>12924768784</v>
      </c>
      <c r="D286" s="99">
        <v>1099051430.45</v>
      </c>
    </row>
    <row r="287" spans="2:4" x14ac:dyDescent="0.2">
      <c r="B287" s="93" t="s">
        <v>301</v>
      </c>
      <c r="C287" s="99">
        <v>200625809</v>
      </c>
      <c r="D287" s="99">
        <v>27379136.340000004</v>
      </c>
    </row>
    <row r="288" spans="2:4" x14ac:dyDescent="0.2">
      <c r="B288" s="94" t="s">
        <v>557</v>
      </c>
      <c r="C288" s="99">
        <v>200625809</v>
      </c>
      <c r="D288" s="99">
        <v>27379136.34</v>
      </c>
    </row>
    <row r="289" spans="2:4" x14ac:dyDescent="0.2">
      <c r="B289" s="93" t="s">
        <v>302</v>
      </c>
      <c r="C289" s="99">
        <v>2349200212</v>
      </c>
      <c r="D289" s="99">
        <v>145212829.75</v>
      </c>
    </row>
    <row r="290" spans="2:4" x14ac:dyDescent="0.2">
      <c r="B290" s="94" t="s">
        <v>293</v>
      </c>
      <c r="C290" s="99">
        <v>2349200212</v>
      </c>
      <c r="D290" s="99">
        <v>145212829.75</v>
      </c>
    </row>
    <row r="291" spans="2:4" x14ac:dyDescent="0.2">
      <c r="B291" s="93" t="s">
        <v>558</v>
      </c>
      <c r="C291" s="99">
        <v>2579045480</v>
      </c>
      <c r="D291" s="99">
        <v>147350220.97000003</v>
      </c>
    </row>
    <row r="292" spans="2:4" x14ac:dyDescent="0.2">
      <c r="B292" s="94" t="s">
        <v>293</v>
      </c>
      <c r="C292" s="99">
        <v>2579045480</v>
      </c>
      <c r="D292" s="99">
        <v>147350220.97</v>
      </c>
    </row>
    <row r="293" spans="2:4" x14ac:dyDescent="0.2">
      <c r="B293" s="93" t="s">
        <v>303</v>
      </c>
      <c r="C293" s="99">
        <v>7856597390.71</v>
      </c>
      <c r="D293" s="99">
        <v>950673952.41000009</v>
      </c>
    </row>
    <row r="294" spans="2:4" x14ac:dyDescent="0.2">
      <c r="B294" s="94" t="s">
        <v>304</v>
      </c>
      <c r="C294" s="99">
        <v>7856597390.71</v>
      </c>
      <c r="D294" s="99">
        <v>950673952.41000021</v>
      </c>
    </row>
    <row r="295" spans="2:4" x14ac:dyDescent="0.2">
      <c r="B295" s="93" t="s">
        <v>305</v>
      </c>
      <c r="C295" s="99">
        <v>23656610601</v>
      </c>
      <c r="D295" s="99">
        <v>612756547.59000003</v>
      </c>
    </row>
    <row r="296" spans="2:4" x14ac:dyDescent="0.2">
      <c r="B296" s="94" t="s">
        <v>306</v>
      </c>
      <c r="C296" s="99">
        <v>23656610601</v>
      </c>
      <c r="D296" s="99">
        <v>612756547.59000015</v>
      </c>
    </row>
    <row r="297" spans="2:4" x14ac:dyDescent="0.2">
      <c r="B297" s="91" t="s">
        <v>37</v>
      </c>
      <c r="C297" s="97">
        <v>140551201390.25998</v>
      </c>
      <c r="D297" s="97">
        <v>23744128112.109993</v>
      </c>
    </row>
    <row r="298" spans="2:4" x14ac:dyDescent="0.2">
      <c r="B298" s="92" t="s">
        <v>307</v>
      </c>
      <c r="C298" s="98">
        <v>140551201390.25998</v>
      </c>
      <c r="D298" s="98">
        <v>23744128112.109997</v>
      </c>
    </row>
    <row r="299" spans="2:4" x14ac:dyDescent="0.2">
      <c r="B299" s="93" t="s">
        <v>308</v>
      </c>
      <c r="C299" s="99">
        <v>129082203916.25999</v>
      </c>
      <c r="D299" s="99">
        <v>21959624618.119999</v>
      </c>
    </row>
    <row r="300" spans="2:4" x14ac:dyDescent="0.2">
      <c r="B300" s="94" t="s">
        <v>176</v>
      </c>
      <c r="C300" s="99">
        <v>32312524178.449997</v>
      </c>
      <c r="D300" s="99">
        <v>3819398024.25</v>
      </c>
    </row>
    <row r="301" spans="2:4" x14ac:dyDescent="0.2">
      <c r="B301" s="94" t="s">
        <v>309</v>
      </c>
      <c r="C301" s="99">
        <v>143139089</v>
      </c>
      <c r="D301" s="99">
        <v>29360390.09</v>
      </c>
    </row>
    <row r="302" spans="2:4" x14ac:dyDescent="0.2">
      <c r="B302" s="94" t="s">
        <v>310</v>
      </c>
      <c r="C302" s="99">
        <v>2859009448</v>
      </c>
      <c r="D302" s="99">
        <v>22060768.310000002</v>
      </c>
    </row>
    <row r="303" spans="2:4" x14ac:dyDescent="0.2">
      <c r="B303" s="94" t="s">
        <v>311</v>
      </c>
      <c r="C303" s="99">
        <v>256077534</v>
      </c>
      <c r="D303" s="99">
        <v>107804375.07999998</v>
      </c>
    </row>
    <row r="304" spans="2:4" x14ac:dyDescent="0.2">
      <c r="B304" s="94" t="s">
        <v>465</v>
      </c>
      <c r="C304" s="99">
        <v>1441946834</v>
      </c>
      <c r="D304" s="99">
        <v>768059703.55999994</v>
      </c>
    </row>
    <row r="305" spans="2:4" x14ac:dyDescent="0.2">
      <c r="B305" s="94" t="s">
        <v>179</v>
      </c>
      <c r="C305" s="99">
        <v>92069506832.809998</v>
      </c>
      <c r="D305" s="99">
        <v>17212941356.830002</v>
      </c>
    </row>
    <row r="306" spans="2:4" x14ac:dyDescent="0.2">
      <c r="B306" s="93" t="s">
        <v>312</v>
      </c>
      <c r="C306" s="99">
        <v>344488005</v>
      </c>
      <c r="D306" s="99">
        <v>43799371.560000002</v>
      </c>
    </row>
    <row r="307" spans="2:4" x14ac:dyDescent="0.2">
      <c r="B307" s="94" t="s">
        <v>313</v>
      </c>
      <c r="C307" s="99">
        <v>344488005</v>
      </c>
      <c r="D307" s="99">
        <v>43799371.560000002</v>
      </c>
    </row>
    <row r="308" spans="2:4" x14ac:dyDescent="0.2">
      <c r="B308" s="93" t="s">
        <v>314</v>
      </c>
      <c r="C308" s="99">
        <v>222286437</v>
      </c>
      <c r="D308" s="99">
        <v>6170989.6099999985</v>
      </c>
    </row>
    <row r="309" spans="2:4" x14ac:dyDescent="0.2">
      <c r="B309" s="94" t="s">
        <v>313</v>
      </c>
      <c r="C309" s="99">
        <v>222286437</v>
      </c>
      <c r="D309" s="99">
        <v>6170989.6099999985</v>
      </c>
    </row>
    <row r="310" spans="2:4" x14ac:dyDescent="0.2">
      <c r="B310" s="93" t="s">
        <v>315</v>
      </c>
      <c r="C310" s="99">
        <v>1726719740</v>
      </c>
      <c r="D310" s="99">
        <v>297312464.53000003</v>
      </c>
    </row>
    <row r="311" spans="2:4" x14ac:dyDescent="0.2">
      <c r="B311" s="94" t="s">
        <v>316</v>
      </c>
      <c r="C311" s="99">
        <v>589851522</v>
      </c>
      <c r="D311" s="99">
        <v>58467750.340000004</v>
      </c>
    </row>
    <row r="312" spans="2:4" x14ac:dyDescent="0.2">
      <c r="B312" s="94" t="s">
        <v>317</v>
      </c>
      <c r="C312" s="99">
        <v>203636084</v>
      </c>
      <c r="D312" s="99">
        <v>89902553.510000005</v>
      </c>
    </row>
    <row r="313" spans="2:4" x14ac:dyDescent="0.2">
      <c r="B313" s="94" t="s">
        <v>318</v>
      </c>
      <c r="C313" s="99">
        <v>121128956</v>
      </c>
      <c r="D313" s="99">
        <v>68330940.120000005</v>
      </c>
    </row>
    <row r="314" spans="2:4" x14ac:dyDescent="0.2">
      <c r="B314" s="94" t="s">
        <v>319</v>
      </c>
      <c r="C314" s="99">
        <v>812103178</v>
      </c>
      <c r="D314" s="99">
        <v>80611220.560000002</v>
      </c>
    </row>
    <row r="315" spans="2:4" x14ac:dyDescent="0.2">
      <c r="B315" s="93" t="s">
        <v>320</v>
      </c>
      <c r="C315" s="99">
        <v>462522873.77999997</v>
      </c>
      <c r="D315" s="99">
        <v>151765883.57999995</v>
      </c>
    </row>
    <row r="316" spans="2:4" x14ac:dyDescent="0.2">
      <c r="B316" s="94" t="s">
        <v>319</v>
      </c>
      <c r="C316" s="99">
        <v>462522873.77999997</v>
      </c>
      <c r="D316" s="99">
        <v>151765883.57999998</v>
      </c>
    </row>
    <row r="317" spans="2:4" x14ac:dyDescent="0.2">
      <c r="B317" s="93" t="s">
        <v>321</v>
      </c>
      <c r="C317" s="99">
        <v>7814157081.6399994</v>
      </c>
      <c r="D317" s="99">
        <v>875274321.00999999</v>
      </c>
    </row>
    <row r="318" spans="2:4" x14ac:dyDescent="0.2">
      <c r="B318" s="94" t="s">
        <v>310</v>
      </c>
      <c r="C318" s="99">
        <v>0</v>
      </c>
      <c r="D318" s="99">
        <v>83656780</v>
      </c>
    </row>
    <row r="319" spans="2:4" x14ac:dyDescent="0.2">
      <c r="B319" s="94" t="s">
        <v>559</v>
      </c>
      <c r="C319" s="99">
        <v>7814157081.6399994</v>
      </c>
      <c r="D319" s="99">
        <v>791617541.01000011</v>
      </c>
    </row>
    <row r="320" spans="2:4" x14ac:dyDescent="0.2">
      <c r="B320" s="93" t="s">
        <v>322</v>
      </c>
      <c r="C320" s="99">
        <v>14729477</v>
      </c>
      <c r="D320" s="99">
        <v>434753.54000000004</v>
      </c>
    </row>
    <row r="321" spans="2:4" x14ac:dyDescent="0.2">
      <c r="B321" s="94" t="s">
        <v>313</v>
      </c>
      <c r="C321" s="99">
        <v>14729477</v>
      </c>
      <c r="D321" s="99">
        <v>434753.54000000004</v>
      </c>
    </row>
    <row r="322" spans="2:4" x14ac:dyDescent="0.2">
      <c r="B322" s="93" t="s">
        <v>323</v>
      </c>
      <c r="C322" s="99">
        <v>884093859.57999992</v>
      </c>
      <c r="D322" s="99">
        <v>409745710.15999997</v>
      </c>
    </row>
    <row r="323" spans="2:4" x14ac:dyDescent="0.2">
      <c r="B323" s="94" t="s">
        <v>560</v>
      </c>
      <c r="C323" s="99">
        <v>884093859.57999992</v>
      </c>
      <c r="D323" s="99">
        <v>409745710.16000003</v>
      </c>
    </row>
    <row r="324" spans="2:4" x14ac:dyDescent="0.2">
      <c r="B324" s="91" t="s">
        <v>38</v>
      </c>
      <c r="C324" s="97">
        <v>2893837986.3499999</v>
      </c>
      <c r="D324" s="97">
        <v>761098040.03999984</v>
      </c>
    </row>
    <row r="325" spans="2:4" x14ac:dyDescent="0.2">
      <c r="B325" s="92" t="s">
        <v>324</v>
      </c>
      <c r="C325" s="98">
        <v>2893837986.3499999</v>
      </c>
      <c r="D325" s="98">
        <v>761098040.03999984</v>
      </c>
    </row>
    <row r="326" spans="2:4" x14ac:dyDescent="0.2">
      <c r="B326" s="93" t="s">
        <v>325</v>
      </c>
      <c r="C326" s="99">
        <v>2893837986.3499999</v>
      </c>
      <c r="D326" s="99">
        <v>761098040.03999984</v>
      </c>
    </row>
    <row r="327" spans="2:4" x14ac:dyDescent="0.2">
      <c r="B327" s="94" t="s">
        <v>176</v>
      </c>
      <c r="C327" s="99">
        <v>1182744928.74</v>
      </c>
      <c r="D327" s="99">
        <v>382938758.09999996</v>
      </c>
    </row>
    <row r="328" spans="2:4" x14ac:dyDescent="0.2">
      <c r="B328" s="94" t="s">
        <v>326</v>
      </c>
      <c r="C328" s="99">
        <v>425044002</v>
      </c>
      <c r="D328" s="99">
        <v>66793210.729999997</v>
      </c>
    </row>
    <row r="329" spans="2:4" x14ac:dyDescent="0.2">
      <c r="B329" s="94" t="s">
        <v>327</v>
      </c>
      <c r="C329" s="99">
        <v>727632552</v>
      </c>
      <c r="D329" s="99">
        <v>73885803.659999996</v>
      </c>
    </row>
    <row r="330" spans="2:4" x14ac:dyDescent="0.2">
      <c r="B330" s="94" t="s">
        <v>328</v>
      </c>
      <c r="C330" s="99">
        <v>89040816</v>
      </c>
      <c r="D330" s="99">
        <v>7322219.2700000005</v>
      </c>
    </row>
    <row r="331" spans="2:4" x14ac:dyDescent="0.2">
      <c r="B331" s="94" t="s">
        <v>329</v>
      </c>
      <c r="C331" s="99">
        <v>90478123</v>
      </c>
      <c r="D331" s="99">
        <v>3260204.3200000003</v>
      </c>
    </row>
    <row r="332" spans="2:4" x14ac:dyDescent="0.2">
      <c r="B332" s="94" t="s">
        <v>330</v>
      </c>
      <c r="C332" s="99">
        <v>211715260.61000001</v>
      </c>
      <c r="D332" s="99">
        <v>141270338.27999997</v>
      </c>
    </row>
    <row r="333" spans="2:4" x14ac:dyDescent="0.2">
      <c r="B333" s="94" t="s">
        <v>465</v>
      </c>
      <c r="C333" s="99">
        <v>167182304</v>
      </c>
      <c r="D333" s="99">
        <v>85627505.680000007</v>
      </c>
    </row>
    <row r="334" spans="2:4" x14ac:dyDescent="0.2">
      <c r="B334" s="91" t="s">
        <v>39</v>
      </c>
      <c r="C334" s="97">
        <v>1695951073.78</v>
      </c>
      <c r="D334" s="97">
        <v>308791946.59000003</v>
      </c>
    </row>
    <row r="335" spans="2:4" x14ac:dyDescent="0.2">
      <c r="B335" s="92" t="s">
        <v>331</v>
      </c>
      <c r="C335" s="98">
        <v>1695951073.78</v>
      </c>
      <c r="D335" s="98">
        <v>308791946.58999997</v>
      </c>
    </row>
    <row r="336" spans="2:4" x14ac:dyDescent="0.2">
      <c r="B336" s="93" t="s">
        <v>332</v>
      </c>
      <c r="C336" s="99">
        <v>1695951073.78</v>
      </c>
      <c r="D336" s="99">
        <v>308791946.58999997</v>
      </c>
    </row>
    <row r="337" spans="2:4" x14ac:dyDescent="0.2">
      <c r="B337" s="94" t="s">
        <v>176</v>
      </c>
      <c r="C337" s="99">
        <v>673058997.77999997</v>
      </c>
      <c r="D337" s="99">
        <v>146056918.60999995</v>
      </c>
    </row>
    <row r="338" spans="2:4" x14ac:dyDescent="0.2">
      <c r="B338" s="94" t="s">
        <v>333</v>
      </c>
      <c r="C338" s="99">
        <v>-193384953</v>
      </c>
      <c r="D338" s="99">
        <v>67757028.599999994</v>
      </c>
    </row>
    <row r="339" spans="2:4" x14ac:dyDescent="0.2">
      <c r="B339" s="94" t="s">
        <v>476</v>
      </c>
      <c r="C339" s="99">
        <v>278148281</v>
      </c>
      <c r="D339" s="99">
        <v>29819457.659999993</v>
      </c>
    </row>
    <row r="340" spans="2:4" x14ac:dyDescent="0.2">
      <c r="B340" s="94" t="s">
        <v>334</v>
      </c>
      <c r="C340" s="99">
        <v>10465150</v>
      </c>
      <c r="D340" s="99">
        <v>520661.72</v>
      </c>
    </row>
    <row r="341" spans="2:4" x14ac:dyDescent="0.2">
      <c r="B341" s="94" t="s">
        <v>465</v>
      </c>
      <c r="C341" s="99">
        <v>22905964</v>
      </c>
      <c r="D341" s="99">
        <v>629334</v>
      </c>
    </row>
    <row r="342" spans="2:4" x14ac:dyDescent="0.2">
      <c r="B342" s="94" t="s">
        <v>179</v>
      </c>
      <c r="C342" s="99">
        <v>904757634</v>
      </c>
      <c r="D342" s="99">
        <v>64008546</v>
      </c>
    </row>
    <row r="343" spans="2:4" x14ac:dyDescent="0.2">
      <c r="B343" s="91" t="s">
        <v>40</v>
      </c>
      <c r="C343" s="97">
        <v>15160054010</v>
      </c>
      <c r="D343" s="97">
        <v>2100416141.8899999</v>
      </c>
    </row>
    <row r="344" spans="2:4" x14ac:dyDescent="0.2">
      <c r="B344" s="92" t="s">
        <v>335</v>
      </c>
      <c r="C344" s="98">
        <v>15160054010</v>
      </c>
      <c r="D344" s="98">
        <v>2100416141.8900001</v>
      </c>
    </row>
    <row r="345" spans="2:4" x14ac:dyDescent="0.2">
      <c r="B345" s="93" t="s">
        <v>336</v>
      </c>
      <c r="C345" s="99">
        <v>14506675250</v>
      </c>
      <c r="D345" s="99">
        <v>2004941431.8699999</v>
      </c>
    </row>
    <row r="346" spans="2:4" x14ac:dyDescent="0.2">
      <c r="B346" s="94" t="s">
        <v>176</v>
      </c>
      <c r="C346" s="99">
        <v>2106583531</v>
      </c>
      <c r="D346" s="99">
        <v>393682127.67000008</v>
      </c>
    </row>
    <row r="347" spans="2:4" x14ac:dyDescent="0.2">
      <c r="B347" s="94" t="s">
        <v>337</v>
      </c>
      <c r="C347" s="99">
        <v>211470352</v>
      </c>
      <c r="D347" s="99">
        <v>7878358.4799999995</v>
      </c>
    </row>
    <row r="348" spans="2:4" x14ac:dyDescent="0.2">
      <c r="B348" s="94" t="s">
        <v>561</v>
      </c>
      <c r="C348" s="99">
        <v>4757039125</v>
      </c>
      <c r="D348" s="99">
        <v>207482628.72000003</v>
      </c>
    </row>
    <row r="349" spans="2:4" x14ac:dyDescent="0.2">
      <c r="B349" s="94" t="s">
        <v>338</v>
      </c>
      <c r="C349" s="99">
        <v>228735788</v>
      </c>
      <c r="D349" s="99">
        <v>17460521.700000003</v>
      </c>
    </row>
    <row r="350" spans="2:4" x14ac:dyDescent="0.2">
      <c r="B350" s="94" t="s">
        <v>339</v>
      </c>
      <c r="C350" s="99">
        <v>8000000</v>
      </c>
      <c r="D350" s="99">
        <v>1575667.1199999999</v>
      </c>
    </row>
    <row r="351" spans="2:4" x14ac:dyDescent="0.2">
      <c r="B351" s="94" t="s">
        <v>340</v>
      </c>
      <c r="C351" s="99">
        <v>394666562</v>
      </c>
      <c r="D351" s="99">
        <v>435845.36</v>
      </c>
    </row>
    <row r="352" spans="2:4" x14ac:dyDescent="0.2">
      <c r="B352" s="94" t="s">
        <v>465</v>
      </c>
      <c r="C352" s="99">
        <v>1247444214</v>
      </c>
      <c r="D352" s="99">
        <v>472838638.94999993</v>
      </c>
    </row>
    <row r="353" spans="2:4" x14ac:dyDescent="0.2">
      <c r="B353" s="94" t="s">
        <v>179</v>
      </c>
      <c r="C353" s="99">
        <v>5552735678</v>
      </c>
      <c r="D353" s="99">
        <v>903587643.87</v>
      </c>
    </row>
    <row r="354" spans="2:4" x14ac:dyDescent="0.2">
      <c r="B354" s="93" t="s">
        <v>341</v>
      </c>
      <c r="C354" s="99">
        <v>627298702</v>
      </c>
      <c r="D354" s="99">
        <v>93836679.079999998</v>
      </c>
    </row>
    <row r="355" spans="2:4" x14ac:dyDescent="0.2">
      <c r="B355" s="94" t="s">
        <v>339</v>
      </c>
      <c r="C355" s="99">
        <v>548996251</v>
      </c>
      <c r="D355" s="99">
        <v>80366303.950000003</v>
      </c>
    </row>
    <row r="356" spans="2:4" x14ac:dyDescent="0.2">
      <c r="B356" s="94" t="s">
        <v>342</v>
      </c>
      <c r="C356" s="99">
        <v>57132451</v>
      </c>
      <c r="D356" s="99">
        <v>7369479.3300000001</v>
      </c>
    </row>
    <row r="357" spans="2:4" x14ac:dyDescent="0.2">
      <c r="B357" s="94" t="s">
        <v>343</v>
      </c>
      <c r="C357" s="99">
        <v>21170000</v>
      </c>
      <c r="D357" s="99">
        <v>6100895.7999999998</v>
      </c>
    </row>
    <row r="358" spans="2:4" x14ac:dyDescent="0.2">
      <c r="B358" s="93" t="s">
        <v>344</v>
      </c>
      <c r="C358" s="99">
        <v>26080058</v>
      </c>
      <c r="D358" s="99">
        <v>1638030.94</v>
      </c>
    </row>
    <row r="359" spans="2:4" x14ac:dyDescent="0.2">
      <c r="B359" s="94" t="s">
        <v>176</v>
      </c>
      <c r="C359" s="99">
        <v>26080058</v>
      </c>
      <c r="D359" s="99">
        <v>1638030.94</v>
      </c>
    </row>
    <row r="360" spans="2:4" x14ac:dyDescent="0.2">
      <c r="B360" s="91" t="s">
        <v>41</v>
      </c>
      <c r="C360" s="97">
        <v>41816376395</v>
      </c>
      <c r="D360" s="97">
        <v>16457175822.639999</v>
      </c>
    </row>
    <row r="361" spans="2:4" x14ac:dyDescent="0.2">
      <c r="B361" s="92" t="s">
        <v>345</v>
      </c>
      <c r="C361" s="98">
        <v>41816376395</v>
      </c>
      <c r="D361" s="98">
        <v>16457175822.640001</v>
      </c>
    </row>
    <row r="362" spans="2:4" x14ac:dyDescent="0.2">
      <c r="B362" s="93" t="s">
        <v>346</v>
      </c>
      <c r="C362" s="99">
        <v>34448614374</v>
      </c>
      <c r="D362" s="99">
        <v>11669302725.950001</v>
      </c>
    </row>
    <row r="363" spans="2:4" x14ac:dyDescent="0.2">
      <c r="B363" s="94" t="s">
        <v>176</v>
      </c>
      <c r="C363" s="99">
        <v>2760915951</v>
      </c>
      <c r="D363" s="99">
        <v>172357007.03</v>
      </c>
    </row>
    <row r="364" spans="2:4" x14ac:dyDescent="0.2">
      <c r="B364" s="94" t="s">
        <v>347</v>
      </c>
      <c r="C364" s="99">
        <v>8107769602</v>
      </c>
      <c r="D364" s="99">
        <v>1362492841.28</v>
      </c>
    </row>
    <row r="365" spans="2:4" x14ac:dyDescent="0.2">
      <c r="B365" s="94" t="s">
        <v>348</v>
      </c>
      <c r="C365" s="99">
        <v>4774552000</v>
      </c>
      <c r="D365" s="99">
        <v>2361627000.6900001</v>
      </c>
    </row>
    <row r="366" spans="2:4" x14ac:dyDescent="0.2">
      <c r="B366" s="94" t="s">
        <v>349</v>
      </c>
      <c r="C366" s="99">
        <v>3526334984</v>
      </c>
      <c r="D366" s="99">
        <v>1041712904.4400001</v>
      </c>
    </row>
    <row r="367" spans="2:4" x14ac:dyDescent="0.2">
      <c r="B367" s="94" t="s">
        <v>461</v>
      </c>
      <c r="C367" s="99">
        <v>1084743848</v>
      </c>
      <c r="D367" s="99">
        <v>452948818.44000006</v>
      </c>
    </row>
    <row r="368" spans="2:4" x14ac:dyDescent="0.2">
      <c r="B368" s="94" t="s">
        <v>350</v>
      </c>
      <c r="C368" s="99">
        <v>495780050</v>
      </c>
      <c r="D368" s="99">
        <v>111458494.70999999</v>
      </c>
    </row>
    <row r="369" spans="2:4" x14ac:dyDescent="0.2">
      <c r="B369" s="94" t="s">
        <v>562</v>
      </c>
      <c r="C369" s="99">
        <v>443400001</v>
      </c>
      <c r="D369" s="99">
        <v>0</v>
      </c>
    </row>
    <row r="370" spans="2:4" x14ac:dyDescent="0.2">
      <c r="B370" s="94" t="s">
        <v>351</v>
      </c>
      <c r="C370" s="99">
        <v>3107164682</v>
      </c>
      <c r="D370" s="99">
        <v>159839618.90000001</v>
      </c>
    </row>
    <row r="371" spans="2:4" x14ac:dyDescent="0.2">
      <c r="B371" s="94" t="s">
        <v>352</v>
      </c>
      <c r="C371" s="99">
        <v>972324400</v>
      </c>
      <c r="D371" s="99">
        <v>118690373.91999999</v>
      </c>
    </row>
    <row r="372" spans="2:4" x14ac:dyDescent="0.2">
      <c r="B372" s="94" t="s">
        <v>462</v>
      </c>
      <c r="C372" s="99">
        <v>537600000</v>
      </c>
      <c r="D372" s="99">
        <v>0</v>
      </c>
    </row>
    <row r="373" spans="2:4" x14ac:dyDescent="0.2">
      <c r="B373" s="94" t="s">
        <v>563</v>
      </c>
      <c r="C373" s="99">
        <v>-150138186</v>
      </c>
      <c r="D373" s="99">
        <v>247045107.63000003</v>
      </c>
    </row>
    <row r="374" spans="2:4" x14ac:dyDescent="0.2">
      <c r="B374" s="94" t="s">
        <v>465</v>
      </c>
      <c r="C374" s="99">
        <v>2349014930</v>
      </c>
      <c r="D374" s="99">
        <v>3837805121.2299995</v>
      </c>
    </row>
    <row r="375" spans="2:4" x14ac:dyDescent="0.2">
      <c r="B375" s="94" t="s">
        <v>179</v>
      </c>
      <c r="C375" s="99">
        <v>6439152112</v>
      </c>
      <c r="D375" s="99">
        <v>1803325437.6799998</v>
      </c>
    </row>
    <row r="376" spans="2:4" x14ac:dyDescent="0.2">
      <c r="B376" s="93" t="s">
        <v>564</v>
      </c>
      <c r="C376" s="99">
        <v>266251496</v>
      </c>
      <c r="D376" s="99">
        <v>99818466.719999984</v>
      </c>
    </row>
    <row r="377" spans="2:4" x14ac:dyDescent="0.2">
      <c r="B377" s="94" t="s">
        <v>353</v>
      </c>
      <c r="C377" s="99">
        <v>266251496</v>
      </c>
      <c r="D377" s="99">
        <v>99818466.719999999</v>
      </c>
    </row>
    <row r="378" spans="2:4" x14ac:dyDescent="0.2">
      <c r="B378" s="93" t="s">
        <v>354</v>
      </c>
      <c r="C378" s="99">
        <v>4577074625</v>
      </c>
      <c r="D378" s="99">
        <v>3934819750.7599998</v>
      </c>
    </row>
    <row r="379" spans="2:4" x14ac:dyDescent="0.2">
      <c r="B379" s="94" t="s">
        <v>355</v>
      </c>
      <c r="C379" s="99">
        <v>4577074625</v>
      </c>
      <c r="D379" s="99">
        <v>3934819750.7600002</v>
      </c>
    </row>
    <row r="380" spans="2:4" x14ac:dyDescent="0.2">
      <c r="B380" s="93" t="s">
        <v>356</v>
      </c>
      <c r="C380" s="99">
        <v>2160744915</v>
      </c>
      <c r="D380" s="99">
        <v>682724675.59000015</v>
      </c>
    </row>
    <row r="381" spans="2:4" x14ac:dyDescent="0.2">
      <c r="B381" s="94" t="s">
        <v>355</v>
      </c>
      <c r="C381" s="99">
        <v>2160744915</v>
      </c>
      <c r="D381" s="99">
        <v>682724675.59000003</v>
      </c>
    </row>
    <row r="382" spans="2:4" x14ac:dyDescent="0.2">
      <c r="B382" s="93" t="s">
        <v>357</v>
      </c>
      <c r="C382" s="99">
        <v>114137102</v>
      </c>
      <c r="D382" s="99">
        <v>22305567.909999993</v>
      </c>
    </row>
    <row r="383" spans="2:4" x14ac:dyDescent="0.2">
      <c r="B383" s="94" t="s">
        <v>351</v>
      </c>
      <c r="C383" s="99">
        <v>114137102</v>
      </c>
      <c r="D383" s="99">
        <v>22305567.909999996</v>
      </c>
    </row>
    <row r="384" spans="2:4" x14ac:dyDescent="0.2">
      <c r="B384" s="93" t="s">
        <v>358</v>
      </c>
      <c r="C384" s="99">
        <v>194688996</v>
      </c>
      <c r="D384" s="99">
        <v>29493510.000000004</v>
      </c>
    </row>
    <row r="385" spans="2:4" x14ac:dyDescent="0.2">
      <c r="B385" s="94" t="s">
        <v>359</v>
      </c>
      <c r="C385" s="99">
        <v>194688996</v>
      </c>
      <c r="D385" s="99">
        <v>29493510.000000004</v>
      </c>
    </row>
    <row r="386" spans="2:4" x14ac:dyDescent="0.2">
      <c r="B386" s="93" t="s">
        <v>565</v>
      </c>
      <c r="C386" s="99">
        <v>54864887</v>
      </c>
      <c r="D386" s="99">
        <v>18711125.709999997</v>
      </c>
    </row>
    <row r="387" spans="2:4" x14ac:dyDescent="0.2">
      <c r="B387" s="94" t="s">
        <v>360</v>
      </c>
      <c r="C387" s="99">
        <v>54864887</v>
      </c>
      <c r="D387" s="99">
        <v>18711125.710000001</v>
      </c>
    </row>
    <row r="388" spans="2:4" x14ac:dyDescent="0.2">
      <c r="B388" s="91" t="s">
        <v>42</v>
      </c>
      <c r="C388" s="97">
        <v>21250819149</v>
      </c>
      <c r="D388" s="97">
        <v>7719415964.8599997</v>
      </c>
    </row>
    <row r="389" spans="2:4" x14ac:dyDescent="0.2">
      <c r="B389" s="92" t="s">
        <v>361</v>
      </c>
      <c r="C389" s="98">
        <v>21250819149</v>
      </c>
      <c r="D389" s="98">
        <v>7719415964.8599997</v>
      </c>
    </row>
    <row r="390" spans="2:4" x14ac:dyDescent="0.2">
      <c r="B390" s="93" t="s">
        <v>566</v>
      </c>
      <c r="C390" s="99">
        <v>20856504119</v>
      </c>
      <c r="D390" s="99">
        <v>7652260210.079999</v>
      </c>
    </row>
    <row r="391" spans="2:4" x14ac:dyDescent="0.2">
      <c r="B391" s="94" t="s">
        <v>176</v>
      </c>
      <c r="C391" s="99">
        <v>2351576071</v>
      </c>
      <c r="D391" s="99">
        <v>402616768.64000005</v>
      </c>
    </row>
    <row r="392" spans="2:4" x14ac:dyDescent="0.2">
      <c r="B392" s="94" t="s">
        <v>362</v>
      </c>
      <c r="C392" s="99">
        <v>60485036</v>
      </c>
      <c r="D392" s="99">
        <v>13212356.49</v>
      </c>
    </row>
    <row r="393" spans="2:4" x14ac:dyDescent="0.2">
      <c r="B393" s="94" t="s">
        <v>363</v>
      </c>
      <c r="C393" s="99">
        <v>2317085713</v>
      </c>
      <c r="D393" s="99">
        <v>107757507.34000002</v>
      </c>
    </row>
    <row r="394" spans="2:4" x14ac:dyDescent="0.2">
      <c r="B394" s="94" t="s">
        <v>364</v>
      </c>
      <c r="C394" s="99">
        <v>614039304</v>
      </c>
      <c r="D394" s="99">
        <v>40368474.870000005</v>
      </c>
    </row>
    <row r="395" spans="2:4" x14ac:dyDescent="0.2">
      <c r="B395" s="94" t="s">
        <v>465</v>
      </c>
      <c r="C395" s="99">
        <v>13465881244</v>
      </c>
      <c r="D395" s="99">
        <v>6590619915.6599989</v>
      </c>
    </row>
    <row r="396" spans="2:4" x14ac:dyDescent="0.2">
      <c r="B396" s="94" t="s">
        <v>179</v>
      </c>
      <c r="C396" s="99">
        <v>2047436751</v>
      </c>
      <c r="D396" s="99">
        <v>497685187.07999998</v>
      </c>
    </row>
    <row r="397" spans="2:4" x14ac:dyDescent="0.2">
      <c r="B397" s="93" t="s">
        <v>365</v>
      </c>
      <c r="C397" s="99">
        <v>153412543</v>
      </c>
      <c r="D397" s="99">
        <v>36775988.410000011</v>
      </c>
    </row>
    <row r="398" spans="2:4" x14ac:dyDescent="0.2">
      <c r="B398" s="94" t="s">
        <v>366</v>
      </c>
      <c r="C398" s="99">
        <v>153412543</v>
      </c>
      <c r="D398" s="99">
        <v>36775988.410000011</v>
      </c>
    </row>
    <row r="399" spans="2:4" x14ac:dyDescent="0.2">
      <c r="B399" s="93" t="s">
        <v>367</v>
      </c>
      <c r="C399" s="99">
        <v>116264040</v>
      </c>
      <c r="D399" s="99">
        <v>13338769.610000001</v>
      </c>
    </row>
    <row r="400" spans="2:4" x14ac:dyDescent="0.2">
      <c r="B400" s="94" t="s">
        <v>363</v>
      </c>
      <c r="C400" s="99">
        <v>116264040</v>
      </c>
      <c r="D400" s="99">
        <v>13338769.609999999</v>
      </c>
    </row>
    <row r="401" spans="2:4" x14ac:dyDescent="0.2">
      <c r="B401" s="93" t="s">
        <v>567</v>
      </c>
      <c r="C401" s="99">
        <v>46094771</v>
      </c>
      <c r="D401" s="99">
        <v>7706937.1999999983</v>
      </c>
    </row>
    <row r="402" spans="2:4" x14ac:dyDescent="0.2">
      <c r="B402" s="94" t="s">
        <v>363</v>
      </c>
      <c r="C402" s="99">
        <v>46094771</v>
      </c>
      <c r="D402" s="99">
        <v>7706937.1999999983</v>
      </c>
    </row>
    <row r="403" spans="2:4" x14ac:dyDescent="0.2">
      <c r="B403" s="93" t="s">
        <v>368</v>
      </c>
      <c r="C403" s="99">
        <v>78543676</v>
      </c>
      <c r="D403" s="99">
        <v>9334059.5599999987</v>
      </c>
    </row>
    <row r="404" spans="2:4" x14ac:dyDescent="0.2">
      <c r="B404" s="94" t="s">
        <v>362</v>
      </c>
      <c r="C404" s="99">
        <v>78543676</v>
      </c>
      <c r="D404" s="99">
        <v>9334059.5599999987</v>
      </c>
    </row>
    <row r="405" spans="2:4" x14ac:dyDescent="0.2">
      <c r="B405" s="91" t="s">
        <v>43</v>
      </c>
      <c r="C405" s="97">
        <v>4430396324</v>
      </c>
      <c r="D405" s="97">
        <v>1298335939.6100001</v>
      </c>
    </row>
    <row r="406" spans="2:4" x14ac:dyDescent="0.2">
      <c r="B406" s="92" t="s">
        <v>369</v>
      </c>
      <c r="C406" s="98">
        <v>4430396324</v>
      </c>
      <c r="D406" s="98">
        <v>1298335939.6099999</v>
      </c>
    </row>
    <row r="407" spans="2:4" x14ac:dyDescent="0.2">
      <c r="B407" s="93" t="s">
        <v>370</v>
      </c>
      <c r="C407" s="99">
        <v>3748872787</v>
      </c>
      <c r="D407" s="99">
        <v>707264552.13</v>
      </c>
    </row>
    <row r="408" spans="2:4" x14ac:dyDescent="0.2">
      <c r="B408" s="94" t="s">
        <v>176</v>
      </c>
      <c r="C408" s="99">
        <v>839589217</v>
      </c>
      <c r="D408" s="99">
        <v>47544597.050000019</v>
      </c>
    </row>
    <row r="409" spans="2:4" x14ac:dyDescent="0.2">
      <c r="B409" s="94" t="s">
        <v>568</v>
      </c>
      <c r="C409" s="99">
        <v>2540864639</v>
      </c>
      <c r="D409" s="99">
        <v>646007772.26000023</v>
      </c>
    </row>
    <row r="410" spans="2:4" x14ac:dyDescent="0.2">
      <c r="B410" s="94" t="s">
        <v>569</v>
      </c>
      <c r="C410" s="99">
        <v>337338931</v>
      </c>
      <c r="D410" s="99">
        <v>6581718.8199999994</v>
      </c>
    </row>
    <row r="411" spans="2:4" x14ac:dyDescent="0.2">
      <c r="B411" s="94" t="s">
        <v>465</v>
      </c>
      <c r="C411" s="99">
        <v>31080000</v>
      </c>
      <c r="D411" s="99">
        <v>7130464</v>
      </c>
    </row>
    <row r="412" spans="2:4" x14ac:dyDescent="0.2">
      <c r="B412" s="93" t="s">
        <v>570</v>
      </c>
      <c r="C412" s="99">
        <v>681523537</v>
      </c>
      <c r="D412" s="99">
        <v>591071387.48000002</v>
      </c>
    </row>
    <row r="413" spans="2:4" x14ac:dyDescent="0.2">
      <c r="B413" s="94" t="s">
        <v>371</v>
      </c>
      <c r="C413" s="99">
        <v>681523537</v>
      </c>
      <c r="D413" s="99">
        <v>591071387.48000002</v>
      </c>
    </row>
    <row r="414" spans="2:4" x14ac:dyDescent="0.2">
      <c r="B414" s="91" t="s">
        <v>44</v>
      </c>
      <c r="C414" s="97">
        <v>10412171241</v>
      </c>
      <c r="D414" s="97">
        <v>2230078658.1700006</v>
      </c>
    </row>
    <row r="415" spans="2:4" x14ac:dyDescent="0.2">
      <c r="B415" s="92" t="s">
        <v>372</v>
      </c>
      <c r="C415" s="98">
        <v>10412171241</v>
      </c>
      <c r="D415" s="98">
        <v>2230078658.1700001</v>
      </c>
    </row>
    <row r="416" spans="2:4" x14ac:dyDescent="0.2">
      <c r="B416" s="93" t="s">
        <v>373</v>
      </c>
      <c r="C416" s="99">
        <v>10412171241</v>
      </c>
      <c r="D416" s="99">
        <v>2230078658.1700001</v>
      </c>
    </row>
    <row r="417" spans="2:4" x14ac:dyDescent="0.2">
      <c r="B417" s="94" t="s">
        <v>176</v>
      </c>
      <c r="C417" s="99">
        <v>1780974094</v>
      </c>
      <c r="D417" s="99">
        <v>123414507.87</v>
      </c>
    </row>
    <row r="418" spans="2:4" x14ac:dyDescent="0.2">
      <c r="B418" s="94" t="s">
        <v>374</v>
      </c>
      <c r="C418" s="99">
        <v>4811418826</v>
      </c>
      <c r="D418" s="99">
        <v>1098161030.0000005</v>
      </c>
    </row>
    <row r="419" spans="2:4" x14ac:dyDescent="0.2">
      <c r="B419" s="94" t="s">
        <v>571</v>
      </c>
      <c r="C419" s="99">
        <v>3610595642</v>
      </c>
      <c r="D419" s="99">
        <v>991071230.41999996</v>
      </c>
    </row>
    <row r="420" spans="2:4" x14ac:dyDescent="0.2">
      <c r="B420" s="94" t="s">
        <v>375</v>
      </c>
      <c r="C420" s="99">
        <v>209182679</v>
      </c>
      <c r="D420" s="99">
        <v>17431889.880000003</v>
      </c>
    </row>
    <row r="421" spans="2:4" x14ac:dyDescent="0.2">
      <c r="B421" s="91" t="s">
        <v>45</v>
      </c>
      <c r="C421" s="97">
        <v>1166387821</v>
      </c>
      <c r="D421" s="97">
        <v>191002412.88999999</v>
      </c>
    </row>
    <row r="422" spans="2:4" x14ac:dyDescent="0.2">
      <c r="B422" s="92" t="s">
        <v>376</v>
      </c>
      <c r="C422" s="98">
        <v>1166387821</v>
      </c>
      <c r="D422" s="98">
        <v>191002412.88999999</v>
      </c>
    </row>
    <row r="423" spans="2:4" x14ac:dyDescent="0.2">
      <c r="B423" s="93" t="s">
        <v>377</v>
      </c>
      <c r="C423" s="99">
        <v>1166387821</v>
      </c>
      <c r="D423" s="99">
        <v>191002412.88999999</v>
      </c>
    </row>
    <row r="424" spans="2:4" x14ac:dyDescent="0.2">
      <c r="B424" s="94" t="s">
        <v>176</v>
      </c>
      <c r="C424" s="99">
        <v>497961441</v>
      </c>
      <c r="D424" s="99">
        <v>100055767.53999999</v>
      </c>
    </row>
    <row r="425" spans="2:4" x14ac:dyDescent="0.2">
      <c r="B425" s="94" t="s">
        <v>378</v>
      </c>
      <c r="C425" s="99">
        <v>12709497</v>
      </c>
      <c r="D425" s="99">
        <v>1752079.89</v>
      </c>
    </row>
    <row r="426" spans="2:4" x14ac:dyDescent="0.2">
      <c r="B426" s="94" t="s">
        <v>379</v>
      </c>
      <c r="C426" s="99">
        <v>23012980</v>
      </c>
      <c r="D426" s="99">
        <v>3724310.1</v>
      </c>
    </row>
    <row r="427" spans="2:4" x14ac:dyDescent="0.2">
      <c r="B427" s="94" t="s">
        <v>380</v>
      </c>
      <c r="C427" s="99">
        <v>196907496</v>
      </c>
      <c r="D427" s="99">
        <v>47387080.670000002</v>
      </c>
    </row>
    <row r="428" spans="2:4" x14ac:dyDescent="0.2">
      <c r="B428" s="94" t="s">
        <v>381</v>
      </c>
      <c r="C428" s="99">
        <v>20910095</v>
      </c>
      <c r="D428" s="99">
        <v>2709104.7399999998</v>
      </c>
    </row>
    <row r="429" spans="2:4" x14ac:dyDescent="0.2">
      <c r="B429" s="94" t="s">
        <v>465</v>
      </c>
      <c r="C429" s="99">
        <v>414886312</v>
      </c>
      <c r="D429" s="99">
        <v>35374069.950000003</v>
      </c>
    </row>
    <row r="430" spans="2:4" x14ac:dyDescent="0.2">
      <c r="B430" s="91" t="s">
        <v>46</v>
      </c>
      <c r="C430" s="97">
        <v>2969275454.3399997</v>
      </c>
      <c r="D430" s="97">
        <v>483042685.03999996</v>
      </c>
    </row>
    <row r="431" spans="2:4" x14ac:dyDescent="0.2">
      <c r="B431" s="92" t="s">
        <v>382</v>
      </c>
      <c r="C431" s="98">
        <v>2969275454.3399997</v>
      </c>
      <c r="D431" s="98">
        <v>483042685.04000002</v>
      </c>
    </row>
    <row r="432" spans="2:4" x14ac:dyDescent="0.2">
      <c r="B432" s="93" t="s">
        <v>383</v>
      </c>
      <c r="C432" s="99">
        <v>2231099508.0299997</v>
      </c>
      <c r="D432" s="99">
        <v>356466034.47999996</v>
      </c>
    </row>
    <row r="433" spans="2:4" x14ac:dyDescent="0.2">
      <c r="B433" s="94" t="s">
        <v>176</v>
      </c>
      <c r="C433" s="99">
        <v>737785906.55999994</v>
      </c>
      <c r="D433" s="99">
        <v>135072086.57999998</v>
      </c>
    </row>
    <row r="434" spans="2:4" x14ac:dyDescent="0.2">
      <c r="B434" s="94" t="s">
        <v>384</v>
      </c>
      <c r="C434" s="99">
        <v>222544408</v>
      </c>
      <c r="D434" s="99">
        <v>37368258.829999998</v>
      </c>
    </row>
    <row r="435" spans="2:4" x14ac:dyDescent="0.2">
      <c r="B435" s="94" t="s">
        <v>385</v>
      </c>
      <c r="C435" s="99">
        <v>66160000</v>
      </c>
      <c r="D435" s="99">
        <v>7087578.0199999996</v>
      </c>
    </row>
    <row r="436" spans="2:4" x14ac:dyDescent="0.2">
      <c r="B436" s="94" t="s">
        <v>386</v>
      </c>
      <c r="C436" s="99">
        <v>300806855</v>
      </c>
      <c r="D436" s="99">
        <v>49447865.500000007</v>
      </c>
    </row>
    <row r="437" spans="2:4" x14ac:dyDescent="0.2">
      <c r="B437" s="94" t="s">
        <v>465</v>
      </c>
      <c r="C437" s="99">
        <v>340990252</v>
      </c>
      <c r="D437" s="99">
        <v>56247082.799999997</v>
      </c>
    </row>
    <row r="438" spans="2:4" x14ac:dyDescent="0.2">
      <c r="B438" s="94" t="s">
        <v>179</v>
      </c>
      <c r="C438" s="99">
        <v>562812086.47000003</v>
      </c>
      <c r="D438" s="99">
        <v>71243162.749999985</v>
      </c>
    </row>
    <row r="439" spans="2:4" x14ac:dyDescent="0.2">
      <c r="B439" s="93" t="s">
        <v>387</v>
      </c>
      <c r="C439" s="99">
        <v>90357332.340000004</v>
      </c>
      <c r="D439" s="99">
        <v>11745202.060000001</v>
      </c>
    </row>
    <row r="440" spans="2:4" x14ac:dyDescent="0.2">
      <c r="B440" s="94" t="s">
        <v>386</v>
      </c>
      <c r="C440" s="99">
        <v>90357332.340000004</v>
      </c>
      <c r="D440" s="99">
        <v>11745202.060000001</v>
      </c>
    </row>
    <row r="441" spans="2:4" x14ac:dyDescent="0.2">
      <c r="B441" s="93" t="s">
        <v>388</v>
      </c>
      <c r="C441" s="99">
        <v>151661095.09999999</v>
      </c>
      <c r="D441" s="99">
        <v>18992184.640000004</v>
      </c>
    </row>
    <row r="442" spans="2:4" x14ac:dyDescent="0.2">
      <c r="B442" s="94" t="s">
        <v>385</v>
      </c>
      <c r="C442" s="99">
        <v>151661095.09999999</v>
      </c>
      <c r="D442" s="99">
        <v>18992184.640000004</v>
      </c>
    </row>
    <row r="443" spans="2:4" x14ac:dyDescent="0.2">
      <c r="B443" s="93" t="s">
        <v>389</v>
      </c>
      <c r="C443" s="99">
        <v>496157518.87</v>
      </c>
      <c r="D443" s="99">
        <v>95839263.859999985</v>
      </c>
    </row>
    <row r="444" spans="2:4" x14ac:dyDescent="0.2">
      <c r="B444" s="94" t="s">
        <v>386</v>
      </c>
      <c r="C444" s="99">
        <v>496157518.87</v>
      </c>
      <c r="D444" s="99">
        <v>95839263.859999999</v>
      </c>
    </row>
    <row r="445" spans="2:4" x14ac:dyDescent="0.2">
      <c r="B445" s="91" t="s">
        <v>47</v>
      </c>
      <c r="C445" s="97">
        <v>664638481.67000008</v>
      </c>
      <c r="D445" s="97">
        <v>110152134.03999999</v>
      </c>
    </row>
    <row r="446" spans="2:4" x14ac:dyDescent="0.2">
      <c r="B446" s="92" t="s">
        <v>390</v>
      </c>
      <c r="C446" s="98">
        <v>664638481.67000008</v>
      </c>
      <c r="D446" s="98">
        <v>110152134.03999999</v>
      </c>
    </row>
    <row r="447" spans="2:4" x14ac:dyDescent="0.2">
      <c r="B447" s="93" t="s">
        <v>391</v>
      </c>
      <c r="C447" s="99">
        <v>664638481.67000008</v>
      </c>
      <c r="D447" s="99">
        <v>110152134.03999999</v>
      </c>
    </row>
    <row r="448" spans="2:4" x14ac:dyDescent="0.2">
      <c r="B448" s="94" t="s">
        <v>392</v>
      </c>
      <c r="C448" s="99">
        <v>658120481.67000008</v>
      </c>
      <c r="D448" s="99">
        <v>108510467.39999999</v>
      </c>
    </row>
    <row r="449" spans="2:4" x14ac:dyDescent="0.2">
      <c r="B449" s="94" t="s">
        <v>465</v>
      </c>
      <c r="C449" s="99">
        <v>6518000</v>
      </c>
      <c r="D449" s="99">
        <v>1641666.6400000001</v>
      </c>
    </row>
    <row r="450" spans="2:4" x14ac:dyDescent="0.2">
      <c r="B450" s="91" t="s">
        <v>48</v>
      </c>
      <c r="C450" s="97">
        <v>12882186115</v>
      </c>
      <c r="D450" s="97">
        <v>1667192898.9699998</v>
      </c>
    </row>
    <row r="451" spans="2:4" x14ac:dyDescent="0.2">
      <c r="B451" s="92" t="s">
        <v>393</v>
      </c>
      <c r="C451" s="98">
        <v>12882186115</v>
      </c>
      <c r="D451" s="98">
        <v>1667192898.9699998</v>
      </c>
    </row>
    <row r="452" spans="2:4" x14ac:dyDescent="0.2">
      <c r="B452" s="93" t="s">
        <v>394</v>
      </c>
      <c r="C452" s="99">
        <v>10929197472</v>
      </c>
      <c r="D452" s="99">
        <v>1115982094.9399996</v>
      </c>
    </row>
    <row r="453" spans="2:4" x14ac:dyDescent="0.2">
      <c r="B453" s="94" t="s">
        <v>176</v>
      </c>
      <c r="C453" s="99">
        <v>715896678</v>
      </c>
      <c r="D453" s="99">
        <v>415750920.45999998</v>
      </c>
    </row>
    <row r="454" spans="2:4" x14ac:dyDescent="0.2">
      <c r="B454" s="94" t="s">
        <v>395</v>
      </c>
      <c r="C454" s="99">
        <v>8665742</v>
      </c>
      <c r="D454" s="99">
        <v>1579036.4700000002</v>
      </c>
    </row>
    <row r="455" spans="2:4" x14ac:dyDescent="0.2">
      <c r="B455" s="94" t="s">
        <v>396</v>
      </c>
      <c r="C455" s="99">
        <v>382057715</v>
      </c>
      <c r="D455" s="99">
        <v>53799649.399999999</v>
      </c>
    </row>
    <row r="456" spans="2:4" x14ac:dyDescent="0.2">
      <c r="B456" s="94" t="s">
        <v>397</v>
      </c>
      <c r="C456" s="99">
        <v>780166363</v>
      </c>
      <c r="D456" s="99">
        <v>221689429.69000003</v>
      </c>
    </row>
    <row r="457" spans="2:4" x14ac:dyDescent="0.2">
      <c r="B457" s="94" t="s">
        <v>398</v>
      </c>
      <c r="C457" s="99">
        <v>141931144</v>
      </c>
      <c r="D457" s="99">
        <v>17988780.370000005</v>
      </c>
    </row>
    <row r="458" spans="2:4" x14ac:dyDescent="0.2">
      <c r="B458" s="94" t="s">
        <v>399</v>
      </c>
      <c r="C458" s="99">
        <v>63344044</v>
      </c>
      <c r="D458" s="99">
        <v>11560926.279999999</v>
      </c>
    </row>
    <row r="459" spans="2:4" x14ac:dyDescent="0.2">
      <c r="B459" s="94" t="s">
        <v>400</v>
      </c>
      <c r="C459" s="99">
        <v>170142722</v>
      </c>
      <c r="D459" s="99">
        <v>46872324.960000001</v>
      </c>
    </row>
    <row r="460" spans="2:4" x14ac:dyDescent="0.2">
      <c r="B460" s="94" t="s">
        <v>401</v>
      </c>
      <c r="C460" s="99">
        <v>79053639</v>
      </c>
      <c r="D460" s="99">
        <v>11525277.679999998</v>
      </c>
    </row>
    <row r="461" spans="2:4" x14ac:dyDescent="0.2">
      <c r="B461" s="94" t="s">
        <v>465</v>
      </c>
      <c r="C461" s="99">
        <v>314508659</v>
      </c>
      <c r="D461" s="99">
        <v>41206850.000000007</v>
      </c>
    </row>
    <row r="462" spans="2:4" x14ac:dyDescent="0.2">
      <c r="B462" s="94" t="s">
        <v>179</v>
      </c>
      <c r="C462" s="99">
        <v>8273430766</v>
      </c>
      <c r="D462" s="99">
        <v>294008899.63</v>
      </c>
    </row>
    <row r="463" spans="2:4" x14ac:dyDescent="0.2">
      <c r="B463" s="93" t="s">
        <v>402</v>
      </c>
      <c r="C463" s="99">
        <v>1952988643</v>
      </c>
      <c r="D463" s="99">
        <v>551210804.02999997</v>
      </c>
    </row>
    <row r="464" spans="2:4" x14ac:dyDescent="0.2">
      <c r="B464" s="94" t="s">
        <v>398</v>
      </c>
      <c r="C464" s="99">
        <v>1952988643</v>
      </c>
      <c r="D464" s="99">
        <v>551210804.03000009</v>
      </c>
    </row>
    <row r="465" spans="2:4" x14ac:dyDescent="0.2">
      <c r="B465" s="91" t="s">
        <v>49</v>
      </c>
      <c r="C465" s="97">
        <v>15825918959.27</v>
      </c>
      <c r="D465" s="97">
        <v>3256987211.3200002</v>
      </c>
    </row>
    <row r="466" spans="2:4" x14ac:dyDescent="0.2">
      <c r="B466" s="92" t="s">
        <v>403</v>
      </c>
      <c r="C466" s="98">
        <v>15825918959.27</v>
      </c>
      <c r="D466" s="98">
        <v>3256987211.3200002</v>
      </c>
    </row>
    <row r="467" spans="2:4" x14ac:dyDescent="0.2">
      <c r="B467" s="93" t="s">
        <v>572</v>
      </c>
      <c r="C467" s="99">
        <v>14710840753.360001</v>
      </c>
      <c r="D467" s="99">
        <v>3089884690.4000001</v>
      </c>
    </row>
    <row r="468" spans="2:4" x14ac:dyDescent="0.2">
      <c r="B468" s="94" t="s">
        <v>176</v>
      </c>
      <c r="C468" s="99">
        <v>602920815.36000001</v>
      </c>
      <c r="D468" s="99">
        <v>97544411.269999966</v>
      </c>
    </row>
    <row r="469" spans="2:4" x14ac:dyDescent="0.2">
      <c r="B469" s="94" t="s">
        <v>404</v>
      </c>
      <c r="C469" s="99">
        <v>2899247542</v>
      </c>
      <c r="D469" s="99">
        <v>487138640.83000004</v>
      </c>
    </row>
    <row r="470" spans="2:4" x14ac:dyDescent="0.2">
      <c r="B470" s="94" t="s">
        <v>405</v>
      </c>
      <c r="C470" s="99">
        <v>506974598</v>
      </c>
      <c r="D470" s="99">
        <v>92764976.359999999</v>
      </c>
    </row>
    <row r="471" spans="2:4" x14ac:dyDescent="0.2">
      <c r="B471" s="94" t="s">
        <v>465</v>
      </c>
      <c r="C471" s="99">
        <v>742910974</v>
      </c>
      <c r="D471" s="99">
        <v>95104003.459999993</v>
      </c>
    </row>
    <row r="472" spans="2:4" x14ac:dyDescent="0.2">
      <c r="B472" s="94" t="s">
        <v>179</v>
      </c>
      <c r="C472" s="99">
        <v>9958786824</v>
      </c>
      <c r="D472" s="99">
        <v>2317332658.48</v>
      </c>
    </row>
    <row r="473" spans="2:4" x14ac:dyDescent="0.2">
      <c r="B473" s="93" t="s">
        <v>406</v>
      </c>
      <c r="C473" s="99">
        <v>515658862.65999997</v>
      </c>
      <c r="D473" s="99">
        <v>37722675.920000002</v>
      </c>
    </row>
    <row r="474" spans="2:4" x14ac:dyDescent="0.2">
      <c r="B474" s="94" t="s">
        <v>405</v>
      </c>
      <c r="C474" s="99">
        <v>515658862.65999997</v>
      </c>
      <c r="D474" s="99">
        <v>37722675.920000002</v>
      </c>
    </row>
    <row r="475" spans="2:4" x14ac:dyDescent="0.2">
      <c r="B475" s="93" t="s">
        <v>407</v>
      </c>
      <c r="C475" s="99">
        <v>561194894.25</v>
      </c>
      <c r="D475" s="99">
        <v>123744526.79999998</v>
      </c>
    </row>
    <row r="476" spans="2:4" x14ac:dyDescent="0.2">
      <c r="B476" s="94" t="s">
        <v>404</v>
      </c>
      <c r="C476" s="99">
        <v>561194894.25</v>
      </c>
      <c r="D476" s="99">
        <v>123744526.79999998</v>
      </c>
    </row>
    <row r="477" spans="2:4" x14ac:dyDescent="0.2">
      <c r="B477" s="93" t="s">
        <v>408</v>
      </c>
      <c r="C477" s="99">
        <v>38224449</v>
      </c>
      <c r="D477" s="99">
        <v>5635318.2000000011</v>
      </c>
    </row>
    <row r="478" spans="2:4" x14ac:dyDescent="0.2">
      <c r="B478" s="94" t="s">
        <v>405</v>
      </c>
      <c r="C478" s="99">
        <v>38224449</v>
      </c>
      <c r="D478" s="99">
        <v>5635318.2000000002</v>
      </c>
    </row>
    <row r="479" spans="2:4" x14ac:dyDescent="0.2">
      <c r="B479" s="91" t="s">
        <v>50</v>
      </c>
      <c r="C479" s="97">
        <v>2856536737</v>
      </c>
      <c r="D479" s="97">
        <v>477999983.99000001</v>
      </c>
    </row>
    <row r="480" spans="2:4" x14ac:dyDescent="0.2">
      <c r="B480" s="92" t="s">
        <v>409</v>
      </c>
      <c r="C480" s="98">
        <v>2856536737</v>
      </c>
      <c r="D480" s="98">
        <v>477999983.99000001</v>
      </c>
    </row>
    <row r="481" spans="2:4" x14ac:dyDescent="0.2">
      <c r="B481" s="93" t="s">
        <v>410</v>
      </c>
      <c r="C481" s="99">
        <v>2320064451</v>
      </c>
      <c r="D481" s="99">
        <v>275851449.02999997</v>
      </c>
    </row>
    <row r="482" spans="2:4" x14ac:dyDescent="0.2">
      <c r="B482" s="94" t="s">
        <v>176</v>
      </c>
      <c r="C482" s="99">
        <v>702103169</v>
      </c>
      <c r="D482" s="99">
        <v>165079212.39999998</v>
      </c>
    </row>
    <row r="483" spans="2:4" x14ac:dyDescent="0.2">
      <c r="B483" s="94" t="s">
        <v>463</v>
      </c>
      <c r="C483" s="99">
        <v>150500000</v>
      </c>
      <c r="D483" s="99">
        <v>0</v>
      </c>
    </row>
    <row r="484" spans="2:4" x14ac:dyDescent="0.2">
      <c r="B484" s="94" t="s">
        <v>411</v>
      </c>
      <c r="C484" s="99">
        <v>180012661</v>
      </c>
      <c r="D484" s="99">
        <v>13178533.99</v>
      </c>
    </row>
    <row r="485" spans="2:4" x14ac:dyDescent="0.2">
      <c r="B485" s="94" t="s">
        <v>412</v>
      </c>
      <c r="C485" s="99">
        <v>551828570</v>
      </c>
      <c r="D485" s="99">
        <v>70383583.710000008</v>
      </c>
    </row>
    <row r="486" spans="2:4" x14ac:dyDescent="0.2">
      <c r="B486" s="94" t="s">
        <v>413</v>
      </c>
      <c r="C486" s="99">
        <v>446563687</v>
      </c>
      <c r="D486" s="99">
        <v>20726282.379999995</v>
      </c>
    </row>
    <row r="487" spans="2:4" x14ac:dyDescent="0.2">
      <c r="B487" s="94" t="s">
        <v>573</v>
      </c>
      <c r="C487" s="99">
        <v>54189167</v>
      </c>
      <c r="D487" s="99">
        <v>421041.83</v>
      </c>
    </row>
    <row r="488" spans="2:4" x14ac:dyDescent="0.2">
      <c r="B488" s="94" t="s">
        <v>574</v>
      </c>
      <c r="C488" s="99">
        <v>234867197</v>
      </c>
      <c r="D488" s="99">
        <v>6062794.7200000007</v>
      </c>
    </row>
    <row r="489" spans="2:4" ht="15" x14ac:dyDescent="0.25">
      <c r="B489" s="96" t="s">
        <v>468</v>
      </c>
      <c r="C489" s="99">
        <v>0</v>
      </c>
      <c r="D489" s="99">
        <v>13210246.440000001</v>
      </c>
    </row>
    <row r="490" spans="2:4" ht="15" x14ac:dyDescent="0.25">
      <c r="B490" s="95" t="s">
        <v>413</v>
      </c>
      <c r="C490" s="99">
        <v>0</v>
      </c>
      <c r="D490" s="99">
        <v>13210246.440000001</v>
      </c>
    </row>
    <row r="491" spans="2:4" x14ac:dyDescent="0.2">
      <c r="B491" s="93" t="s">
        <v>414</v>
      </c>
      <c r="C491" s="99">
        <v>496398959</v>
      </c>
      <c r="D491" s="99">
        <v>184071064.64000002</v>
      </c>
    </row>
    <row r="492" spans="2:4" x14ac:dyDescent="0.2">
      <c r="B492" s="94" t="s">
        <v>415</v>
      </c>
      <c r="C492" s="99">
        <v>496398959</v>
      </c>
      <c r="D492" s="99">
        <v>184071064.63999999</v>
      </c>
    </row>
    <row r="493" spans="2:4" x14ac:dyDescent="0.2">
      <c r="B493" s="93" t="s">
        <v>575</v>
      </c>
      <c r="C493" s="99">
        <v>40073327</v>
      </c>
      <c r="D493" s="99">
        <v>4867223.88</v>
      </c>
    </row>
    <row r="494" spans="2:4" x14ac:dyDescent="0.2">
      <c r="B494" s="94" t="s">
        <v>176</v>
      </c>
      <c r="C494" s="99">
        <v>40073327</v>
      </c>
      <c r="D494" s="99">
        <v>4867223.8800000008</v>
      </c>
    </row>
    <row r="495" spans="2:4" x14ac:dyDescent="0.2">
      <c r="B495" s="91" t="s">
        <v>51</v>
      </c>
      <c r="C495" s="97">
        <v>1023622014</v>
      </c>
      <c r="D495" s="97">
        <v>198642896.26000002</v>
      </c>
    </row>
    <row r="496" spans="2:4" x14ac:dyDescent="0.2">
      <c r="B496" s="92" t="s">
        <v>416</v>
      </c>
      <c r="C496" s="98">
        <v>1023622014</v>
      </c>
      <c r="D496" s="98">
        <v>198642896.26000005</v>
      </c>
    </row>
    <row r="497" spans="2:4" x14ac:dyDescent="0.2">
      <c r="B497" s="93" t="s">
        <v>576</v>
      </c>
      <c r="C497" s="99">
        <v>852329324</v>
      </c>
      <c r="D497" s="99">
        <v>169054627.77000001</v>
      </c>
    </row>
    <row r="498" spans="2:4" x14ac:dyDescent="0.2">
      <c r="B498" s="94" t="s">
        <v>176</v>
      </c>
      <c r="C498" s="99">
        <v>543559553</v>
      </c>
      <c r="D498" s="99">
        <v>101003605.50999999</v>
      </c>
    </row>
    <row r="499" spans="2:4" x14ac:dyDescent="0.2">
      <c r="B499" s="94" t="s">
        <v>577</v>
      </c>
      <c r="C499" s="99">
        <v>133559329</v>
      </c>
      <c r="D499" s="99">
        <v>22288942.209999997</v>
      </c>
    </row>
    <row r="500" spans="2:4" x14ac:dyDescent="0.2">
      <c r="B500" s="94" t="s">
        <v>417</v>
      </c>
      <c r="C500" s="99">
        <v>166110442</v>
      </c>
      <c r="D500" s="99">
        <v>45762080.049999997</v>
      </c>
    </row>
    <row r="501" spans="2:4" x14ac:dyDescent="0.2">
      <c r="B501" s="94" t="s">
        <v>465</v>
      </c>
      <c r="C501" s="99">
        <v>9100000</v>
      </c>
      <c r="D501" s="99">
        <v>0</v>
      </c>
    </row>
    <row r="502" spans="2:4" x14ac:dyDescent="0.2">
      <c r="B502" s="93" t="s">
        <v>418</v>
      </c>
      <c r="C502" s="99">
        <v>171292690</v>
      </c>
      <c r="D502" s="99">
        <v>29588268.489999998</v>
      </c>
    </row>
    <row r="503" spans="2:4" x14ac:dyDescent="0.2">
      <c r="B503" s="94" t="s">
        <v>419</v>
      </c>
      <c r="C503" s="99">
        <v>171292690</v>
      </c>
      <c r="D503" s="99">
        <v>29588268.489999998</v>
      </c>
    </row>
    <row r="504" spans="2:4" x14ac:dyDescent="0.2">
      <c r="B504" s="91" t="s">
        <v>52</v>
      </c>
      <c r="C504" s="97">
        <v>1988326399</v>
      </c>
      <c r="D504" s="97">
        <v>290841913.93000001</v>
      </c>
    </row>
    <row r="505" spans="2:4" x14ac:dyDescent="0.2">
      <c r="B505" s="92" t="s">
        <v>420</v>
      </c>
      <c r="C505" s="98">
        <v>1988326399</v>
      </c>
      <c r="D505" s="98">
        <v>290841913.93000001</v>
      </c>
    </row>
    <row r="506" spans="2:4" x14ac:dyDescent="0.2">
      <c r="B506" s="93" t="s">
        <v>421</v>
      </c>
      <c r="C506" s="99">
        <v>1740083600</v>
      </c>
      <c r="D506" s="99">
        <v>252069872.95000005</v>
      </c>
    </row>
    <row r="507" spans="2:4" x14ac:dyDescent="0.2">
      <c r="B507" s="94" t="s">
        <v>176</v>
      </c>
      <c r="C507" s="99">
        <v>973264544</v>
      </c>
      <c r="D507" s="99">
        <v>156908280.33000001</v>
      </c>
    </row>
    <row r="508" spans="2:4" x14ac:dyDescent="0.2">
      <c r="B508" s="94" t="s">
        <v>422</v>
      </c>
      <c r="C508" s="99">
        <v>17708886</v>
      </c>
      <c r="D508" s="99">
        <v>0</v>
      </c>
    </row>
    <row r="509" spans="2:4" x14ac:dyDescent="0.2">
      <c r="B509" s="94" t="s">
        <v>423</v>
      </c>
      <c r="C509" s="99">
        <v>240197020</v>
      </c>
      <c r="D509" s="99">
        <v>38717138.440000005</v>
      </c>
    </row>
    <row r="510" spans="2:4" x14ac:dyDescent="0.2">
      <c r="B510" s="94" t="s">
        <v>469</v>
      </c>
      <c r="C510" s="99">
        <v>9676377</v>
      </c>
      <c r="D510" s="99">
        <v>0</v>
      </c>
    </row>
    <row r="511" spans="2:4" x14ac:dyDescent="0.2">
      <c r="B511" s="94" t="s">
        <v>465</v>
      </c>
      <c r="C511" s="99">
        <v>202520000</v>
      </c>
      <c r="D511" s="99">
        <v>33783332</v>
      </c>
    </row>
    <row r="512" spans="2:4" x14ac:dyDescent="0.2">
      <c r="B512" s="94" t="s">
        <v>179</v>
      </c>
      <c r="C512" s="99">
        <v>296716773</v>
      </c>
      <c r="D512" s="99">
        <v>22661122.18</v>
      </c>
    </row>
    <row r="513" spans="2:4" x14ac:dyDescent="0.2">
      <c r="B513" s="93" t="s">
        <v>578</v>
      </c>
      <c r="C513" s="99">
        <v>178893331</v>
      </c>
      <c r="D513" s="99">
        <v>26220798.629999992</v>
      </c>
    </row>
    <row r="514" spans="2:4" x14ac:dyDescent="0.2">
      <c r="B514" s="94" t="s">
        <v>422</v>
      </c>
      <c r="C514" s="99">
        <v>178893331</v>
      </c>
      <c r="D514" s="99">
        <v>26220798.629999992</v>
      </c>
    </row>
    <row r="515" spans="2:4" x14ac:dyDescent="0.2">
      <c r="B515" s="93" t="s">
        <v>424</v>
      </c>
      <c r="C515" s="99">
        <v>69349468</v>
      </c>
      <c r="D515" s="99">
        <v>12551242.349999998</v>
      </c>
    </row>
    <row r="516" spans="2:4" x14ac:dyDescent="0.2">
      <c r="B516" s="94" t="s">
        <v>422</v>
      </c>
      <c r="C516" s="99">
        <v>69349468</v>
      </c>
      <c r="D516" s="99">
        <v>12551242.35</v>
      </c>
    </row>
    <row r="517" spans="2:4" x14ac:dyDescent="0.2">
      <c r="B517" s="91" t="s">
        <v>53</v>
      </c>
      <c r="C517" s="97">
        <v>11268985415</v>
      </c>
      <c r="D517" s="97">
        <v>3231521941.0099993</v>
      </c>
    </row>
    <row r="518" spans="2:4" x14ac:dyDescent="0.2">
      <c r="B518" s="92" t="s">
        <v>425</v>
      </c>
      <c r="C518" s="98">
        <v>11268985415</v>
      </c>
      <c r="D518" s="98">
        <v>3231521941.0099993</v>
      </c>
    </row>
    <row r="519" spans="2:4" x14ac:dyDescent="0.2">
      <c r="B519" s="93" t="s">
        <v>426</v>
      </c>
      <c r="C519" s="99">
        <v>11268985415</v>
      </c>
      <c r="D519" s="99">
        <v>3231521941.0099993</v>
      </c>
    </row>
    <row r="520" spans="2:4" x14ac:dyDescent="0.2">
      <c r="B520" s="94" t="s">
        <v>427</v>
      </c>
      <c r="C520" s="99">
        <v>10328003529</v>
      </c>
      <c r="D520" s="99">
        <v>3151033467.3599997</v>
      </c>
    </row>
    <row r="521" spans="2:4" x14ac:dyDescent="0.2">
      <c r="B521" s="94" t="s">
        <v>465</v>
      </c>
      <c r="C521" s="99">
        <v>358192201</v>
      </c>
      <c r="D521" s="99">
        <v>29849350.079999998</v>
      </c>
    </row>
    <row r="522" spans="2:4" x14ac:dyDescent="0.2">
      <c r="B522" s="94" t="s">
        <v>179</v>
      </c>
      <c r="C522" s="99">
        <v>582789685</v>
      </c>
      <c r="D522" s="99">
        <v>50639123.57</v>
      </c>
    </row>
    <row r="523" spans="2:4" x14ac:dyDescent="0.2">
      <c r="B523" s="91" t="s">
        <v>55</v>
      </c>
      <c r="C523" s="97">
        <v>5261291957</v>
      </c>
      <c r="D523" s="97">
        <v>1125907670.2300003</v>
      </c>
    </row>
    <row r="524" spans="2:4" x14ac:dyDescent="0.2">
      <c r="B524" s="92" t="s">
        <v>428</v>
      </c>
      <c r="C524" s="98">
        <v>5261291957</v>
      </c>
      <c r="D524" s="98">
        <v>1125907670.2300003</v>
      </c>
    </row>
    <row r="525" spans="2:4" x14ac:dyDescent="0.2">
      <c r="B525" s="93" t="s">
        <v>429</v>
      </c>
      <c r="C525" s="99">
        <v>5261291957</v>
      </c>
      <c r="D525" s="99">
        <v>1125907670.2300003</v>
      </c>
    </row>
    <row r="526" spans="2:4" x14ac:dyDescent="0.2">
      <c r="B526" s="94" t="s">
        <v>176</v>
      </c>
      <c r="C526" s="99">
        <v>2872179259</v>
      </c>
      <c r="D526" s="99">
        <v>805145874.99000013</v>
      </c>
    </row>
    <row r="527" spans="2:4" x14ac:dyDescent="0.2">
      <c r="B527" s="94" t="s">
        <v>430</v>
      </c>
      <c r="C527" s="99">
        <v>577251281</v>
      </c>
      <c r="D527" s="99">
        <v>92970874.36999999</v>
      </c>
    </row>
    <row r="528" spans="2:4" x14ac:dyDescent="0.2">
      <c r="B528" s="94" t="s">
        <v>579</v>
      </c>
      <c r="C528" s="99">
        <v>551461417</v>
      </c>
      <c r="D528" s="99">
        <v>105790920.86999999</v>
      </c>
    </row>
    <row r="529" spans="2:4" x14ac:dyDescent="0.2">
      <c r="B529" s="94" t="s">
        <v>465</v>
      </c>
      <c r="C529" s="99">
        <v>1260400000</v>
      </c>
      <c r="D529" s="99">
        <v>122000000</v>
      </c>
    </row>
    <row r="530" spans="2:4" x14ac:dyDescent="0.2">
      <c r="B530" s="91" t="s">
        <v>56</v>
      </c>
      <c r="C530" s="97">
        <v>974248087</v>
      </c>
      <c r="D530" s="97">
        <v>695375255.5999999</v>
      </c>
    </row>
    <row r="531" spans="2:4" x14ac:dyDescent="0.2">
      <c r="B531" s="92" t="s">
        <v>431</v>
      </c>
      <c r="C531" s="98">
        <v>974248087</v>
      </c>
      <c r="D531" s="98">
        <v>695375255.59999979</v>
      </c>
    </row>
    <row r="532" spans="2:4" x14ac:dyDescent="0.2">
      <c r="B532" s="93" t="s">
        <v>432</v>
      </c>
      <c r="C532" s="99">
        <v>974248087</v>
      </c>
      <c r="D532" s="99">
        <v>695375255.5999999</v>
      </c>
    </row>
    <row r="533" spans="2:4" x14ac:dyDescent="0.2">
      <c r="B533" s="94" t="s">
        <v>433</v>
      </c>
      <c r="C533" s="99">
        <v>972945088</v>
      </c>
      <c r="D533" s="99">
        <v>695261590.37999988</v>
      </c>
    </row>
    <row r="534" spans="2:4" x14ac:dyDescent="0.2">
      <c r="B534" s="94" t="s">
        <v>465</v>
      </c>
      <c r="C534" s="99">
        <v>1302999</v>
      </c>
      <c r="D534" s="99">
        <v>113665.22</v>
      </c>
    </row>
    <row r="535" spans="2:4" x14ac:dyDescent="0.2">
      <c r="B535" s="91" t="s">
        <v>57</v>
      </c>
      <c r="C535" s="97">
        <v>1175371875</v>
      </c>
      <c r="D535" s="97">
        <v>168961164.59999999</v>
      </c>
    </row>
    <row r="536" spans="2:4" x14ac:dyDescent="0.2">
      <c r="B536" s="92" t="s">
        <v>434</v>
      </c>
      <c r="C536" s="98">
        <v>1175371875</v>
      </c>
      <c r="D536" s="98">
        <v>168961164.59999999</v>
      </c>
    </row>
    <row r="537" spans="2:4" x14ac:dyDescent="0.2">
      <c r="B537" s="93" t="s">
        <v>435</v>
      </c>
      <c r="C537" s="99">
        <v>1175371875</v>
      </c>
      <c r="D537" s="99">
        <v>168961164.59999999</v>
      </c>
    </row>
    <row r="538" spans="2:4" x14ac:dyDescent="0.2">
      <c r="B538" s="94" t="s">
        <v>176</v>
      </c>
      <c r="C538" s="99">
        <v>180614027</v>
      </c>
      <c r="D538" s="99">
        <v>59629927.079999998</v>
      </c>
    </row>
    <row r="539" spans="2:4" x14ac:dyDescent="0.2">
      <c r="B539" s="94" t="s">
        <v>436</v>
      </c>
      <c r="C539" s="99">
        <v>856007848</v>
      </c>
      <c r="D539" s="99">
        <v>97741237.519999996</v>
      </c>
    </row>
    <row r="540" spans="2:4" x14ac:dyDescent="0.2">
      <c r="B540" s="94" t="s">
        <v>465</v>
      </c>
      <c r="C540" s="99">
        <v>138750000</v>
      </c>
      <c r="D540" s="99">
        <v>11590000</v>
      </c>
    </row>
    <row r="541" spans="2:4" x14ac:dyDescent="0.2">
      <c r="B541" s="91" t="s">
        <v>58</v>
      </c>
      <c r="C541" s="97">
        <v>165328228</v>
      </c>
      <c r="D541" s="97">
        <v>14397222.399999999</v>
      </c>
    </row>
    <row r="542" spans="2:4" x14ac:dyDescent="0.2">
      <c r="B542" s="92" t="s">
        <v>437</v>
      </c>
      <c r="C542" s="98">
        <v>165328228</v>
      </c>
      <c r="D542" s="98">
        <v>14397222.399999999</v>
      </c>
    </row>
    <row r="543" spans="2:4" x14ac:dyDescent="0.2">
      <c r="B543" s="93" t="s">
        <v>438</v>
      </c>
      <c r="C543" s="99">
        <v>165328228</v>
      </c>
      <c r="D543" s="99">
        <v>14397222.399999999</v>
      </c>
    </row>
    <row r="544" spans="2:4" x14ac:dyDescent="0.2">
      <c r="B544" s="94" t="s">
        <v>580</v>
      </c>
      <c r="C544" s="99">
        <v>165128228</v>
      </c>
      <c r="D544" s="99">
        <v>14397222.4</v>
      </c>
    </row>
    <row r="545" spans="2:4" x14ac:dyDescent="0.2">
      <c r="B545" s="94" t="s">
        <v>465</v>
      </c>
      <c r="C545" s="99">
        <v>200000</v>
      </c>
      <c r="D545" s="99">
        <v>0</v>
      </c>
    </row>
    <row r="546" spans="2:4" x14ac:dyDescent="0.2">
      <c r="B546" s="91" t="s">
        <v>59</v>
      </c>
      <c r="C546" s="97">
        <v>601381669</v>
      </c>
      <c r="D546" s="97">
        <v>64999999.999999993</v>
      </c>
    </row>
    <row r="547" spans="2:4" x14ac:dyDescent="0.2">
      <c r="B547" s="92" t="s">
        <v>439</v>
      </c>
      <c r="C547" s="98">
        <v>601381669</v>
      </c>
      <c r="D547" s="98">
        <v>64999999.999999993</v>
      </c>
    </row>
    <row r="548" spans="2:4" x14ac:dyDescent="0.2">
      <c r="B548" s="93" t="s">
        <v>440</v>
      </c>
      <c r="C548" s="99">
        <v>601381669</v>
      </c>
      <c r="D548" s="99">
        <v>64999999.999999993</v>
      </c>
    </row>
    <row r="549" spans="2:4" x14ac:dyDescent="0.2">
      <c r="B549" s="94" t="s">
        <v>441</v>
      </c>
      <c r="C549" s="99">
        <v>601281669</v>
      </c>
      <c r="D549" s="99">
        <v>64999999.999999993</v>
      </c>
    </row>
    <row r="550" spans="2:4" x14ac:dyDescent="0.2">
      <c r="B550" s="94" t="s">
        <v>465</v>
      </c>
      <c r="C550" s="99">
        <v>100000</v>
      </c>
      <c r="D550" s="99">
        <v>0</v>
      </c>
    </row>
    <row r="551" spans="2:4" x14ac:dyDescent="0.2">
      <c r="B551" s="91" t="s">
        <v>61</v>
      </c>
      <c r="C551" s="97">
        <v>157865454286</v>
      </c>
      <c r="D551" s="97">
        <v>33145502250.870003</v>
      </c>
    </row>
    <row r="552" spans="2:4" x14ac:dyDescent="0.2">
      <c r="B552" s="92" t="s">
        <v>442</v>
      </c>
      <c r="C552" s="98">
        <v>157865454286</v>
      </c>
      <c r="D552" s="98">
        <v>33145502250.869999</v>
      </c>
    </row>
    <row r="553" spans="2:4" x14ac:dyDescent="0.2">
      <c r="B553" s="93" t="s">
        <v>443</v>
      </c>
      <c r="C553" s="99">
        <v>157865454286</v>
      </c>
      <c r="D553" s="99">
        <v>33145502250.870003</v>
      </c>
    </row>
    <row r="554" spans="2:4" x14ac:dyDescent="0.2">
      <c r="B554" s="94" t="s">
        <v>444</v>
      </c>
      <c r="C554" s="99">
        <v>157865454286</v>
      </c>
      <c r="D554" s="99">
        <v>33145502250.869999</v>
      </c>
    </row>
    <row r="555" spans="2:4" x14ac:dyDescent="0.2">
      <c r="B555" s="91" t="s">
        <v>62</v>
      </c>
      <c r="C555" s="97">
        <v>123832618968</v>
      </c>
      <c r="D555" s="97">
        <v>21386391905.079994</v>
      </c>
    </row>
    <row r="556" spans="2:4" x14ac:dyDescent="0.2">
      <c r="B556" s="92" t="s">
        <v>445</v>
      </c>
      <c r="C556" s="98">
        <v>123832618968</v>
      </c>
      <c r="D556" s="98">
        <v>21386391905.079998</v>
      </c>
    </row>
    <row r="557" spans="2:4" x14ac:dyDescent="0.2">
      <c r="B557" s="93" t="s">
        <v>446</v>
      </c>
      <c r="C557" s="99">
        <v>123832618968</v>
      </c>
      <c r="D557" s="99">
        <v>21386391905.079998</v>
      </c>
    </row>
    <row r="558" spans="2:4" x14ac:dyDescent="0.2">
      <c r="B558" s="94" t="s">
        <v>464</v>
      </c>
      <c r="C558" s="99">
        <v>3701709</v>
      </c>
      <c r="D558" s="99">
        <v>285437.86</v>
      </c>
    </row>
    <row r="559" spans="2:4" x14ac:dyDescent="0.2">
      <c r="B559" s="94" t="s">
        <v>444</v>
      </c>
      <c r="C559" s="99">
        <v>0</v>
      </c>
      <c r="D559" s="99">
        <v>0</v>
      </c>
    </row>
    <row r="560" spans="2:4" x14ac:dyDescent="0.2">
      <c r="B560" s="94" t="s">
        <v>447</v>
      </c>
      <c r="C560" s="99">
        <v>71610054342</v>
      </c>
      <c r="D560" s="99">
        <v>13190171301.700001</v>
      </c>
    </row>
    <row r="561" spans="2:4" x14ac:dyDescent="0.2">
      <c r="B561" s="94" t="s">
        <v>465</v>
      </c>
      <c r="C561" s="99">
        <v>38593081897</v>
      </c>
      <c r="D561" s="99">
        <v>4325496653.7900009</v>
      </c>
    </row>
    <row r="562" spans="2:4" x14ac:dyDescent="0.2">
      <c r="B562" s="94" t="s">
        <v>179</v>
      </c>
      <c r="C562" s="99">
        <v>13625781020</v>
      </c>
      <c r="D562" s="99">
        <v>3870438511.7300005</v>
      </c>
    </row>
    <row r="563" spans="2:4" ht="15" x14ac:dyDescent="0.25">
      <c r="B563" s="102" t="s">
        <v>585</v>
      </c>
      <c r="C563" s="98">
        <v>0</v>
      </c>
      <c r="D563" s="98">
        <v>0</v>
      </c>
    </row>
    <row r="564" spans="2:4" x14ac:dyDescent="0.2">
      <c r="B564" s="103" t="s">
        <v>586</v>
      </c>
      <c r="C564" s="99">
        <v>0</v>
      </c>
      <c r="D564" s="99">
        <v>0</v>
      </c>
    </row>
    <row r="565" spans="2:4" x14ac:dyDescent="0.2">
      <c r="B565" s="104" t="s">
        <v>587</v>
      </c>
      <c r="C565" s="99">
        <v>0</v>
      </c>
      <c r="D565" s="99">
        <v>0</v>
      </c>
    </row>
    <row r="566" spans="2:4" ht="13.5" thickBot="1" x14ac:dyDescent="0.25">
      <c r="B566" s="100" t="s">
        <v>6</v>
      </c>
      <c r="C566" s="101">
        <v>989853234541.38</v>
      </c>
      <c r="D566" s="101">
        <v>192075695916.15994</v>
      </c>
    </row>
    <row r="567" spans="2:4" ht="15" x14ac:dyDescent="0.2">
      <c r="B567" s="1" t="s">
        <v>25</v>
      </c>
      <c r="C567" s="1"/>
    </row>
    <row r="568" spans="2:4" ht="15" x14ac:dyDescent="0.2">
      <c r="B568" s="1" t="s">
        <v>26</v>
      </c>
      <c r="C568" s="1"/>
    </row>
  </sheetData>
  <mergeCells count="5">
    <mergeCell ref="B3:D3"/>
    <mergeCell ref="B4:D4"/>
    <mergeCell ref="B5:B6"/>
    <mergeCell ref="D5:D7"/>
    <mergeCell ref="C5:C7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Tabla 1</vt:lpstr>
      <vt:lpstr>Tabla 2</vt:lpstr>
      <vt:lpstr>Mapa 1</vt:lpstr>
      <vt:lpstr>Tabla 3</vt:lpstr>
      <vt:lpstr>Gráfico 2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Portalatin</dc:creator>
  <cp:lastModifiedBy>Juan E.  Portalatin G.</cp:lastModifiedBy>
  <dcterms:created xsi:type="dcterms:W3CDTF">2021-03-18T14:01:05Z</dcterms:created>
  <dcterms:modified xsi:type="dcterms:W3CDTF">2022-02-24T15:56:12Z</dcterms:modified>
</cp:coreProperties>
</file>