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2\Informes de Ejecución Mensual\"/>
    </mc:Choice>
  </mc:AlternateContent>
  <xr:revisionPtr revIDLastSave="0" documentId="13_ncr:1_{D845D655-791C-4C66-B48A-E1B2477B64D9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Gráfico 1" sheetId="14" r:id="rId1"/>
    <sheet name="Tabla 1" sheetId="11" r:id="rId2"/>
    <sheet name="Tabla 2" sheetId="4" r:id="rId3"/>
    <sheet name="Mapa 1" sheetId="15" r:id="rId4"/>
    <sheet name="Tabla 3" sheetId="5" r:id="rId5"/>
    <sheet name="Gráfico 2" sheetId="6" r:id="rId6"/>
    <sheet name="Anexo 1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1" l="1"/>
  <c r="E10" i="11"/>
  <c r="F10" i="11"/>
  <c r="C10" i="11"/>
  <c r="L15" i="14"/>
  <c r="L14" i="14"/>
  <c r="I30" i="11"/>
  <c r="E26" i="11"/>
  <c r="F26" i="11"/>
  <c r="C26" i="11"/>
  <c r="C9" i="11"/>
  <c r="D9" i="11"/>
  <c r="E11" i="5" l="1"/>
  <c r="F11" i="5"/>
  <c r="G11" i="5"/>
  <c r="C11" i="5"/>
  <c r="D11" i="5"/>
  <c r="D35" i="5"/>
  <c r="D24" i="4" l="1"/>
  <c r="C24" i="4"/>
  <c r="F9" i="11" l="1"/>
  <c r="E29" i="11"/>
  <c r="H30" i="11"/>
  <c r="J30" i="11"/>
  <c r="G30" i="11"/>
  <c r="D26" i="11"/>
  <c r="F29" i="11" l="1"/>
  <c r="F31" i="11" s="1"/>
  <c r="L13" i="14" l="1"/>
  <c r="L16" i="14" s="1"/>
  <c r="J31" i="11"/>
  <c r="C29" i="11"/>
  <c r="C31" i="11" s="1"/>
  <c r="H31" i="11" s="1"/>
  <c r="I31" i="11" s="1"/>
  <c r="H27" i="11" l="1"/>
  <c r="J27" i="11"/>
  <c r="H28" i="11"/>
  <c r="J28" i="11"/>
  <c r="E31" i="11"/>
  <c r="G31" i="11" s="1"/>
  <c r="H10" i="4" l="1"/>
  <c r="I10" i="4" s="1"/>
  <c r="G10" i="11"/>
  <c r="G11" i="11"/>
  <c r="G12" i="11"/>
  <c r="G13" i="11"/>
  <c r="G14" i="11"/>
  <c r="G15" i="11"/>
  <c r="G16" i="11"/>
  <c r="G17" i="11"/>
  <c r="G18" i="11"/>
  <c r="G19" i="11"/>
  <c r="G20" i="11"/>
  <c r="G24" i="11"/>
  <c r="G25" i="11"/>
  <c r="G9" i="11"/>
  <c r="H9" i="11" l="1"/>
  <c r="I9" i="11" s="1"/>
  <c r="J16" i="11"/>
  <c r="L17" i="14"/>
  <c r="L27" i="14" s="1"/>
  <c r="H24" i="11"/>
  <c r="I24" i="11" s="1"/>
  <c r="H23" i="11"/>
  <c r="I23" i="11" s="1"/>
  <c r="H25" i="11"/>
  <c r="I25" i="11" s="1"/>
  <c r="H26" i="11"/>
  <c r="H22" i="11"/>
  <c r="J9" i="5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6" i="5"/>
  <c r="J38" i="5"/>
  <c r="J39" i="5"/>
  <c r="J40" i="5"/>
  <c r="J41" i="5"/>
  <c r="J42" i="5"/>
  <c r="J44" i="5"/>
  <c r="J45" i="5"/>
  <c r="E8" i="5"/>
  <c r="F8" i="5"/>
  <c r="G8" i="5"/>
  <c r="L18" i="14"/>
  <c r="H17" i="4"/>
  <c r="I17" i="4" s="1"/>
  <c r="J11" i="4"/>
  <c r="J12" i="4"/>
  <c r="J13" i="4"/>
  <c r="J14" i="4"/>
  <c r="J15" i="4"/>
  <c r="J16" i="4"/>
  <c r="J18" i="4"/>
  <c r="J19" i="4"/>
  <c r="J20" i="4"/>
  <c r="J21" i="4"/>
  <c r="J22" i="4"/>
  <c r="J10" i="4"/>
  <c r="H22" i="4"/>
  <c r="I22" i="4" s="1"/>
  <c r="H21" i="4"/>
  <c r="I21" i="4" s="1"/>
  <c r="H20" i="4"/>
  <c r="H19" i="4"/>
  <c r="I19" i="4" s="1"/>
  <c r="H18" i="4"/>
  <c r="I18" i="4" s="1"/>
  <c r="H16" i="4"/>
  <c r="I16" i="4" s="1"/>
  <c r="H15" i="4"/>
  <c r="I15" i="4" s="1"/>
  <c r="H14" i="4"/>
  <c r="H13" i="4"/>
  <c r="I13" i="4" s="1"/>
  <c r="H12" i="4"/>
  <c r="I12" i="4" s="1"/>
  <c r="H11" i="4"/>
  <c r="I11" i="4" s="1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C8" i="5"/>
  <c r="D8" i="5"/>
  <c r="H9" i="5"/>
  <c r="I9" i="5"/>
  <c r="H10" i="5"/>
  <c r="I10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C35" i="5"/>
  <c r="E35" i="5"/>
  <c r="F35" i="5"/>
  <c r="G35" i="5"/>
  <c r="H36" i="5"/>
  <c r="I36" i="5"/>
  <c r="C37" i="5"/>
  <c r="D37" i="5"/>
  <c r="E37" i="5"/>
  <c r="F37" i="5"/>
  <c r="G37" i="5"/>
  <c r="H38" i="5"/>
  <c r="I38" i="5"/>
  <c r="H39" i="5"/>
  <c r="I39" i="5"/>
  <c r="H40" i="5"/>
  <c r="I40" i="5"/>
  <c r="H41" i="5"/>
  <c r="H42" i="5"/>
  <c r="I42" i="5"/>
  <c r="C43" i="5"/>
  <c r="D43" i="5"/>
  <c r="E43" i="5"/>
  <c r="F43" i="5"/>
  <c r="G43" i="5"/>
  <c r="H44" i="5"/>
  <c r="I44" i="5"/>
  <c r="H45" i="5"/>
  <c r="I45" i="5"/>
  <c r="D29" i="11"/>
  <c r="D31" i="11" s="1"/>
  <c r="H10" i="11"/>
  <c r="I10" i="11" s="1"/>
  <c r="H11" i="11"/>
  <c r="I11" i="11" s="1"/>
  <c r="H12" i="11"/>
  <c r="I12" i="11" s="1"/>
  <c r="H13" i="11"/>
  <c r="I13" i="11" s="1"/>
  <c r="H14" i="11"/>
  <c r="I14" i="11" s="1"/>
  <c r="H15" i="11"/>
  <c r="I15" i="11" s="1"/>
  <c r="H16" i="11"/>
  <c r="H17" i="11"/>
  <c r="I17" i="11" s="1"/>
  <c r="H18" i="11"/>
  <c r="I18" i="11" s="1"/>
  <c r="H19" i="11"/>
  <c r="I19" i="11" s="1"/>
  <c r="H20" i="11"/>
  <c r="I20" i="11" s="1"/>
  <c r="H21" i="11"/>
  <c r="I21" i="11" s="1"/>
  <c r="I35" i="5" l="1"/>
  <c r="H43" i="5"/>
  <c r="L24" i="14"/>
  <c r="G29" i="11"/>
  <c r="F46" i="5"/>
  <c r="J46" i="5" s="1"/>
  <c r="E46" i="5"/>
  <c r="J8" i="5"/>
  <c r="J37" i="5"/>
  <c r="J11" i="5"/>
  <c r="G46" i="5"/>
  <c r="J43" i="5"/>
  <c r="J35" i="5"/>
  <c r="D46" i="5"/>
  <c r="C46" i="5"/>
  <c r="H37" i="5"/>
  <c r="I11" i="5"/>
  <c r="I43" i="5"/>
  <c r="H29" i="11"/>
  <c r="I29" i="11" s="1"/>
  <c r="J15" i="11"/>
  <c r="J11" i="11"/>
  <c r="J9" i="11"/>
  <c r="J29" i="11"/>
  <c r="J26" i="11"/>
  <c r="J14" i="11"/>
  <c r="J23" i="11"/>
  <c r="J21" i="11"/>
  <c r="J25" i="11"/>
  <c r="J20" i="11"/>
  <c r="J17" i="11"/>
  <c r="J22" i="11"/>
  <c r="J18" i="11"/>
  <c r="J10" i="11"/>
  <c r="J12" i="11"/>
  <c r="J13" i="11"/>
  <c r="J24" i="11"/>
  <c r="J19" i="11"/>
  <c r="H8" i="5"/>
  <c r="H11" i="5"/>
  <c r="I8" i="5"/>
  <c r="H35" i="5"/>
  <c r="I37" i="5"/>
  <c r="J17" i="4"/>
  <c r="H46" i="5" l="1"/>
  <c r="I46" i="5"/>
  <c r="J24" i="4"/>
  <c r="L25" i="14"/>
  <c r="H24" i="4"/>
  <c r="I24" i="4" s="1"/>
  <c r="L26" i="14" l="1"/>
  <c r="L19" i="14"/>
  <c r="L20" i="14" s="1"/>
  <c r="L28" i="14" l="1"/>
</calcChain>
</file>

<file path=xl/sharedStrings.xml><?xml version="1.0" encoding="utf-8"?>
<sst xmlns="http://schemas.openxmlformats.org/spreadsheetml/2006/main" count="821" uniqueCount="573">
  <si>
    <t>SERVICIOS SOCIALES</t>
  </si>
  <si>
    <t>SERVICIOS  GENERALES</t>
  </si>
  <si>
    <t>SERVICIOS ECONÓMICOS</t>
  </si>
  <si>
    <t>PROTECCIÓN DEL MEDIO AMBIENTE</t>
  </si>
  <si>
    <t>PODER JUDICIAL</t>
  </si>
  <si>
    <t>INTERESES DE LA DEUDA PÚBLICA</t>
  </si>
  <si>
    <t>Total general</t>
  </si>
  <si>
    <t>2.1.2 - Gastos de consumo</t>
  </si>
  <si>
    <t>2.1.3 - Prestaciones de la seguridad social</t>
  </si>
  <si>
    <t>2.1.4 - Intereses de la deuda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</si>
  <si>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</si>
  <si>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</si>
  <si>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</si>
  <si>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</si>
  <si>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</si>
  <si>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2.2.8 - Gastos de capital, reserva presupuestaria</t>
  </si>
  <si>
    <t>2.1 - Gastos corrientes</t>
  </si>
  <si>
    <t>2.2 - Gastos de capital</t>
  </si>
  <si>
    <t>Valores en millones RD$</t>
  </si>
  <si>
    <t>DETALLE</t>
  </si>
  <si>
    <t>PRESUPUESTO INICIAL</t>
  </si>
  <si>
    <t>2.1.6 - Transferencias corrientes</t>
  </si>
  <si>
    <t>-</t>
  </si>
  <si>
    <t>2.2.6 - Transferencias de capital</t>
  </si>
  <si>
    <t>TOTAL</t>
  </si>
  <si>
    <t>Notas:</t>
  </si>
  <si>
    <t>Cifras preliminares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</si>
  <si>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</si>
  <si>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</si>
  <si>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</si>
  <si>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</si>
  <si>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</si>
  <si>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</si>
  <si>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</si>
  <si>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</si>
  <si>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</si>
  <si>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</si>
  <si>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</si>
  <si>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</si>
  <si>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</si>
  <si>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</si>
  <si>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</si>
  <si>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</si>
  <si>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</si>
  <si>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</si>
  <si>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</si>
  <si>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</si>
  <si>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</si>
  <si>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</si>
  <si>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</si>
  <si>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</si>
  <si>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</si>
  <si>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</si>
  <si>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</si>
  <si>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</si>
  <si>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</si>
  <si>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</si>
  <si>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</si>
  <si>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</si>
  <si>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</si>
  <si>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</si>
  <si>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</si>
  <si>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</si>
  <si>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</si>
  <si>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1 - SERVICIOS  GENERALES</t>
  </si>
  <si>
    <t>1.1 - Administración general</t>
  </si>
  <si>
    <t>1.4 - Justicia, orden público y seguridad</t>
  </si>
  <si>
    <t>1.3 - Defensa nacional</t>
  </si>
  <si>
    <t>1.2 - Relaciones internacionales</t>
  </si>
  <si>
    <t>2 - SERVICIOS ECONÓMICOS</t>
  </si>
  <si>
    <t>2.2 - Agropecuaria, caza, pesca y silvicultura</t>
  </si>
  <si>
    <t>2.6 - Transporte</t>
  </si>
  <si>
    <t>2.1 - Asuntos económicos, comerciales y laborales</t>
  </si>
  <si>
    <t>2.3 - Riego</t>
  </si>
  <si>
    <t>2.9 - Otros servicios económicos</t>
  </si>
  <si>
    <t>2.7 - Comunicaciones</t>
  </si>
  <si>
    <t>2.4 - Energía y combustible</t>
  </si>
  <si>
    <t>2.8 - Banca y seguros</t>
  </si>
  <si>
    <t>2.5 - Minería, manufactura y construcción</t>
  </si>
  <si>
    <t>3 - PROTECCIÓN DEL MEDIO AMBIENTE</t>
  </si>
  <si>
    <t>3.2 - Protección de la biodiversidad y ordenación de desechos</t>
  </si>
  <si>
    <t>3.1 - Protección del aire, agua y suelo</t>
  </si>
  <si>
    <t>4 - SERVICIOS SOCIALES</t>
  </si>
  <si>
    <t>4.4 - Educación</t>
  </si>
  <si>
    <t>4.5 - Protección social</t>
  </si>
  <si>
    <t>4.2 - Salud</t>
  </si>
  <si>
    <t>4.3 - Actividades deportivas, recreativas, culturales y religiosas</t>
  </si>
  <si>
    <t>4.1 - Vivienda y servicios comunitarios</t>
  </si>
  <si>
    <t>5 - INTERESES DE LA DEUDA PÚBLICA</t>
  </si>
  <si>
    <t>5.1 - Intereses y comisiones de deuda pública</t>
  </si>
  <si>
    <t>Total General</t>
  </si>
  <si>
    <t>Ingresos</t>
  </si>
  <si>
    <t>Gastos</t>
  </si>
  <si>
    <t>Resultado Financiero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</si>
  <si>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</si>
  <si>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</si>
  <si>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</si>
  <si>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</si>
  <si>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</si>
  <si>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</si>
  <si>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</si>
  <si>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</si>
  <si>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</si>
  <si>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</si>
  <si>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</si>
  <si>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</si>
  <si>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1.2 - Ingresos de capital</t>
  </si>
  <si>
    <t>PIB Nominal (Millones RD$)</t>
  </si>
  <si>
    <t>2.1.5 - Subvenciones otorgadas a empresas</t>
  </si>
  <si>
    <t>COMPROMETIDO</t>
  </si>
  <si>
    <t xml:space="preserve">PAGADO </t>
  </si>
  <si>
    <t xml:space="preserve">EJECUCIÓN </t>
  </si>
  <si>
    <t>DISTRIBUCION</t>
  </si>
  <si>
    <t>ABS.</t>
  </si>
  <si>
    <t>REL.</t>
  </si>
  <si>
    <t>Valores en RD$ millones</t>
  </si>
  <si>
    <t>Provincia</t>
  </si>
  <si>
    <t>DISTRITO NACIONAL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</si>
  <si>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</si>
  <si>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</si>
  <si>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</si>
  <si>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</si>
  <si>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</si>
  <si>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</si>
  <si>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</si>
  <si>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</si>
  <si>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</si>
  <si>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</si>
  <si>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</si>
  <si>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</si>
  <si>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</si>
  <si>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</si>
  <si>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</si>
  <si>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</si>
  <si>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</si>
  <si>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</si>
  <si>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</si>
  <si>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</si>
  <si>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</si>
  <si>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</si>
  <si>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</si>
  <si>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</si>
  <si>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</si>
  <si>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</si>
  <si>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</si>
  <si>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</si>
  <si>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>SAN JOSE DE OCOA</t>
  </si>
  <si>
    <t>SANTO DOMINGO</t>
  </si>
  <si>
    <t>Resultado Económico</t>
  </si>
  <si>
    <t>Resultado Primario</t>
  </si>
  <si>
    <t>Intereses</t>
  </si>
  <si>
    <t>Resultado de Capital</t>
  </si>
  <si>
    <t>Como % del PIB</t>
  </si>
  <si>
    <t>Ejecutado</t>
  </si>
  <si>
    <t>1.1.4 - Rentas de la propiedad</t>
  </si>
  <si>
    <t>1.1.4.1 - Intereses</t>
  </si>
  <si>
    <t>1.1.4.2 - Rentas de la propiedad distinta de intereses</t>
  </si>
  <si>
    <t>EJECUCIÓN
% PIB</t>
  </si>
  <si>
    <t>PAGADO</t>
  </si>
  <si>
    <t>EJECUTADO</t>
  </si>
  <si>
    <t>Notas</t>
  </si>
  <si>
    <t>ESTIMACIÓN MENSUAL</t>
  </si>
  <si>
    <t>MULTIPROVINCIAL</t>
  </si>
  <si>
    <t>(Capítulo - Subcapítulo - Unidad Ejecutora - Programa)</t>
  </si>
  <si>
    <t>01 - CÁMARA  DE SENADORES</t>
  </si>
  <si>
    <t>11 - Representación, fiscalización y gestión legislativa</t>
  </si>
  <si>
    <t>98 - Administración de Contribuciones Especiales</t>
  </si>
  <si>
    <t>01 - MINISTERIO ADMINISTRATIVO DE LA PRESIDENCIA</t>
  </si>
  <si>
    <t>01 - Actividades centrales</t>
  </si>
  <si>
    <t>0001 - SECRETARIADO ADMINISTRATIVO DE LA PRESIDENCIA</t>
  </si>
  <si>
    <t>11 - Fondo a cargo del Poder Ejecutivo</t>
  </si>
  <si>
    <t>99 - Administración de activos, pasivos y transferencias</t>
  </si>
  <si>
    <t>0005 - GOBERNACIÓN  DEL EDIFICIO GUBERNAMENTAL JUAN PABLO DUARTE</t>
  </si>
  <si>
    <t>24 - Formulación de políticas para la mitigación y adaptación al cambio climático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</si>
  <si>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</si>
  <si>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</si>
  <si>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</si>
  <si>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</si>
  <si>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23 - Promoción del desarrollo y fortalecimiento del sector marítimo y marino nacional</t>
  </si>
  <si>
    <t>0001 - GABINETE SOCIAL DE LA PRESIDENCIA</t>
  </si>
  <si>
    <t>12 - Protección social</t>
  </si>
  <si>
    <t>0002 - COMUNIDAD DIGNA CONTRA LA POBREZA</t>
  </si>
  <si>
    <t>13 - Desarrollo social comunitario</t>
  </si>
  <si>
    <t>0003 - PLAN PRESIDENCIAL CONTRA LA POBREZA</t>
  </si>
  <si>
    <t>0004 - SERVICIO INTEGRAL DE EMERGENCIAS</t>
  </si>
  <si>
    <t>0007 - PROGRESANDO CON SOLIDARIDAD</t>
  </si>
  <si>
    <t>0010 - CONSEJO NACIONAL DE LA PERSONA ENVEJECIENTE</t>
  </si>
  <si>
    <t>15 - Desarrollo integral y protección al adulto mayor</t>
  </si>
  <si>
    <t>0015 - DIRECCIÓN GENERAL DE DESARROLLO DE LA COMUNIDAD</t>
  </si>
  <si>
    <t>04 - CONTRALORIA GENERAL DE LA REPUBLICA</t>
  </si>
  <si>
    <t>06 - MINISTERIO DE LA PRESIDENCIA</t>
  </si>
  <si>
    <t>0001 - MINISTERIO DE LA PRESIDENCIA</t>
  </si>
  <si>
    <t>13 - Atención, prevención de desastres</t>
  </si>
  <si>
    <t>0005 - DESARROLLO TERRITORIAL Y DE COMUNIDADES</t>
  </si>
  <si>
    <t>18 - Desarrollo territorial y de comunidades</t>
  </si>
  <si>
    <t>0006 - CENTRO DE OPERACIONES DE EMERGENCIAS (COE)</t>
  </si>
  <si>
    <t>16 - Promoción y fomento de la ética en el sector público</t>
  </si>
  <si>
    <t>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</si>
  <si>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</si>
  <si>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</si>
  <si>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</si>
  <si>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</si>
  <si>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</si>
  <si>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</si>
  <si>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</si>
  <si>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</si>
  <si>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</si>
  <si>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</si>
  <si>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</si>
  <si>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</si>
  <si>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50 - Reducción de crímenes y delitos que afectan a la seguridad ciudadana</t>
  </si>
  <si>
    <t>13 - Formación y cultura de la P.N</t>
  </si>
  <si>
    <t>0002 - INSTITUTO POLICIAL DE EDUCACION</t>
  </si>
  <si>
    <t>12 - Servicios de ordenamiento y asistencia del transporte terreste</t>
  </si>
  <si>
    <t>14 - Servicios de salud, seguridad y bienestar social de la P.N</t>
  </si>
  <si>
    <t>01 - MINISTERIO DE DEFENSA</t>
  </si>
  <si>
    <t>0001 - MINISTERIO DE DEFENSA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</si>
  <si>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</si>
  <si>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</si>
  <si>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</si>
  <si>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</si>
  <si>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</si>
  <si>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</si>
  <si>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0009 - INSTITUTO MILITAR DE LOS DERECHOS HUMANOS</t>
  </si>
  <si>
    <t>0012 - CUERPO ESPECIALIZADO DE SEGURIDAD FRONTERIZA TERRESTRE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</si>
  <si>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</si>
  <si>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</si>
  <si>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</si>
  <si>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</si>
  <si>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</si>
  <si>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0028 - INSTITUTO SUPERIOR PARA LA DEFENSA ' GENERAL JUAN PABLO DUARTE DIEZ' INSUDE.</t>
  </si>
  <si>
    <t>0031 - DIRECCIÓN GENERAL DE LA INDUSTRIA MILITAR DE LAS FUERZAS ARMADAS</t>
  </si>
  <si>
    <t>0002 - ACADEMIA MILITAR BATALLA DE LA CARRERA</t>
  </si>
  <si>
    <t>12 - Educación  y capacitación militar</t>
  </si>
  <si>
    <t>03 - ARMADA DE LA REPUBLICA DOMINICANA</t>
  </si>
  <si>
    <t>12 - Educación y capacitación naval</t>
  </si>
  <si>
    <t>13 - Servicio de salud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</si>
  <si>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</si>
  <si>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</si>
  <si>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</si>
  <si>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</si>
  <si>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Expedición, renovación y control de pasaportes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</si>
  <si>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</si>
  <si>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</si>
  <si>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</si>
  <si>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</si>
  <si>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</si>
  <si>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</si>
  <si>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</si>
  <si>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</si>
  <si>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13 - Administración general de Bienes Nacionales</t>
  </si>
  <si>
    <t>0004 - DIRECCION GENERAL DE CONTRATACIONES PUBLICAS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</si>
  <si>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</si>
  <si>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</si>
  <si>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</si>
  <si>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11 - Administración de las operaciones del Tesoro</t>
  </si>
  <si>
    <t>0009 - DIRECCIÓN GENERAL DE CONTABILIDAD GUBERNAMENTAL</t>
  </si>
  <si>
    <t>18 - Adminstración de Crédito Público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</si>
  <si>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</si>
  <si>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</si>
  <si>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</si>
  <si>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</si>
  <si>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</si>
  <si>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</si>
  <si>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</si>
  <si>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</si>
  <si>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</si>
  <si>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</si>
  <si>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</si>
  <si>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</si>
  <si>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</si>
  <si>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</si>
  <si>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</si>
  <si>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</si>
  <si>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</si>
  <si>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</si>
  <si>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</si>
  <si>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</si>
  <si>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22 - Calidad de vida e inclusión social de niños con discapacidad intelectual (CAID)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</si>
  <si>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</si>
  <si>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</si>
  <si>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</si>
  <si>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</si>
  <si>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</si>
  <si>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</si>
  <si>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</si>
  <si>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</si>
  <si>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</si>
  <si>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</si>
  <si>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</si>
  <si>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</si>
  <si>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</si>
  <si>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</si>
  <si>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</si>
  <si>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</si>
  <si>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</si>
  <si>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12 - Transferencia de tecnologías agropecuarias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</si>
  <si>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</si>
  <si>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</si>
  <si>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</si>
  <si>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</si>
  <si>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</si>
  <si>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</si>
  <si>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</si>
  <si>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</si>
  <si>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</si>
  <si>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15 - Desarrollo en la infraestructura física de puentes</t>
  </si>
  <si>
    <t>17 - Desarrollo en la infraestructura física de edificaciones para los servicios sociales</t>
  </si>
  <si>
    <t>19 - Gestión del sistema de peajes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</si>
  <si>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</si>
  <si>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</si>
  <si>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</si>
  <si>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</si>
  <si>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</si>
  <si>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</si>
  <si>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</si>
  <si>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</si>
  <si>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</si>
  <si>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</si>
  <si>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</si>
  <si>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</si>
  <si>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</si>
  <si>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</si>
  <si>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</si>
  <si>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0010 - CONSEJO DE COORDINACIÓN DE LA ZONA ESPECIAL DE DESARROLLO FRONTERIZO (CCDF)</t>
  </si>
  <si>
    <t>01 - MINISTERIO DE TURISMO</t>
  </si>
  <si>
    <t>0001 - MINISTERIO DE TURISMO</t>
  </si>
  <si>
    <t>13 - Fomento y desarrollo de infraestructuras turísticas</t>
  </si>
  <si>
    <t>01 - PROCURADURIA GENERAL DE LA REPUBLICA</t>
  </si>
  <si>
    <t>11 - Representación y defensa del interés público social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</si>
  <si>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</si>
  <si>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</si>
  <si>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</si>
  <si>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</si>
  <si>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</si>
  <si>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</si>
  <si>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</si>
  <si>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</si>
  <si>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</si>
  <si>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</si>
  <si>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</si>
  <si>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</si>
  <si>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</si>
  <si>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</si>
  <si>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</si>
  <si>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</si>
  <si>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</si>
  <si>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</si>
  <si>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</si>
  <si>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</si>
  <si>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</si>
  <si>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</si>
  <si>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</si>
  <si>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</si>
  <si>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</si>
  <si>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</si>
  <si>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</si>
  <si>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</si>
  <si>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</si>
  <si>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</si>
  <si>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</si>
  <si>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</si>
  <si>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</si>
  <si>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</si>
  <si>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</si>
  <si>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</si>
  <si>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</si>
  <si>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</si>
  <si>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12 - Generación de estadísticas nacionales</t>
  </si>
  <si>
    <t>01 - MINISTERIO DE ADMINISTRACION PUBLICA (MAP)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</si>
  <si>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</si>
  <si>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</si>
  <si>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</si>
  <si>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</si>
  <si>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</si>
  <si>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</si>
  <si>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</si>
  <si>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</si>
  <si>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</si>
  <si>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12 - Gestion del Registro del Estado Civil</t>
  </si>
  <si>
    <t>01 - CAMARA DE CUENTAS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</si>
  <si>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</si>
  <si>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</si>
  <si>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</si>
  <si>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</si>
  <si>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</si>
  <si>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</si>
  <si>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01 - TRIBUNAL SUPERIOR  ELECTORAL ( TSE)</t>
  </si>
  <si>
    <t>0001 - TRIBUNAL SUPERIOR  ELECTORAL TSE</t>
  </si>
  <si>
    <t>11 - Administración de Justicia Electoral</t>
  </si>
  <si>
    <t>01 - DEUDA PUBLICA Y OTRAS OPERACIONES FINANCIERAS</t>
  </si>
  <si>
    <t>0001 - MINISTERIO  DE HACIENDA (DEUDA PUBLICA)</t>
  </si>
  <si>
    <t>01 - ADM. DE OBLIGACIONES DEL TESORO</t>
  </si>
  <si>
    <t>0001 - MINISTERIO DE HACIENDA (OBLIGACIONES DEL TESORO)</t>
  </si>
  <si>
    <t>97 - Subsidios del Estado</t>
  </si>
  <si>
    <r>
      <t>PERCIBIDO</t>
    </r>
    <r>
      <rPr>
        <b/>
        <vertAlign val="superscript"/>
        <sz val="11"/>
        <color theme="0"/>
        <rFont val="Arial"/>
        <family val="2"/>
      </rPr>
      <t>1</t>
    </r>
  </si>
  <si>
    <r>
      <t>1.1.9 - Otros ingresos corrientes</t>
    </r>
    <r>
      <rPr>
        <b/>
        <vertAlign val="superscript"/>
        <sz val="10"/>
        <color theme="1"/>
        <rFont val="Arial"/>
        <family val="2"/>
      </rPr>
      <t>2</t>
    </r>
  </si>
  <si>
    <t>7 = (5-1)</t>
  </si>
  <si>
    <t>8 = (7)/(1)</t>
  </si>
  <si>
    <t>9=(5/PIB)</t>
  </si>
  <si>
    <t>6 = 5/4</t>
  </si>
  <si>
    <t>PERCIBIDO VS. ESTIMADO</t>
  </si>
  <si>
    <t>HATO MAYOR</t>
  </si>
  <si>
    <t>0101 - SENADO DE LA REPUBLICA</t>
  </si>
  <si>
    <t>0102 - CAMARA DE DIPUTADOS</t>
  </si>
  <si>
    <t>01 - CAMARA DE DIPUTADOS</t>
  </si>
  <si>
    <t>0201 - PRESIDENCIA DE LA REPUBLICA</t>
  </si>
  <si>
    <t>0009 - COMISION PRESIDENCIAL DE APOYO AL DESARROLLO PROVINCIAL</t>
  </si>
  <si>
    <t>22 - Apoyo al Desarrollo Provincial</t>
  </si>
  <si>
    <t>0024 - AUTORIDAD NACIONAL DE ASUNTOS MARITIMOS (ANAMAR)</t>
  </si>
  <si>
    <t>0029 - VICE PRESIDENCIA DE LA REPUBLICA</t>
  </si>
  <si>
    <t>02 - GABINETE DE LA POLITICA SOCIAL</t>
  </si>
  <si>
    <t>0008 - ADMINISTRADORA DE SUBSIDIOS SOCIALES</t>
  </si>
  <si>
    <t>0202 - MINISTERIO DE  INTERIOR Y POLICIA</t>
  </si>
  <si>
    <t>0001 - MINISTERIO DE INTERIOR Y POLICÍA</t>
  </si>
  <si>
    <t>13 - Atencion de Emergencia a Ciudadanos</t>
  </si>
  <si>
    <t>13 - Educación y Capacitacion Militar</t>
  </si>
  <si>
    <t>11 - Defensa Nacional</t>
  </si>
  <si>
    <t>11 - Defensa Terrestre</t>
  </si>
  <si>
    <t>13 - Servicios de Salud</t>
  </si>
  <si>
    <t>0003 - FORMACIÓN Y CAPACITACIÓN TÉCNICO PROFESIONAL (IMESA)</t>
  </si>
  <si>
    <t>12 - Educacion y Capacitacion MIlitar</t>
  </si>
  <si>
    <t>0010 - DIRECCIÓN GENERAL  DE PRESUPUESTO</t>
  </si>
  <si>
    <t>21 - Administracion de Pensiones y Jubilaciones</t>
  </si>
  <si>
    <t>0001 - MINISTERIO DE EDUCACIÓN</t>
  </si>
  <si>
    <t>11 - SERVICIOS TECNICOS PEDAGOGICOS</t>
  </si>
  <si>
    <t>18 - PROVISION DE MEDICAMENTOS, INSUMOS SANITARIOS Y REACTIVOS DE LABORATORIO</t>
  </si>
  <si>
    <t>11 - Fomento de la Producción Agrícola</t>
  </si>
  <si>
    <t>0211 - MINISTERIO DE OBRAS PUBLICAS Y COMUNICACIONES</t>
  </si>
  <si>
    <t>14 - Desarrollo en la infraestructura física de caminos vecinales</t>
  </si>
  <si>
    <t>16 - Reconstrucción y Rehabilitación de Obras Hidráulicas y de Drenaje</t>
  </si>
  <si>
    <t>20 - Reducción de vulnerabilidades en infraestructura ante la ocurrencia de desastres naturales</t>
  </si>
  <si>
    <t>0010 - COMISIÓN PRESIDENCIAL PARA LA MODERNIZACIÓN Y SEGURIDAD PORTUARIAS</t>
  </si>
  <si>
    <t>12 - Supervisión y Regulación de los Servicios Turísticos</t>
  </si>
  <si>
    <t>0214 - PROCURADURÍA GENERAL DE LA REPUBLICA</t>
  </si>
  <si>
    <t>12 - Coordinacion y Funcionamiento del Sistema Penitenciario Dominicano</t>
  </si>
  <si>
    <t>0220 - MINISTERIO DE ECONOMIA, PLANIFICACION Y DESARROLLO</t>
  </si>
  <si>
    <t>0221 - MINISTERIO DE ADMINISTRACION PUBLICA</t>
  </si>
  <si>
    <t>0001 - MINISTERIO DE ADMINISTRACIÓN PÚBLICA</t>
  </si>
  <si>
    <t>11 - Profesionalización de la función pública</t>
  </si>
  <si>
    <t>13 - Administracion de Juntas Electorales y Expedicion de CIE</t>
  </si>
  <si>
    <t>96 - Deuda Publica y Otras Operaciones Financieras</t>
  </si>
  <si>
    <t>11 - Pago Energia No Cortable</t>
  </si>
  <si>
    <t>1.2.1 - Venta (disposición) de activos no financieros (a valores brutos)</t>
  </si>
  <si>
    <t>1.2.4 - Transferencias de capital recibidas</t>
  </si>
  <si>
    <t>%PIB</t>
  </si>
  <si>
    <t>EJECUCION</t>
  </si>
  <si>
    <t>0018 - COMISIÓN PERMANENTE DE EFEMÉRIDES PATRIA</t>
  </si>
  <si>
    <t>1.1.6 - Transferencias y corrientes recibidas</t>
  </si>
  <si>
    <t>Total</t>
  </si>
  <si>
    <t>Donaciones</t>
  </si>
  <si>
    <t>Total con Donaciones</t>
  </si>
  <si>
    <t>PERCIBIDO ENERO</t>
  </si>
  <si>
    <t>ENERO</t>
  </si>
  <si>
    <t>EJECUCIÓN
ENERO</t>
  </si>
  <si>
    <t>EJECUCIÓN ENERO</t>
  </si>
  <si>
    <t>/Se utilizó el PIB del Panorama Macroeconómico actualizado al 09 de noviembre 2022, elaborado por el Ministerio de Economía Planificación y Desarrollo</t>
  </si>
  <si>
    <t>Fecha de registro al 07 de Febrero 2022 / Fecha de imputación al 30 de noviembre 2022</t>
  </si>
  <si>
    <t>Se utilizó el PIB del Panorama Macroeconómico actualizado al 09 de noviembre 2022, elaborado por el Ministerio de Economía Planificación y Desarrollo</t>
  </si>
  <si>
    <t>VARIACIÓN 2022/2021</t>
  </si>
  <si>
    <t>Fecha de registro al 07 de Febrero 2022 / Fecha de imputación al 31 de enero 2022</t>
  </si>
  <si>
    <t>Tabla 2. Gastos del Gobierno Central por Clasificación Económica (Enero 2022)</t>
  </si>
  <si>
    <t>0223 - MINISTERIO DE LA VIVIENDA, HABITAT Y EDIFICACIONES (MIVHED)</t>
  </si>
  <si>
    <t>Ejecución de la Inversión Pública a Nivel Provincial (Enero 2022)
Valores en millones RD$</t>
  </si>
  <si>
    <t>Tabla 1. Ingresos de Gobierno Central por Clasificación Económica (Enero 2022)</t>
  </si>
  <si>
    <t>Tabla 3. Gastos del Gobierno Central por Clasificación Institucional (Enero 2022)</t>
  </si>
  <si>
    <t>Gastos del Gobierno Central por Clasificación Funcional (Enero 2022)</t>
  </si>
  <si>
    <t>Anexo 1. Ejecución por Clasificación Programática (Enero 2022)</t>
  </si>
  <si>
    <t>0001 - SENADO DE LA REPUBLICA DOMINICANA</t>
  </si>
  <si>
    <t>0001 - CAMARA DE DIPUTADOS</t>
  </si>
  <si>
    <t>0010 - CONSEJO NACIONAL PARA EL CAMBIO CLIMATICO Y MECANISMO DE DESARROLLO LIMPIO</t>
  </si>
  <si>
    <t>18 - Coordinacion y Fomento de las Actividades Culturales</t>
  </si>
  <si>
    <t>0031 - DIRECCION DE PRENSA DEL PRESIDENTE</t>
  </si>
  <si>
    <t>0032 - DIRECCION DE ESTRATEGIA Y COMUNICACION GUBERNAMENTAL</t>
  </si>
  <si>
    <t>14 - Asistencia Social Integral</t>
  </si>
  <si>
    <t>0004 - COMISIÓN PRESIDENCIAL DE APOYO AL DESARROLLO BARRIAL</t>
  </si>
  <si>
    <t>45 - Programa Multisectorial de Reducción de Embarazo en Adolescentes</t>
  </si>
  <si>
    <t>0009 - SISTEMA ÚNICO DE BENEFICIARIOS</t>
  </si>
  <si>
    <t>0014 - COMEDORES ECONOMICOS DEL ESTADO</t>
  </si>
  <si>
    <t>0016 - DIRECCION GENERAL DE DESARROLLO FRONTERIZO</t>
  </si>
  <si>
    <t>0001 - CONTRALORÍA GENERAL DE LA REPÚBLICA</t>
  </si>
  <si>
    <t>11 - Control fiscal</t>
  </si>
  <si>
    <t>14 - Fomento del sector inmobiliario del Estado</t>
  </si>
  <si>
    <t>12 - Servicio integral de emergencias</t>
  </si>
  <si>
    <t>0008 - DIRECCION GENERAL DE ETICA E INTEGRIDAD GUBERNAMENTAL</t>
  </si>
  <si>
    <t>0009 - DIRECCIÓN GENERAL DE PROYECTOS ESTRATÉGICOS Y ESPECIALES DE LA PRESIDENCIA DE LA REPÚBLICA (PROPEEP)</t>
  </si>
  <si>
    <t>19 - Coordinación e Implementación  de Intervenciones Estratégica</t>
  </si>
  <si>
    <t>0010 - UNIDAD TECNICA EJECUTORA DE TITULACION DE TERRENOS DEL ESTADO</t>
  </si>
  <si>
    <t>0003 - INSTITUTO NACIONAL DE MIGRACIÓN</t>
  </si>
  <si>
    <t>0001 - POLICÍA NACIONAL</t>
  </si>
  <si>
    <t>11 - Servicios de Seguridad Ciudadana y Orden Publico</t>
  </si>
  <si>
    <t>0004 - DIRECCION CENTRAL  DE  POLICIA DE TURISMO</t>
  </si>
  <si>
    <t>0005 - DIRECCION GENERAL DE SEGURIDAD DE TRANSITO Y TRANSPORTE TERRESTRE (DIGESETT)</t>
  </si>
  <si>
    <t>0007 - DIRECCION GENERAL DE LA RESERVA DE LA POLICIA NACIONAL</t>
  </si>
  <si>
    <t>0008 - HOSPITAL GENERAL DOCENTE DE LA POLICÍA NACIONAL</t>
  </si>
  <si>
    <t>0009 - COMITÉ DE RETIRO DE LA POLICIA NACIONAL</t>
  </si>
  <si>
    <t>0002 - DIRECCIÓN GENERAL DE ESCUELAS VOCACIONALES</t>
  </si>
  <si>
    <t>0003 - FOMENTO Y PRODUCCIÓN CUNARÍA</t>
  </si>
  <si>
    <t>0008 - CÍRCULO DEPORTIVO DE LAS FUERZAS ARMADAS Y LA POLICIA NACIONAL</t>
  </si>
  <si>
    <t>0010 - 'ESCUELA DE GRADUADOS DE ALTOS ESTUDIOS ESTRATÉGICOS' (EGAEE)</t>
  </si>
  <si>
    <t>0011 - COMISION PERMANENTE PARA LA REFORMA Y MODERNIZACIÓN DE LAS  FF.AA Y P.N.</t>
  </si>
  <si>
    <t>0014 - DIRECCION GENERAL DE LA RESERVA DE LAS FUERZAS ARMADAS Y POLICIA NACIONAL</t>
  </si>
  <si>
    <t>0027 - DIRECCIÓN GENERAL DEL PLAN SOCIAL DEL MINISTERIO DE DEFENSA</t>
  </si>
  <si>
    <t>0030 - SERVICIO NACIONAL DE PROTECCION AMBIENTAL</t>
  </si>
  <si>
    <t>02 - EJERCITO DE LA  REPUBLICA DOMINICANA</t>
  </si>
  <si>
    <t>0001 - EJERCITO DE LA REPUBLICA DOMINICANA</t>
  </si>
  <si>
    <t>0003 - ESCUELA DE GRADUADOS DE ESTUDIOS MILITARES DEL EJÉRCITO DE REP. DOM.</t>
  </si>
  <si>
    <t>0001 - ARMADA DE LA REPUBLICA DOMINICANA</t>
  </si>
  <si>
    <t>11 - Defensa naval</t>
  </si>
  <si>
    <t>0002 - DIRECCION GENERAL DE DRAGAS, PRESAS Y BALIZAMIENTO, M.G</t>
  </si>
  <si>
    <t>04 - FUERZA AEREA DE LA  REPUBLICA DOMINICANA</t>
  </si>
  <si>
    <t>0001 - FUERZA AEREA DE LA  REPUBLICA DOMINICANA</t>
  </si>
  <si>
    <t>11 - Defensa aérea</t>
  </si>
  <si>
    <t>0002 - HOSPITAL MILITAR FAD DR RAMON DE LARA</t>
  </si>
  <si>
    <t>0003 - INSTITUTO DE EDUCACIÓN SUPERIOR</t>
  </si>
  <si>
    <t>19 - Modernizacion de la Administracion Financiera</t>
  </si>
  <si>
    <t>0003 - ADMINISTRACION GENERAL DE BIENES NACIONALES</t>
  </si>
  <si>
    <t>0005 - DIRECCION GENERAL DE POLITICA Y LEGISLACION TRIBUTARIA</t>
  </si>
  <si>
    <t>0006 - CENTRO DE CAPACITACIÓN EN POLITICA Y GESTION FISCAL</t>
  </si>
  <si>
    <t>0008 - TESORERÍA NACIONAL</t>
  </si>
  <si>
    <t>17 - Servicios de Contabilidad Gubernamental</t>
  </si>
  <si>
    <t>20 - Gestión del sistema presupuestario dominicano</t>
  </si>
  <si>
    <t>0011 - DIRECCION GENERAL DE CREDITO PUBLICO</t>
  </si>
  <si>
    <t>0012 - DIRECCIÓN GENERAL DE JUBILACIONES Y PENSIONES A CARGO DEL ESTADO</t>
  </si>
  <si>
    <t>0007 - INSTITUTO NACIONAL DE FORMACIÓN Y CAPACITACIÓN MAGISTERIAL</t>
  </si>
  <si>
    <t>0008 - INSTITUTO SUPERIOR DE FORMACION DOCENTE  SALOME UREÑA</t>
  </si>
  <si>
    <t>23 - Dirección y Coordinación del Sistema Nacional de Salud</t>
  </si>
  <si>
    <t>24 - Regulación Sanitaria</t>
  </si>
  <si>
    <t>25 - Gestión y Provisión de Salud Colectiva</t>
  </si>
  <si>
    <t>43 - Detección oportuna y atención al cáncer</t>
  </si>
  <si>
    <t>45 - Multisectorial de Reducción de Embarazo en Adolescentes</t>
  </si>
  <si>
    <t>0031 - CENTRO DE ATENCION INTEGRAL PARA LA DISCAPACIDAD (CAID)</t>
  </si>
  <si>
    <t>0002 - COMISIÓN HÍPICA NACIONAL</t>
  </si>
  <si>
    <t>12 - REGULACION DE LAS RELACIONES LABORALES</t>
  </si>
  <si>
    <t>21 - Aumento del empleo</t>
  </si>
  <si>
    <t>13 - SANIDAD ANIMAL, ASISTENCIA TECNICA Y FOMENTO PECUARIO</t>
  </si>
  <si>
    <t>0003 - OFICINA DE TRATADOS COMERCIALES AGRÍCOLAS</t>
  </si>
  <si>
    <t>0005 - COMISION DE FOMENTO A LA TECNIFICACION DEL SISTEMA NACIONAL DE RIEGO</t>
  </si>
  <si>
    <t>18 - Desarrollo en la infraestructura física de muelles y puertos</t>
  </si>
  <si>
    <t>0002 - DIRECCION GENERAL DE EMBELLECIMIENTO DE CARRETERAS Y AVENIDAS DE CIRCUNV.</t>
  </si>
  <si>
    <t>0001 - MINISTERIO DE INDUSTRIA, COMERCIO y MIPYMES (MICM)</t>
  </si>
  <si>
    <t>19 - Fortalecimiento del sistema dominicano de la calidad.</t>
  </si>
  <si>
    <t>0009 - DIRECCION DE FOMENTO Y DESARROLLO DE LA ARTESANIA NACIONAL (FODEARTE)</t>
  </si>
  <si>
    <t>11 - Fomento y promoción turística</t>
  </si>
  <si>
    <t>0002 - COMITE EJECUTOR DE INFRAESTRUCTA EN ZONAS TURISTICAS (CEIZTUR)</t>
  </si>
  <si>
    <t>0001 - PROCURADURÍA GENERAL DE LA REPÚBLICA DOMINICANA</t>
  </si>
  <si>
    <t>0001 - MINISTERIO DE EDUCACION SUPERIOR, CIENCIA Y TECNOLOGIA</t>
  </si>
  <si>
    <t>0004 - COMISIÓN INTERNACIONAL ASESORA CIENCIA Y TECNOLOGÍA</t>
  </si>
  <si>
    <t>0005 - DIRECCIÓN GENERAL DE COOPERACIÓN MULTILATERAL</t>
  </si>
  <si>
    <t>0009 - OFICINA NACIONAL DE ESTADÍSTICAS</t>
  </si>
  <si>
    <t>0017 - GOBERNACION DEL EDIFICIO DE OFICINAS GUBERNAMENTALES</t>
  </si>
  <si>
    <t>0002 - INSTITUTO NACIONAL DE ADMINISTRACIÓN PÚBLICA</t>
  </si>
  <si>
    <t>17 - Formación y capacitación de servidores de la administración pública</t>
  </si>
  <si>
    <t>0003 - OFICINA GUBERNAMENTAL DE TECNOLOGIA DE LA INFORMACION Y LA COMUNICACION (OGTIC)</t>
  </si>
  <si>
    <t>18 - Programación e Implementación del Gobierno electrónico y Atención Ciudadana</t>
  </si>
  <si>
    <t>13 - Regulación y Desarrollo de Hidrocarburos</t>
  </si>
  <si>
    <t>0002 - DIRECCION GENERAL DE MINERIA</t>
  </si>
  <si>
    <t>01 - MINISTERIO DE LA VIVIENDA, HABITAT Y EDIFICACIONES (MIVHED)</t>
  </si>
  <si>
    <t>0001 - MINISTERIO DE LA VIVIENDA, HABITAT Y EDIFICACIONES (MIVHED)</t>
  </si>
  <si>
    <t>11 - Desarrollo de la vivienda y el hábitat</t>
  </si>
  <si>
    <t>12 - Construcción, reconstrucción y mejoramiento de edificiaciones</t>
  </si>
  <si>
    <t>11 - Gestion de los Procesos Electorales</t>
  </si>
  <si>
    <t>0001 - CÁMARA DE CUENTAS DE LA REPÚBLICA DOMINICANA</t>
  </si>
  <si>
    <t>11 - Defensor del Pueblo</t>
  </si>
  <si>
    <t>PRESUPUESTO INICIAL (Ley 345-21)</t>
  </si>
  <si>
    <t>Mapa 1. Inversión Pública a Nivel Provincial en República Dominicana (Enero 2022)
Valores en millones RD$</t>
  </si>
  <si>
    <t>Gráfico 1. Resultados Presupuestarios del Gobierno Central (Enero 2022)</t>
  </si>
  <si>
    <t>/Fecha de registro al 07 de Febrero 2022 / Fecha de Recaudación al 31 de enero 2022</t>
  </si>
  <si>
    <t>1/ Otros ingresos corrientes incluye los ingresos por multas y sanciones pecuniarias</t>
  </si>
  <si>
    <t>Gráfico 2. Composición Funcional del Gasto (Enero 2022)</t>
  </si>
  <si>
    <t>6 = (4)-(1)</t>
  </si>
  <si>
    <t>7 = 6/1</t>
  </si>
  <si>
    <t>8 = (4/PIB)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</si>
</sst>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,,_);\(#,##0.0,,\)"/>
    <numFmt numFmtId="166" formatCode="0.0%"/>
    <numFmt numFmtId="167" formatCode="#,##0.00000_);\(#,##0.00000\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vertAlign val="superscript"/>
      <sz val="11"/>
      <color theme="0"/>
      <name val="Arial"/>
      <family val="2"/>
    </font>
    <font>
      <sz val="10"/>
      <name val="Arial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3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9" fillId="0" borderId="0"/>
    <xf numFmtId="0" fontId="8" fillId="0" borderId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4" fontId="3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17" fillId="0" borderId="0" xfId="0" applyFont="1" applyAlignment="1">
      <alignment horizontal="left" vertical="center" indent="1"/>
    </xf>
    <xf numFmtId="0" fontId="8" fillId="2" borderId="0" xfId="0" applyFont="1" applyFill="1"/>
    <xf numFmtId="0" fontId="8" fillId="0" borderId="0" xfId="0" applyFont="1"/>
    <xf numFmtId="165" fontId="8" fillId="2" borderId="0" xfId="0" applyNumberFormat="1" applyFont="1" applyFill="1"/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8" fillId="0" borderId="0" xfId="0" applyFont="1" applyBorder="1"/>
    <xf numFmtId="165" fontId="8" fillId="0" borderId="0" xfId="0" applyNumberFormat="1" applyFont="1" applyBorder="1" applyAlignment="1">
      <alignment horizontal="center" vertical="center"/>
    </xf>
    <xf numFmtId="166" fontId="8" fillId="0" borderId="0" xfId="14" applyNumberFormat="1" applyFont="1" applyBorder="1" applyAlignment="1">
      <alignment horizontal="center" vertical="center"/>
    </xf>
    <xf numFmtId="165" fontId="19" fillId="4" borderId="9" xfId="0" applyNumberFormat="1" applyFont="1" applyFill="1" applyBorder="1" applyAlignment="1">
      <alignment horizontal="left" vertical="center"/>
    </xf>
    <xf numFmtId="165" fontId="19" fillId="4" borderId="9" xfId="0" applyNumberFormat="1" applyFont="1" applyFill="1" applyBorder="1" applyAlignment="1">
      <alignment horizontal="center" vertical="center"/>
    </xf>
    <xf numFmtId="166" fontId="19" fillId="4" borderId="9" xfId="14" applyNumberFormat="1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6" fontId="10" fillId="0" borderId="0" xfId="14" applyNumberFormat="1" applyFont="1" applyBorder="1" applyAlignment="1">
      <alignment horizontal="center" vertical="center"/>
    </xf>
    <xf numFmtId="0" fontId="20" fillId="5" borderId="0" xfId="0" applyFont="1" applyFill="1" applyAlignment="1">
      <alignment horizontal="left" vertical="center" wrapText="1"/>
    </xf>
    <xf numFmtId="165" fontId="10" fillId="5" borderId="0" xfId="0" applyNumberFormat="1" applyFont="1" applyFill="1" applyBorder="1" applyAlignment="1">
      <alignment horizontal="center" vertical="center"/>
    </xf>
    <xf numFmtId="166" fontId="10" fillId="5" borderId="0" xfId="14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indent="2"/>
    </xf>
    <xf numFmtId="0" fontId="20" fillId="0" borderId="1" xfId="0" applyFont="1" applyBorder="1" applyAlignment="1">
      <alignment horizontal="left" vertical="center" wrapText="1" indent="1"/>
    </xf>
    <xf numFmtId="166" fontId="8" fillId="0" borderId="0" xfId="14" applyNumberFormat="1" applyFont="1" applyBorder="1"/>
    <xf numFmtId="0" fontId="10" fillId="0" borderId="2" xfId="0" applyFont="1" applyBorder="1"/>
    <xf numFmtId="0" fontId="10" fillId="0" borderId="3" xfId="0" applyFont="1" applyBorder="1"/>
    <xf numFmtId="166" fontId="8" fillId="0" borderId="0" xfId="14" applyNumberFormat="1" applyFont="1"/>
    <xf numFmtId="0" fontId="18" fillId="3" borderId="9" xfId="0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3" xfId="0" applyFont="1" applyBorder="1" applyAlignment="1">
      <alignment horizontal="left" indent="1"/>
    </xf>
    <xf numFmtId="0" fontId="13" fillId="0" borderId="5" xfId="0" applyFont="1" applyBorder="1" applyAlignment="1">
      <alignment horizontal="left" indent="1"/>
    </xf>
    <xf numFmtId="0" fontId="0" fillId="0" borderId="0" xfId="0" applyBorder="1"/>
    <xf numFmtId="0" fontId="14" fillId="0" borderId="0" xfId="10" applyBorder="1" applyAlignment="1">
      <alignment horizontal="left"/>
    </xf>
    <xf numFmtId="0" fontId="15" fillId="6" borderId="0" xfId="10" applyFont="1" applyFill="1" applyBorder="1" applyAlignment="1">
      <alignment horizontal="center"/>
    </xf>
    <xf numFmtId="0" fontId="17" fillId="5" borderId="0" xfId="10" applyFont="1" applyFill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10" fillId="5" borderId="0" xfId="0" applyNumberFormat="1" applyFont="1" applyFill="1" applyBorder="1" applyAlignment="1">
      <alignment horizontal="center"/>
    </xf>
    <xf numFmtId="0" fontId="22" fillId="0" borderId="0" xfId="0" applyFont="1" applyBorder="1"/>
    <xf numFmtId="0" fontId="19" fillId="0" borderId="0" xfId="0" applyFont="1" applyBorder="1"/>
    <xf numFmtId="165" fontId="22" fillId="0" borderId="0" xfId="0" applyNumberFormat="1" applyFont="1" applyBorder="1"/>
    <xf numFmtId="165" fontId="22" fillId="0" borderId="0" xfId="2" applyNumberFormat="1" applyFont="1" applyBorder="1"/>
    <xf numFmtId="0" fontId="18" fillId="3" borderId="13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166" fontId="20" fillId="5" borderId="0" xfId="14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6" fontId="21" fillId="0" borderId="0" xfId="14" applyNumberFormat="1" applyFont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20" fillId="0" borderId="0" xfId="0" applyFont="1"/>
    <xf numFmtId="165" fontId="20" fillId="0" borderId="0" xfId="0" applyNumberFormat="1" applyFont="1" applyAlignment="1">
      <alignment horizontal="center" vertical="center"/>
    </xf>
    <xf numFmtId="166" fontId="20" fillId="0" borderId="0" xfId="14" applyNumberFormat="1" applyFont="1" applyAlignment="1">
      <alignment horizontal="center" vertical="center"/>
    </xf>
    <xf numFmtId="166" fontId="25" fillId="0" borderId="0" xfId="14" applyNumberFormat="1" applyFont="1"/>
    <xf numFmtId="0" fontId="25" fillId="0" borderId="0" xfId="0" applyFont="1"/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wrapText="1" indent="1"/>
    </xf>
    <xf numFmtId="166" fontId="8" fillId="0" borderId="0" xfId="16" applyNumberFormat="1" applyFont="1"/>
    <xf numFmtId="0" fontId="21" fillId="0" borderId="0" xfId="0" applyFont="1" applyAlignment="1">
      <alignment horizontal="left" vertical="center" wrapText="1" indent="1"/>
    </xf>
    <xf numFmtId="0" fontId="19" fillId="4" borderId="9" xfId="0" applyFont="1" applyFill="1" applyBorder="1" applyAlignment="1">
      <alignment horizontal="left"/>
    </xf>
    <xf numFmtId="0" fontId="25" fillId="0" borderId="0" xfId="0" applyFont="1" applyAlignment="1">
      <alignment horizontal="left" vertical="center" indent="1"/>
    </xf>
    <xf numFmtId="0" fontId="18" fillId="3" borderId="14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5" fillId="7" borderId="0" xfId="0" applyFont="1" applyFill="1"/>
    <xf numFmtId="166" fontId="25" fillId="7" borderId="0" xfId="16" applyNumberFormat="1" applyFont="1" applyFill="1" applyBorder="1" applyAlignment="1">
      <alignment horizontal="center" vertical="center"/>
    </xf>
    <xf numFmtId="165" fontId="25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indent="1"/>
    </xf>
    <xf numFmtId="165" fontId="8" fillId="0" borderId="0" xfId="0" applyNumberFormat="1" applyFont="1" applyAlignment="1">
      <alignment horizontal="center" vertical="center"/>
    </xf>
    <xf numFmtId="166" fontId="8" fillId="0" borderId="0" xfId="16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indent="1"/>
    </xf>
    <xf numFmtId="0" fontId="18" fillId="4" borderId="9" xfId="0" applyFont="1" applyFill="1" applyBorder="1"/>
    <xf numFmtId="165" fontId="18" fillId="4" borderId="9" xfId="0" applyNumberFormat="1" applyFont="1" applyFill="1" applyBorder="1" applyAlignment="1">
      <alignment horizontal="center"/>
    </xf>
    <xf numFmtId="166" fontId="18" fillId="4" borderId="9" xfId="16" applyNumberFormat="1" applyFont="1" applyFill="1" applyBorder="1" applyAlignment="1">
      <alignment horizontal="center"/>
    </xf>
    <xf numFmtId="0" fontId="22" fillId="0" borderId="0" xfId="0" applyFont="1"/>
    <xf numFmtId="0" fontId="15" fillId="4" borderId="32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5" fillId="0" borderId="0" xfId="10" applyFont="1" applyBorder="1" applyAlignment="1">
      <alignment horizontal="left"/>
    </xf>
    <xf numFmtId="0" fontId="17" fillId="8" borderId="0" xfId="0" applyFont="1" applyFill="1" applyAlignment="1">
      <alignment horizontal="left"/>
    </xf>
    <xf numFmtId="0" fontId="17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5" fontId="17" fillId="8" borderId="0" xfId="0" applyNumberFormat="1" applyFont="1" applyFill="1"/>
    <xf numFmtId="165" fontId="17" fillId="0" borderId="0" xfId="0" applyNumberFormat="1" applyFont="1"/>
    <xf numFmtId="165" fontId="0" fillId="0" borderId="0" xfId="0" applyNumberFormat="1"/>
    <xf numFmtId="166" fontId="7" fillId="0" borderId="0" xfId="14" applyNumberFormat="1" applyFont="1" applyBorder="1" applyAlignment="1">
      <alignment horizontal="center" vertical="center"/>
    </xf>
    <xf numFmtId="0" fontId="7" fillId="0" borderId="0" xfId="0" applyFont="1"/>
    <xf numFmtId="165" fontId="7" fillId="0" borderId="6" xfId="0" applyNumberFormat="1" applyFont="1" applyBorder="1"/>
    <xf numFmtId="165" fontId="7" fillId="0" borderId="7" xfId="0" applyNumberFormat="1" applyFont="1" applyBorder="1"/>
    <xf numFmtId="165" fontId="7" fillId="0" borderId="7" xfId="2" applyNumberFormat="1" applyFont="1" applyBorder="1"/>
    <xf numFmtId="166" fontId="7" fillId="0" borderId="4" xfId="16" applyNumberFormat="1" applyFont="1" applyBorder="1"/>
    <xf numFmtId="0" fontId="7" fillId="0" borderId="0" xfId="0" applyFont="1" applyBorder="1"/>
    <xf numFmtId="167" fontId="8" fillId="0" borderId="0" xfId="0" applyNumberFormat="1" applyFont="1"/>
    <xf numFmtId="164" fontId="8" fillId="0" borderId="0" xfId="32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3" borderId="13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3" borderId="1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49" fontId="18" fillId="3" borderId="27" xfId="0" applyNumberFormat="1" applyFont="1" applyFill="1" applyBorder="1" applyAlignment="1">
      <alignment horizontal="center" vertical="center" wrapText="1"/>
    </xf>
    <xf numFmtId="49" fontId="18" fillId="3" borderId="28" xfId="0" applyNumberFormat="1" applyFont="1" applyFill="1" applyBorder="1" applyAlignment="1">
      <alignment horizontal="center" vertical="center" wrapText="1"/>
    </xf>
    <xf numFmtId="49" fontId="18" fillId="3" borderId="29" xfId="0" applyNumberFormat="1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4" fillId="0" borderId="8" xfId="0" applyFont="1" applyBorder="1" applyAlignment="1">
      <alignment horizontal="center"/>
    </xf>
    <xf numFmtId="0" fontId="19" fillId="3" borderId="30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8" fillId="3" borderId="1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indent="1"/>
    </xf>
    <xf numFmtId="0" fontId="17" fillId="0" borderId="36" xfId="0" applyFont="1" applyBorder="1" applyAlignment="1">
      <alignment horizontal="left"/>
    </xf>
    <xf numFmtId="165" fontId="17" fillId="0" borderId="36" xfId="0" applyNumberFormat="1" applyFont="1" applyBorder="1"/>
    <xf numFmtId="0" fontId="32" fillId="0" borderId="0" xfId="0" applyFont="1" applyAlignment="1">
      <alignment horizontal="left" vertical="center" readingOrder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</cellXfs>
  <cellStyles count="36">
    <cellStyle name="Comma 2" xfId="1" xr:uid="{00000000-0005-0000-0000-000000000000}"/>
    <cellStyle name="Millares" xfId="32" builtinId="3"/>
    <cellStyle name="Millares 2" xfId="2" xr:uid="{00000000-0005-0000-0000-000001000000}"/>
    <cellStyle name="Millares 3" xfId="19" xr:uid="{F3B66B38-C0F9-4931-8DE9-12FB5244EBFC}"/>
    <cellStyle name="Millares 4" xfId="22" xr:uid="{19AA67B2-77C3-4F5C-A437-E2036FF32434}"/>
    <cellStyle name="Millares 5" xfId="25" xr:uid="{7F6E545B-7E2F-4D02-9B35-B6D074BE09D5}"/>
    <cellStyle name="Millares 57" xfId="3" xr:uid="{00000000-0005-0000-0000-000002000000}"/>
    <cellStyle name="Millares 6" xfId="29" xr:uid="{F7421EAC-1E21-41D2-847C-9A71CAF25EBB}"/>
    <cellStyle name="Millares 7" xfId="35" xr:uid="{D0D39E87-3A86-4896-83D1-5F4BA4DEF6C8}"/>
    <cellStyle name="Normal" xfId="0" builtinId="0"/>
    <cellStyle name="Normal 10" xfId="33" xr:uid="{4E7D68E3-F0C9-42A8-820C-58271478AB81}"/>
    <cellStyle name="Normal 10 3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31" xr:uid="{9D06EEFE-2CE6-41ED-AE70-E7AC7915CC5E}"/>
    <cellStyle name="Normal 2 2 3" xfId="8" xr:uid="{00000000-0005-0000-0000-000008000000}"/>
    <cellStyle name="Normal 2 3" xfId="27" xr:uid="{A126D293-111C-41F2-8319-92021F22DAA6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Normal 6" xfId="18" xr:uid="{27F00B60-96A8-416F-A4B5-5AC2590B8657}"/>
    <cellStyle name="Normal 7" xfId="21" xr:uid="{1A9B309F-7D5A-45BE-BCCF-6FF1E4EC43AF}"/>
    <cellStyle name="Normal 8" xfId="24" xr:uid="{0F6FB556-82F7-4C48-B8C9-57F4DE6C82D4}"/>
    <cellStyle name="Normal 9" xfId="28" xr:uid="{27B59AA7-AFDB-485D-BAD8-6985B7EBF11A}"/>
    <cellStyle name="Percent 2" xfId="15" xr:uid="{00000000-0005-0000-0000-00000F000000}"/>
    <cellStyle name="Porcentaje" xfId="14" builtinId="5"/>
    <cellStyle name="Porcentaje 2" xfId="16" xr:uid="{00000000-0005-0000-0000-000010000000}"/>
    <cellStyle name="Porcentaje 3" xfId="17" xr:uid="{00000000-0005-0000-0000-000011000000}"/>
    <cellStyle name="Porcentaje 4" xfId="20" xr:uid="{ABCF7085-44D2-4240-9B1B-73E4A7B2867B}"/>
    <cellStyle name="Porcentaje 5" xfId="23" xr:uid="{9E1659D3-A785-4BE6-B949-EC043C73C9CC}"/>
    <cellStyle name="Porcentaje 6" xfId="26" xr:uid="{EEF4848C-CDC5-4E2B-9E85-2BCD2AF50DB0}"/>
    <cellStyle name="Porcentaje 7" xfId="30" xr:uid="{BF288BCC-DC88-40EE-A2A4-E9A211C4BD05}"/>
    <cellStyle name="Porcentaje 8" xfId="34" xr:uid="{2DE031E7-6A44-4622-8163-C7923E573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B8B-45DC-9F3A-0A391B3CCF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B-45DC-9F3A-0A391B3CCFB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8B-45DC-9F3A-0A391B3CCFB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B-45DC-9F3A-0A391B3CCFB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8B-45DC-9F3A-0A391B3CCF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1'!$K$24:$K$28</c:f>
              <c:strCache>
                <c:ptCount val="5"/>
                <c:pt idx="0">
                  <c:v>Ingresos</c:v>
                </c:pt>
                <c:pt idx="1">
                  <c:v>Gastos</c:v>
                </c:pt>
                <c:pt idx="2">
                  <c:v>Resultado Primario</c:v>
                </c:pt>
                <c:pt idx="3">
                  <c:v>Resultado Económico</c:v>
                </c:pt>
                <c:pt idx="4">
                  <c:v>Resultado Financiero</c:v>
                </c:pt>
              </c:strCache>
            </c:strRef>
          </c:cat>
          <c:val>
            <c:numRef>
              <c:f>'Gráfico 1'!$L$24:$L$28</c:f>
              <c:numCache>
                <c:formatCode>#,##0.0,,_);\(#,##0.0,,\)</c:formatCode>
                <c:ptCount val="5"/>
                <c:pt idx="0">
                  <c:v>81242054428.280029</c:v>
                </c:pt>
                <c:pt idx="1">
                  <c:v>78423174743.730011</c:v>
                </c:pt>
                <c:pt idx="2">
                  <c:v>35410749951.320023</c:v>
                </c:pt>
                <c:pt idx="3">
                  <c:v>5262600903.3000183</c:v>
                </c:pt>
                <c:pt idx="4">
                  <c:v>2818879684.5500183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B-45DC-9F3A-0A391B3C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55112"/>
        <c:axId val="1"/>
      </c:barChart>
      <c:catAx>
        <c:axId val="499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,,_);\(#,##0.0,,\)" sourceLinked="1"/>
        <c:majorTickMark val="out"/>
        <c:minorTickMark val="none"/>
        <c:tickLblPos val="nextTo"/>
        <c:crossAx val="49955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5D5-4958-A98D-32EC1E7DF85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5-4958-A98D-32EC1E7DF85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5-4958-A98D-32EC1E7DF85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5-4958-A98D-32EC1E7DF85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5-4958-A98D-32EC1E7DF859}"/>
              </c:ext>
            </c:extLst>
          </c:dPt>
          <c:dLbls>
            <c:dLbl>
              <c:idx val="4"/>
              <c:layout>
                <c:manualLayout>
                  <c:x val="-3.2407407407407406E-2"/>
                  <c:y val="2.985074626865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5-4958-A98D-32EC1E7DF8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2'!$L$6:$L$10</c:f>
              <c:strCache>
                <c:ptCount val="5"/>
                <c:pt idx="0">
                  <c:v>SERVICIOS 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2'!$M$6:$M$10</c:f>
              <c:numCache>
                <c:formatCode>0.0%</c:formatCode>
                <c:ptCount val="5"/>
                <c:pt idx="0">
                  <c:v>0.14299999999999999</c:v>
                </c:pt>
                <c:pt idx="1">
                  <c:v>8.3000000000000004E-2</c:v>
                </c:pt>
                <c:pt idx="2">
                  <c:v>1E-3</c:v>
                </c:pt>
                <c:pt idx="3">
                  <c:v>0.35799999999999998</c:v>
                </c:pt>
                <c:pt idx="4">
                  <c:v>0.41599999999999998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958-A98D-32EC1E7D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</xdr:row>
      <xdr:rowOff>19050</xdr:rowOff>
    </xdr:from>
    <xdr:to>
      <xdr:col>8</xdr:col>
      <xdr:colOff>352425</xdr:colOff>
      <xdr:row>23</xdr:row>
      <xdr:rowOff>133350</xdr:rowOff>
    </xdr:to>
    <xdr:graphicFrame macro="">
      <xdr:nvGraphicFramePr>
        <xdr:cNvPr id="183356" name="Gráfico 1">
          <a:extLst>
            <a:ext uri="{FF2B5EF4-FFF2-40B4-BE49-F238E27FC236}">
              <a16:creationId xmlns:a16="http://schemas.microsoft.com/office/drawing/2014/main" id="{00000000-0008-0000-0000-00003C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22412</xdr:colOff>
      <xdr:row>7</xdr:row>
      <xdr:rowOff>123265</xdr:rowOff>
    </xdr:from>
    <xdr:to>
      <xdr:col>15</xdr:col>
      <xdr:colOff>549088</xdr:colOff>
      <xdr:row>39</xdr:row>
      <xdr:rowOff>187519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024001-FAD6-48FC-A535-3A9981FA2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7824" y="1288677"/>
          <a:ext cx="8908676" cy="61602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12</xdr:row>
      <xdr:rowOff>57150</xdr:rowOff>
    </xdr:from>
    <xdr:to>
      <xdr:col>13</xdr:col>
      <xdr:colOff>523875</xdr:colOff>
      <xdr:row>38</xdr:row>
      <xdr:rowOff>28575</xdr:rowOff>
    </xdr:to>
    <xdr:graphicFrame macro="">
      <xdr:nvGraphicFramePr>
        <xdr:cNvPr id="5269" name="Gráfico 2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35"/>
  <sheetViews>
    <sheetView showGridLines="0" tabSelected="1" topLeftCell="B1" workbookViewId="0">
      <selection activeCell="F39" sqref="F39"/>
    </sheetView>
  </sheetViews>
  <sheetFormatPr baseColWidth="10" defaultColWidth="11.42578125" defaultRowHeight="12.75" x14ac:dyDescent="0.2"/>
  <cols>
    <col min="1" max="10" width="11.42578125" customWidth="1"/>
    <col min="11" max="11" width="27.28515625" customWidth="1"/>
    <col min="12" max="12" width="20.140625" customWidth="1"/>
  </cols>
  <sheetData>
    <row r="3" spans="3:13" ht="15" x14ac:dyDescent="0.25">
      <c r="C3" s="95" t="s">
        <v>566</v>
      </c>
      <c r="D3" s="95"/>
      <c r="E3" s="95"/>
      <c r="F3" s="95"/>
      <c r="G3" s="95"/>
      <c r="H3" s="95"/>
      <c r="I3" s="95"/>
    </row>
    <row r="4" spans="3:13" x14ac:dyDescent="0.2">
      <c r="C4" s="96" t="s">
        <v>115</v>
      </c>
      <c r="D4" s="96"/>
      <c r="E4" s="96"/>
      <c r="F4" s="96"/>
      <c r="G4" s="96"/>
      <c r="H4" s="96"/>
      <c r="I4" s="96"/>
    </row>
    <row r="11" spans="3:13" x14ac:dyDescent="0.2">
      <c r="K11" s="87"/>
      <c r="L11" s="87"/>
      <c r="M11" s="87"/>
    </row>
    <row r="12" spans="3:13" ht="13.5" thickBot="1" x14ac:dyDescent="0.25">
      <c r="K12" s="87"/>
      <c r="L12" s="87"/>
      <c r="M12" s="87"/>
    </row>
    <row r="13" spans="3:13" x14ac:dyDescent="0.2">
      <c r="K13" s="22" t="s">
        <v>91</v>
      </c>
      <c r="L13" s="88">
        <f>'Tabla 1'!F31</f>
        <v>81242054428.280029</v>
      </c>
      <c r="M13" s="87"/>
    </row>
    <row r="14" spans="3:13" x14ac:dyDescent="0.2">
      <c r="K14" s="23" t="s">
        <v>92</v>
      </c>
      <c r="L14" s="89">
        <f>'Tabla 2'!F24</f>
        <v>78423174743.730011</v>
      </c>
      <c r="M14" s="87"/>
    </row>
    <row r="15" spans="3:13" x14ac:dyDescent="0.2">
      <c r="K15" s="27" t="s">
        <v>150</v>
      </c>
      <c r="L15" s="89">
        <f>'Tabla 2'!F13</f>
        <v>32591870266.77</v>
      </c>
      <c r="M15" s="87"/>
    </row>
    <row r="16" spans="3:13" x14ac:dyDescent="0.2">
      <c r="K16" s="23" t="s">
        <v>149</v>
      </c>
      <c r="L16" s="89">
        <f>L13-(L14-L15)</f>
        <v>35410749951.320023</v>
      </c>
      <c r="M16" s="87"/>
    </row>
    <row r="17" spans="3:13" x14ac:dyDescent="0.2">
      <c r="K17" s="23" t="s">
        <v>148</v>
      </c>
      <c r="L17" s="89">
        <f>'Tabla 1'!F9-'Tabla 2'!F10</f>
        <v>5262600903.3000183</v>
      </c>
      <c r="M17" s="87"/>
    </row>
    <row r="18" spans="3:13" x14ac:dyDescent="0.2">
      <c r="K18" s="23" t="s">
        <v>151</v>
      </c>
      <c r="L18" s="89">
        <f>'Tabla 1'!F26-'Tabla 2'!F17</f>
        <v>-2767985003.5199995</v>
      </c>
      <c r="M18" s="87"/>
    </row>
    <row r="19" spans="3:13" x14ac:dyDescent="0.2">
      <c r="K19" s="23" t="s">
        <v>93</v>
      </c>
      <c r="L19" s="90">
        <f>L13-L14</f>
        <v>2818879684.5500183</v>
      </c>
      <c r="M19" s="87"/>
    </row>
    <row r="20" spans="3:13" ht="13.5" thickBot="1" x14ac:dyDescent="0.25">
      <c r="K20" s="28" t="s">
        <v>152</v>
      </c>
      <c r="L20" s="91">
        <f>L19/'Tabla 1'!M3</f>
        <v>4.7758882621620383E-4</v>
      </c>
      <c r="M20" s="87"/>
    </row>
    <row r="21" spans="3:13" x14ac:dyDescent="0.2">
      <c r="K21" s="87"/>
      <c r="L21" s="87"/>
      <c r="M21" s="87"/>
    </row>
    <row r="22" spans="3:13" x14ac:dyDescent="0.2">
      <c r="J22" s="74"/>
      <c r="K22" s="87"/>
      <c r="L22" s="87"/>
      <c r="M22" s="87"/>
    </row>
    <row r="23" spans="3:13" x14ac:dyDescent="0.2">
      <c r="J23" s="35"/>
      <c r="K23" s="35"/>
      <c r="L23" s="35"/>
      <c r="M23" s="87"/>
    </row>
    <row r="24" spans="3:13" x14ac:dyDescent="0.2">
      <c r="J24" s="35"/>
      <c r="K24" s="36" t="s">
        <v>91</v>
      </c>
      <c r="L24" s="37">
        <f>L13</f>
        <v>81242054428.280029</v>
      </c>
      <c r="M24" s="87"/>
    </row>
    <row r="25" spans="3:13" x14ac:dyDescent="0.2">
      <c r="C25" s="26" t="s">
        <v>26</v>
      </c>
      <c r="J25" s="35"/>
      <c r="K25" s="36" t="s">
        <v>92</v>
      </c>
      <c r="L25" s="37">
        <f>L14</f>
        <v>78423174743.730011</v>
      </c>
      <c r="M25" s="87"/>
    </row>
    <row r="26" spans="3:13" x14ac:dyDescent="0.2">
      <c r="C26" s="26" t="s">
        <v>27</v>
      </c>
      <c r="J26" s="35"/>
      <c r="K26" s="36" t="s">
        <v>149</v>
      </c>
      <c r="L26" s="37">
        <f>L16</f>
        <v>35410749951.320023</v>
      </c>
      <c r="M26" s="87"/>
    </row>
    <row r="27" spans="3:13" x14ac:dyDescent="0.2">
      <c r="J27" s="35"/>
      <c r="K27" s="36" t="s">
        <v>148</v>
      </c>
      <c r="L27" s="37">
        <f>L17</f>
        <v>5262600903.3000183</v>
      </c>
      <c r="M27" s="87"/>
    </row>
    <row r="28" spans="3:13" x14ac:dyDescent="0.2">
      <c r="J28" s="35"/>
      <c r="K28" s="36" t="s">
        <v>93</v>
      </c>
      <c r="L28" s="38">
        <f>L19</f>
        <v>2818879684.5500183</v>
      </c>
      <c r="M28" s="87"/>
    </row>
    <row r="29" spans="3:13" x14ac:dyDescent="0.2">
      <c r="J29" s="35"/>
      <c r="K29" s="35"/>
      <c r="L29" s="35"/>
      <c r="M29" s="87"/>
    </row>
    <row r="30" spans="3:13" x14ac:dyDescent="0.2">
      <c r="J30" s="35"/>
      <c r="K30" s="35"/>
      <c r="L30" s="35"/>
      <c r="M30" s="87"/>
    </row>
    <row r="31" spans="3:13" x14ac:dyDescent="0.2">
      <c r="J31" s="35"/>
      <c r="K31" s="92"/>
      <c r="L31" s="92"/>
      <c r="M31" s="87"/>
    </row>
    <row r="32" spans="3:13" x14ac:dyDescent="0.2">
      <c r="K32" s="87"/>
      <c r="L32" s="87"/>
      <c r="M32" s="87"/>
    </row>
    <row r="33" spans="11:13" x14ac:dyDescent="0.2">
      <c r="K33" s="87"/>
      <c r="L33" s="87"/>
      <c r="M33" s="87"/>
    </row>
    <row r="34" spans="11:13" x14ac:dyDescent="0.2">
      <c r="K34" s="87"/>
      <c r="L34" s="87"/>
      <c r="M34" s="87"/>
    </row>
    <row r="35" spans="11:13" x14ac:dyDescent="0.2">
      <c r="K35" s="87"/>
      <c r="L35" s="87"/>
      <c r="M35" s="87"/>
    </row>
  </sheetData>
  <mergeCells count="2"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54"/>
  <sheetViews>
    <sheetView showGridLines="0" zoomScaleNormal="100" workbookViewId="0">
      <selection activeCell="G25" sqref="G25"/>
    </sheetView>
  </sheetViews>
  <sheetFormatPr baseColWidth="10" defaultColWidth="11.42578125" defaultRowHeight="12.75" x14ac:dyDescent="0.2"/>
  <cols>
    <col min="1" max="1" width="11.42578125" style="3" customWidth="1"/>
    <col min="2" max="2" width="52.85546875" style="3" customWidth="1"/>
    <col min="3" max="3" width="15" style="3" customWidth="1"/>
    <col min="4" max="4" width="17.140625" style="3" customWidth="1"/>
    <col min="5" max="5" width="14.5703125" style="3" customWidth="1"/>
    <col min="6" max="6" width="13.5703125" style="3" customWidth="1"/>
    <col min="7" max="7" width="17.7109375" style="3" customWidth="1"/>
    <col min="8" max="8" width="9" style="3" bestFit="1" customWidth="1"/>
    <col min="9" max="9" width="10.28515625" style="3" bestFit="1" customWidth="1"/>
    <col min="10" max="10" width="10.140625" style="3" bestFit="1" customWidth="1"/>
    <col min="11" max="11" width="11.42578125" style="3" customWidth="1"/>
    <col min="12" max="12" width="27.28515625" style="3" customWidth="1"/>
    <col min="13" max="13" width="20.140625" style="3" customWidth="1"/>
    <col min="14" max="16384" width="11.42578125" style="3"/>
  </cols>
  <sheetData>
    <row r="2" spans="2:13" ht="18" x14ac:dyDescent="0.25">
      <c r="B2" s="100" t="s">
        <v>464</v>
      </c>
      <c r="C2" s="100"/>
      <c r="D2" s="100"/>
      <c r="E2" s="100"/>
      <c r="F2" s="100"/>
      <c r="G2" s="100"/>
      <c r="H2" s="100"/>
      <c r="I2" s="100"/>
      <c r="J2" s="100"/>
    </row>
    <row r="3" spans="2:13" ht="15.75" thickBot="1" x14ac:dyDescent="0.25">
      <c r="B3" s="101" t="s">
        <v>18</v>
      </c>
      <c r="C3" s="101"/>
      <c r="D3" s="101"/>
      <c r="E3" s="101"/>
      <c r="F3" s="101"/>
      <c r="G3" s="101"/>
      <c r="H3" s="101"/>
      <c r="I3" s="101"/>
      <c r="J3" s="101"/>
      <c r="L3" s="2" t="s">
        <v>107</v>
      </c>
      <c r="M3" s="4">
        <v>5902314982708.4004</v>
      </c>
    </row>
    <row r="4" spans="2:13" ht="15.75" customHeight="1" thickBot="1" x14ac:dyDescent="0.25">
      <c r="B4" s="102" t="s">
        <v>19</v>
      </c>
      <c r="C4" s="25">
        <v>2021</v>
      </c>
      <c r="D4" s="108">
        <v>2022</v>
      </c>
      <c r="E4" s="112"/>
      <c r="F4" s="112"/>
      <c r="G4" s="109"/>
      <c r="H4" s="108" t="s">
        <v>459</v>
      </c>
      <c r="I4" s="109"/>
      <c r="J4" s="97" t="s">
        <v>445</v>
      </c>
    </row>
    <row r="5" spans="2:13" ht="15.75" customHeight="1" thickBot="1" x14ac:dyDescent="0.25">
      <c r="B5" s="103"/>
      <c r="C5" s="99" t="s">
        <v>452</v>
      </c>
      <c r="D5" s="97" t="s">
        <v>20</v>
      </c>
      <c r="E5" s="113" t="s">
        <v>453</v>
      </c>
      <c r="F5" s="114"/>
      <c r="G5" s="115"/>
      <c r="H5" s="110"/>
      <c r="I5" s="111"/>
      <c r="J5" s="99"/>
    </row>
    <row r="6" spans="2:13" ht="12.75" customHeight="1" x14ac:dyDescent="0.2">
      <c r="B6" s="103"/>
      <c r="C6" s="99"/>
      <c r="D6" s="99"/>
      <c r="E6" s="99" t="s">
        <v>161</v>
      </c>
      <c r="F6" s="99" t="s">
        <v>395</v>
      </c>
      <c r="G6" s="97" t="s">
        <v>401</v>
      </c>
      <c r="H6" s="104" t="s">
        <v>113</v>
      </c>
      <c r="I6" s="106" t="s">
        <v>114</v>
      </c>
      <c r="J6" s="99"/>
    </row>
    <row r="7" spans="2:13" ht="25.5" customHeight="1" x14ac:dyDescent="0.2">
      <c r="B7" s="103"/>
      <c r="C7" s="98"/>
      <c r="D7" s="98"/>
      <c r="E7" s="98"/>
      <c r="F7" s="98"/>
      <c r="G7" s="98"/>
      <c r="H7" s="105"/>
      <c r="I7" s="107"/>
      <c r="J7" s="98"/>
    </row>
    <row r="8" spans="2:13" ht="15" x14ac:dyDescent="0.2">
      <c r="B8" s="103"/>
      <c r="C8" s="5">
        <v>1</v>
      </c>
      <c r="D8" s="5">
        <v>2</v>
      </c>
      <c r="E8" s="5">
        <v>4</v>
      </c>
      <c r="F8" s="5">
        <v>5</v>
      </c>
      <c r="G8" s="76" t="s">
        <v>400</v>
      </c>
      <c r="H8" s="6" t="s">
        <v>397</v>
      </c>
      <c r="I8" s="7" t="s">
        <v>398</v>
      </c>
      <c r="J8" s="5" t="s">
        <v>399</v>
      </c>
    </row>
    <row r="9" spans="2:13" x14ac:dyDescent="0.2">
      <c r="B9" s="16" t="s">
        <v>94</v>
      </c>
      <c r="C9" s="17">
        <f>C10+C17+C18+C21+C24+C25</f>
        <v>63902256522.069984</v>
      </c>
      <c r="D9" s="17">
        <f>D10+D17+D18+D21+D24+D25</f>
        <v>823322617658</v>
      </c>
      <c r="E9" s="17">
        <v>71035077279.055176</v>
      </c>
      <c r="F9" s="17">
        <f>F10+F17+F18+F21+F25+F24</f>
        <v>80917790643.510025</v>
      </c>
      <c r="G9" s="18">
        <f>F9/E9</f>
        <v>1.1391244120933586</v>
      </c>
      <c r="H9" s="17">
        <f>F9-C9</f>
        <v>17015534121.440041</v>
      </c>
      <c r="I9" s="18">
        <f>H9/C9</f>
        <v>0.26627438603147557</v>
      </c>
      <c r="J9" s="18">
        <f>F9/$M$3</f>
        <v>1.370950057402379E-2</v>
      </c>
      <c r="K9" s="24"/>
      <c r="L9" s="24"/>
    </row>
    <row r="10" spans="2:13" x14ac:dyDescent="0.2">
      <c r="B10" s="20" t="s">
        <v>95</v>
      </c>
      <c r="C10" s="14">
        <f>SUM(C11:C16)</f>
        <v>58969427232.87999</v>
      </c>
      <c r="D10" s="14">
        <f t="shared" ref="D10:F10" si="0">SUM(D11:D16)</f>
        <v>774311822528</v>
      </c>
      <c r="E10" s="14">
        <f t="shared" si="0"/>
        <v>67961315488.413193</v>
      </c>
      <c r="F10" s="14">
        <f t="shared" si="0"/>
        <v>73460421734.400024</v>
      </c>
      <c r="G10" s="15">
        <f t="shared" ref="G10:G30" si="1">F10/E10</f>
        <v>1.0809152413614533</v>
      </c>
      <c r="H10" s="14">
        <f>F10-C10</f>
        <v>14490994501.520035</v>
      </c>
      <c r="I10" s="15">
        <f>H10/C10</f>
        <v>0.24573741312244238</v>
      </c>
      <c r="J10" s="15">
        <f t="shared" ref="J10:J26" si="2">F10/$M$3</f>
        <v>1.244603548770472E-2</v>
      </c>
      <c r="K10" s="24"/>
    </row>
    <row r="11" spans="2:13" ht="25.5" x14ac:dyDescent="0.2">
      <c r="B11" s="19" t="s">
        <v>96</v>
      </c>
      <c r="C11" s="9">
        <v>21803304970.369984</v>
      </c>
      <c r="D11" s="9">
        <v>239266514875</v>
      </c>
      <c r="E11" s="9">
        <v>23588284773</v>
      </c>
      <c r="F11" s="9">
        <v>24882284943.450005</v>
      </c>
      <c r="G11" s="10">
        <f t="shared" si="1"/>
        <v>1.0548577475175798</v>
      </c>
      <c r="H11" s="9">
        <f>F11-C11</f>
        <v>3078979973.0800209</v>
      </c>
      <c r="I11" s="10">
        <f>H11/C11</f>
        <v>0.14121620448203881</v>
      </c>
      <c r="J11" s="10">
        <f t="shared" si="2"/>
        <v>4.215682324028097E-3</v>
      </c>
      <c r="K11" s="24"/>
    </row>
    <row r="12" spans="2:13" x14ac:dyDescent="0.2">
      <c r="B12" s="19" t="s">
        <v>97</v>
      </c>
      <c r="C12" s="9">
        <v>1866676185.2899995</v>
      </c>
      <c r="D12" s="9">
        <v>38908676469</v>
      </c>
      <c r="E12" s="9">
        <v>2381682563.0925736</v>
      </c>
      <c r="F12" s="9">
        <v>2422767698.5699992</v>
      </c>
      <c r="G12" s="10">
        <f t="shared" si="1"/>
        <v>1.0172504665878215</v>
      </c>
      <c r="H12" s="9">
        <f>F12-C12</f>
        <v>556091513.27999973</v>
      </c>
      <c r="I12" s="10">
        <f>H12/C12</f>
        <v>0.29790464873456751</v>
      </c>
      <c r="J12" s="10">
        <f t="shared" si="2"/>
        <v>4.1047753392826582E-4</v>
      </c>
      <c r="K12" s="24"/>
    </row>
    <row r="13" spans="2:13" x14ac:dyDescent="0.2">
      <c r="B13" s="19" t="s">
        <v>98</v>
      </c>
      <c r="C13" s="9">
        <v>32140294486.410004</v>
      </c>
      <c r="D13" s="9">
        <v>441856698156</v>
      </c>
      <c r="E13" s="9">
        <v>38280517213.320618</v>
      </c>
      <c r="F13" s="9">
        <v>41300296729.550011</v>
      </c>
      <c r="G13" s="10">
        <f t="shared" si="1"/>
        <v>1.0788855463838558</v>
      </c>
      <c r="H13" s="9">
        <f>F13-C13</f>
        <v>9160002243.140007</v>
      </c>
      <c r="I13" s="10">
        <f>H13/C13</f>
        <v>0.28500056983028466</v>
      </c>
      <c r="J13" s="10">
        <f t="shared" si="2"/>
        <v>6.9973047610208203E-3</v>
      </c>
      <c r="K13" s="24"/>
    </row>
    <row r="14" spans="2:13" ht="25.5" x14ac:dyDescent="0.2">
      <c r="B14" s="19" t="s">
        <v>99</v>
      </c>
      <c r="C14" s="9">
        <v>3102700946.3099985</v>
      </c>
      <c r="D14" s="9">
        <v>53090272736</v>
      </c>
      <c r="E14" s="9">
        <v>3618033300</v>
      </c>
      <c r="F14" s="9">
        <v>4772181336.3600006</v>
      </c>
      <c r="G14" s="10">
        <f t="shared" si="1"/>
        <v>1.3189987323665597</v>
      </c>
      <c r="H14" s="9">
        <f>F14-C14</f>
        <v>1669480390.0500021</v>
      </c>
      <c r="I14" s="10">
        <f>H14/C14</f>
        <v>0.53807325260769756</v>
      </c>
      <c r="J14" s="10">
        <f t="shared" si="2"/>
        <v>8.0852705257864529E-4</v>
      </c>
      <c r="K14" s="94"/>
    </row>
    <row r="15" spans="2:13" x14ac:dyDescent="0.2">
      <c r="B15" s="19" t="s">
        <v>100</v>
      </c>
      <c r="C15" s="9">
        <v>56408296.420000017</v>
      </c>
      <c r="D15" s="9">
        <v>1188226570</v>
      </c>
      <c r="E15" s="9">
        <v>92747654</v>
      </c>
      <c r="F15" s="9">
        <v>82670922.049999997</v>
      </c>
      <c r="G15" s="10">
        <f t="shared" si="1"/>
        <v>0.89135324166797791</v>
      </c>
      <c r="H15" s="9">
        <f>F15-C15</f>
        <v>26262625.62999998</v>
      </c>
      <c r="I15" s="10">
        <f>H15/C15</f>
        <v>0.46558090381698453</v>
      </c>
      <c r="J15" s="10">
        <f t="shared" si="2"/>
        <v>1.40065249469395E-5</v>
      </c>
      <c r="K15" s="24"/>
      <c r="L15" s="24"/>
    </row>
    <row r="16" spans="2:13" x14ac:dyDescent="0.2">
      <c r="B16" s="19" t="s">
        <v>101</v>
      </c>
      <c r="C16" s="9">
        <v>42348.079999998212</v>
      </c>
      <c r="D16" s="9">
        <v>1433722</v>
      </c>
      <c r="E16" s="9">
        <v>49985</v>
      </c>
      <c r="F16" s="9">
        <v>220104.41999999998</v>
      </c>
      <c r="G16" s="10">
        <f t="shared" si="1"/>
        <v>4.4034094228268481</v>
      </c>
      <c r="H16" s="9">
        <f>F16-C16</f>
        <v>177756.34000000177</v>
      </c>
      <c r="I16" s="10" t="s">
        <v>22</v>
      </c>
      <c r="J16" s="10">
        <f t="shared" si="2"/>
        <v>3.7291201951238541E-8</v>
      </c>
      <c r="K16" s="24"/>
    </row>
    <row r="17" spans="1:12" x14ac:dyDescent="0.2">
      <c r="B17" s="20" t="s">
        <v>102</v>
      </c>
      <c r="C17" s="14">
        <v>180181658.81000003</v>
      </c>
      <c r="D17" s="14">
        <v>2855666989</v>
      </c>
      <c r="E17" s="14">
        <v>231462224.64197701</v>
      </c>
      <c r="F17" s="14">
        <v>686181276.8900001</v>
      </c>
      <c r="G17" s="15">
        <f t="shared" si="1"/>
        <v>2.9645497357133634</v>
      </c>
      <c r="H17" s="14">
        <f>F17-C17</f>
        <v>505999618.08000004</v>
      </c>
      <c r="I17" s="15">
        <f>H17/C17</f>
        <v>2.8082748345300348</v>
      </c>
      <c r="J17" s="15">
        <f t="shared" si="2"/>
        <v>1.1625629586022729E-4</v>
      </c>
      <c r="K17" s="24"/>
    </row>
    <row r="18" spans="1:12" x14ac:dyDescent="0.2">
      <c r="B18" s="20" t="s">
        <v>103</v>
      </c>
      <c r="C18" s="14">
        <v>1679019176.599999</v>
      </c>
      <c r="D18" s="14">
        <v>24530106722</v>
      </c>
      <c r="E18" s="14">
        <v>1945507659</v>
      </c>
      <c r="F18" s="14">
        <v>2225602608.0900011</v>
      </c>
      <c r="G18" s="15">
        <f t="shared" si="1"/>
        <v>1.1439701086728034</v>
      </c>
      <c r="H18" s="14">
        <f>F18-C18</f>
        <v>546583431.49000216</v>
      </c>
      <c r="I18" s="15">
        <f>H18/C18</f>
        <v>0.32553733698076603</v>
      </c>
      <c r="J18" s="15">
        <f t="shared" si="2"/>
        <v>3.770728289849311E-4</v>
      </c>
      <c r="K18" s="24"/>
    </row>
    <row r="19" spans="1:12" x14ac:dyDescent="0.2">
      <c r="B19" s="19" t="s">
        <v>104</v>
      </c>
      <c r="C19" s="9">
        <v>1429294455.7199988</v>
      </c>
      <c r="D19" s="9">
        <v>18916568735</v>
      </c>
      <c r="E19" s="9">
        <v>1463559567</v>
      </c>
      <c r="F19" s="9">
        <v>1822312550.9900012</v>
      </c>
      <c r="G19" s="10">
        <f t="shared" si="1"/>
        <v>1.2451235959772871</v>
      </c>
      <c r="H19" s="9">
        <f>F19-C19</f>
        <v>393018095.27000237</v>
      </c>
      <c r="I19" s="10">
        <f>H19/C19</f>
        <v>0.27497349737638332</v>
      </c>
      <c r="J19" s="10">
        <f t="shared" si="2"/>
        <v>3.0874539165203873E-4</v>
      </c>
      <c r="K19" s="24"/>
    </row>
    <row r="20" spans="1:12" x14ac:dyDescent="0.2">
      <c r="B20" s="19" t="s">
        <v>105</v>
      </c>
      <c r="C20" s="9">
        <v>249724720.88</v>
      </c>
      <c r="D20" s="9">
        <v>5613537987</v>
      </c>
      <c r="E20" s="9">
        <v>481948092</v>
      </c>
      <c r="F20" s="9">
        <v>403290057.09999996</v>
      </c>
      <c r="G20" s="10">
        <f t="shared" si="1"/>
        <v>0.83679147981770607</v>
      </c>
      <c r="H20" s="9">
        <f>F20-C20</f>
        <v>153565336.21999997</v>
      </c>
      <c r="I20" s="10">
        <f>H20/C20</f>
        <v>0.6149384637566282</v>
      </c>
      <c r="J20" s="10">
        <f t="shared" si="2"/>
        <v>6.8327437332892378E-5</v>
      </c>
      <c r="K20" s="24"/>
    </row>
    <row r="21" spans="1:12" x14ac:dyDescent="0.2">
      <c r="B21" s="20" t="s">
        <v>154</v>
      </c>
      <c r="C21" s="14">
        <v>469512778.47999954</v>
      </c>
      <c r="D21" s="14">
        <v>8787404149</v>
      </c>
      <c r="E21" s="14">
        <v>31809</v>
      </c>
      <c r="F21" s="14">
        <v>2894869544.769999</v>
      </c>
      <c r="G21" s="15" t="s">
        <v>22</v>
      </c>
      <c r="H21" s="9">
        <f>F21-C21</f>
        <v>2425356766.2899995</v>
      </c>
      <c r="I21" s="10">
        <f>H21/C21</f>
        <v>5.165688512550922</v>
      </c>
      <c r="J21" s="10">
        <f t="shared" si="2"/>
        <v>4.9046341194105972E-4</v>
      </c>
      <c r="K21" s="24"/>
    </row>
    <row r="22" spans="1:12" x14ac:dyDescent="0.2">
      <c r="B22" s="19" t="s">
        <v>155</v>
      </c>
      <c r="C22" s="9">
        <v>109377365.86999989</v>
      </c>
      <c r="D22" s="9">
        <v>0</v>
      </c>
      <c r="E22" s="9">
        <v>0</v>
      </c>
      <c r="F22" s="9">
        <v>0</v>
      </c>
      <c r="G22" s="86" t="s">
        <v>22</v>
      </c>
      <c r="H22" s="9">
        <f>F22-C22</f>
        <v>-109377365.86999989</v>
      </c>
      <c r="I22" s="10" t="s">
        <v>22</v>
      </c>
      <c r="J22" s="10">
        <f>F23/$M$3</f>
        <v>4.9046341194105972E-4</v>
      </c>
      <c r="K22" s="24"/>
    </row>
    <row r="23" spans="1:12" x14ac:dyDescent="0.2">
      <c r="B23" s="19" t="s">
        <v>156</v>
      </c>
      <c r="C23" s="9">
        <v>360135412.61000001</v>
      </c>
      <c r="D23" s="9">
        <v>8787404149</v>
      </c>
      <c r="E23" s="9">
        <v>31809</v>
      </c>
      <c r="F23" s="9">
        <v>2894869544.769999</v>
      </c>
      <c r="G23" s="86" t="s">
        <v>22</v>
      </c>
      <c r="H23" s="9">
        <f>F23-C23</f>
        <v>2534734132.1599989</v>
      </c>
      <c r="I23" s="10">
        <f>H23/C23</f>
        <v>7.0382807227705992</v>
      </c>
      <c r="J23" s="10">
        <f>F24/$M$3</f>
        <v>0</v>
      </c>
      <c r="K23" s="24"/>
    </row>
    <row r="24" spans="1:12" ht="15" customHeight="1" x14ac:dyDescent="0.2">
      <c r="B24" s="20" t="s">
        <v>448</v>
      </c>
      <c r="C24" s="14">
        <v>1648906465.71</v>
      </c>
      <c r="D24" s="14">
        <v>1001805845</v>
      </c>
      <c r="E24" s="14">
        <v>123284</v>
      </c>
      <c r="F24" s="14">
        <v>0</v>
      </c>
      <c r="G24" s="15">
        <f t="shared" si="1"/>
        <v>0</v>
      </c>
      <c r="H24" s="14">
        <f>F24-C24</f>
        <v>-1648906465.71</v>
      </c>
      <c r="I24" s="15">
        <f>H24/C24</f>
        <v>-1</v>
      </c>
      <c r="J24" s="15">
        <f t="shared" si="2"/>
        <v>0</v>
      </c>
      <c r="K24" s="24"/>
    </row>
    <row r="25" spans="1:12" ht="14.25" x14ac:dyDescent="0.2">
      <c r="A25" s="8"/>
      <c r="B25" s="20" t="s">
        <v>396</v>
      </c>
      <c r="C25" s="14">
        <v>955209209.59000003</v>
      </c>
      <c r="D25" s="14">
        <v>11835811425</v>
      </c>
      <c r="E25" s="14">
        <v>896636814</v>
      </c>
      <c r="F25" s="14">
        <v>1650715479.3600006</v>
      </c>
      <c r="G25" s="15">
        <f t="shared" si="1"/>
        <v>1.8410079238169677</v>
      </c>
      <c r="H25" s="14">
        <f>F25-C25</f>
        <v>695506269.77000058</v>
      </c>
      <c r="I25" s="15">
        <f>H25/C25</f>
        <v>0.72811930913912515</v>
      </c>
      <c r="J25" s="15">
        <f t="shared" si="2"/>
        <v>2.796725495328505E-4</v>
      </c>
      <c r="K25" s="24"/>
    </row>
    <row r="26" spans="1:12" x14ac:dyDescent="0.2">
      <c r="A26" s="8"/>
      <c r="B26" s="16" t="s">
        <v>106</v>
      </c>
      <c r="C26" s="17">
        <f>C28</f>
        <v>0</v>
      </c>
      <c r="D26" s="17">
        <f>D28</f>
        <v>46173737955</v>
      </c>
      <c r="E26" s="17">
        <f>E28</f>
        <v>0</v>
      </c>
      <c r="F26" s="17">
        <f>F28</f>
        <v>0</v>
      </c>
      <c r="G26" s="18" t="s">
        <v>22</v>
      </c>
      <c r="H26" s="17">
        <f>F26-C26</f>
        <v>0</v>
      </c>
      <c r="I26" s="18" t="s">
        <v>22</v>
      </c>
      <c r="J26" s="18">
        <f t="shared" si="2"/>
        <v>0</v>
      </c>
      <c r="K26" s="24"/>
    </row>
    <row r="27" spans="1:12" ht="25.5" x14ac:dyDescent="0.2">
      <c r="B27" s="20" t="s">
        <v>443</v>
      </c>
      <c r="C27" s="14">
        <v>0</v>
      </c>
      <c r="D27" s="14">
        <v>0</v>
      </c>
      <c r="E27" s="14">
        <v>0</v>
      </c>
      <c r="F27" s="14">
        <v>0</v>
      </c>
      <c r="G27" s="15" t="s">
        <v>22</v>
      </c>
      <c r="H27" s="9">
        <f>F27-C27</f>
        <v>0</v>
      </c>
      <c r="I27" s="86" t="s">
        <v>22</v>
      </c>
      <c r="J27" s="10">
        <f t="shared" ref="J27:J28" si="3">F27/$M$3</f>
        <v>0</v>
      </c>
      <c r="K27" s="24"/>
    </row>
    <row r="28" spans="1:12" ht="13.5" thickBot="1" x14ac:dyDescent="0.25">
      <c r="B28" s="20" t="s">
        <v>444</v>
      </c>
      <c r="C28" s="14">
        <v>0</v>
      </c>
      <c r="D28" s="14">
        <v>46173737955</v>
      </c>
      <c r="E28" s="14">
        <v>0</v>
      </c>
      <c r="F28" s="14">
        <v>0</v>
      </c>
      <c r="G28" s="15" t="s">
        <v>22</v>
      </c>
      <c r="H28" s="9">
        <f>F28-C28</f>
        <v>0</v>
      </c>
      <c r="I28" s="86" t="s">
        <v>22</v>
      </c>
      <c r="J28" s="10">
        <f t="shared" si="3"/>
        <v>0</v>
      </c>
      <c r="K28" s="24"/>
    </row>
    <row r="29" spans="1:12" ht="13.5" thickBot="1" x14ac:dyDescent="0.25">
      <c r="A29" s="8"/>
      <c r="B29" s="11" t="s">
        <v>449</v>
      </c>
      <c r="C29" s="12">
        <f>C9+C26</f>
        <v>63902256522.069984</v>
      </c>
      <c r="D29" s="12">
        <f>D9+D26</f>
        <v>869496355613</v>
      </c>
      <c r="E29" s="12">
        <f>(E9+E26)</f>
        <v>71035077279.055176</v>
      </c>
      <c r="F29" s="12">
        <f>(F9+F26)</f>
        <v>80917790643.510025</v>
      </c>
      <c r="G29" s="13">
        <f t="shared" si="1"/>
        <v>1.1391244120933586</v>
      </c>
      <c r="H29" s="12">
        <f>F29-C29</f>
        <v>17015534121.440041</v>
      </c>
      <c r="I29" s="13">
        <f>H29/C29</f>
        <v>0.26627438603147557</v>
      </c>
      <c r="J29" s="13">
        <f>F29/$M$3</f>
        <v>1.370950057402379E-2</v>
      </c>
      <c r="K29" s="24"/>
      <c r="L29" s="8"/>
    </row>
    <row r="30" spans="1:12" ht="13.5" thickBot="1" x14ac:dyDescent="0.25">
      <c r="A30" s="8"/>
      <c r="B30" s="20" t="s">
        <v>450</v>
      </c>
      <c r="C30" s="14">
        <v>108576511.58</v>
      </c>
      <c r="D30" s="14">
        <v>1989561718</v>
      </c>
      <c r="E30" s="14">
        <v>162161441</v>
      </c>
      <c r="F30" s="14">
        <v>324263784.77000004</v>
      </c>
      <c r="G30" s="15">
        <f t="shared" si="1"/>
        <v>1.9996355654609659</v>
      </c>
      <c r="H30" s="14">
        <f>F30-C30</f>
        <v>215687273.19000006</v>
      </c>
      <c r="I30" s="15">
        <f>H30/C30</f>
        <v>1.986500303346733</v>
      </c>
      <c r="J30" s="15">
        <f>F30/$M$3</f>
        <v>5.4938407340166183E-5</v>
      </c>
      <c r="K30" s="24"/>
      <c r="L30" s="8"/>
    </row>
    <row r="31" spans="1:12" ht="13.5" thickBot="1" x14ac:dyDescent="0.25">
      <c r="A31" s="8"/>
      <c r="B31" s="11" t="s">
        <v>451</v>
      </c>
      <c r="C31" s="12">
        <f t="shared" ref="C31:D31" si="4">C30+C29</f>
        <v>64010833033.649986</v>
      </c>
      <c r="D31" s="12">
        <f t="shared" si="4"/>
        <v>871485917331</v>
      </c>
      <c r="E31" s="12">
        <f>E30+E29</f>
        <v>71197238720.055176</v>
      </c>
      <c r="F31" s="12">
        <f>F30+F29</f>
        <v>81242054428.280029</v>
      </c>
      <c r="G31" s="13">
        <f t="shared" ref="G31" si="5">F31/E31</f>
        <v>1.1410843438426128</v>
      </c>
      <c r="H31" s="12">
        <f>F31-C31</f>
        <v>17231221394.630043</v>
      </c>
      <c r="I31" s="13">
        <f>H31/C31</f>
        <v>0.26919226915187505</v>
      </c>
      <c r="J31" s="13">
        <f>F31/$M$3</f>
        <v>1.3764438981363956E-2</v>
      </c>
      <c r="K31" s="24"/>
      <c r="L31" s="8"/>
    </row>
    <row r="32" spans="1:12" ht="15" x14ac:dyDescent="0.2">
      <c r="A32" s="8"/>
      <c r="B32" s="1" t="s">
        <v>25</v>
      </c>
      <c r="C32" s="8"/>
      <c r="D32" s="8"/>
      <c r="E32" s="8"/>
      <c r="F32" s="21"/>
      <c r="G32" s="21"/>
      <c r="H32" s="8"/>
      <c r="I32" s="8"/>
      <c r="J32" s="8"/>
      <c r="K32" s="24"/>
      <c r="L32" s="8"/>
    </row>
    <row r="33" spans="1:12" ht="15" x14ac:dyDescent="0.2">
      <c r="A33" s="8"/>
      <c r="B33" s="1" t="s">
        <v>568</v>
      </c>
      <c r="C33" s="8"/>
      <c r="D33" s="8"/>
      <c r="E33" s="8"/>
      <c r="F33" s="21"/>
      <c r="G33" s="21"/>
      <c r="H33" s="8"/>
      <c r="I33" s="8"/>
      <c r="J33" s="8"/>
      <c r="K33" s="8"/>
      <c r="L33" s="8"/>
    </row>
    <row r="34" spans="1:12" ht="15" x14ac:dyDescent="0.2">
      <c r="A34" s="8"/>
      <c r="B34" s="1" t="s">
        <v>567</v>
      </c>
      <c r="K34" s="8"/>
      <c r="L34" s="8"/>
    </row>
    <row r="35" spans="1:12" ht="15" x14ac:dyDescent="0.2">
      <c r="A35" s="8"/>
      <c r="B35" s="1" t="s">
        <v>456</v>
      </c>
      <c r="L35" s="8"/>
    </row>
    <row r="36" spans="1:12" ht="15" x14ac:dyDescent="0.2">
      <c r="A36" s="8"/>
      <c r="B36" s="1" t="s">
        <v>27</v>
      </c>
      <c r="L36" s="8"/>
    </row>
    <row r="37" spans="1:12" x14ac:dyDescent="0.2">
      <c r="A37" s="8"/>
      <c r="L37" s="8"/>
    </row>
    <row r="38" spans="1:12" x14ac:dyDescent="0.2">
      <c r="A38" s="8"/>
      <c r="L38" s="8"/>
    </row>
    <row r="39" spans="1:12" x14ac:dyDescent="0.2">
      <c r="A39" s="8"/>
      <c r="L39" s="8"/>
    </row>
    <row r="40" spans="1:12" x14ac:dyDescent="0.2">
      <c r="A40" s="8"/>
      <c r="L40" s="8"/>
    </row>
    <row r="41" spans="1:12" x14ac:dyDescent="0.2">
      <c r="A41" s="8"/>
      <c r="L41" s="8"/>
    </row>
    <row r="42" spans="1:12" x14ac:dyDescent="0.2">
      <c r="A42" s="8"/>
      <c r="L42" s="8"/>
    </row>
    <row r="43" spans="1:12" x14ac:dyDescent="0.2">
      <c r="A43" s="8"/>
      <c r="L43" s="8"/>
    </row>
    <row r="44" spans="1:12" x14ac:dyDescent="0.2">
      <c r="A44" s="8"/>
      <c r="L44" s="8"/>
    </row>
    <row r="45" spans="1:12" x14ac:dyDescent="0.2">
      <c r="A45" s="8"/>
      <c r="L45" s="8"/>
    </row>
    <row r="46" spans="1:12" x14ac:dyDescent="0.2">
      <c r="A46" s="8"/>
      <c r="L46" s="8"/>
    </row>
    <row r="47" spans="1:12" x14ac:dyDescent="0.2">
      <c r="A47" s="8"/>
      <c r="L47" s="8"/>
    </row>
    <row r="48" spans="1:12" x14ac:dyDescent="0.2">
      <c r="A48" s="8"/>
      <c r="L48" s="8"/>
    </row>
    <row r="49" spans="1:12" x14ac:dyDescent="0.2">
      <c r="A49" s="8"/>
      <c r="L49" s="8"/>
    </row>
    <row r="50" spans="1:12" x14ac:dyDescent="0.2">
      <c r="A50" s="8"/>
    </row>
    <row r="51" spans="1:12" x14ac:dyDescent="0.2">
      <c r="A51" s="8"/>
    </row>
    <row r="52" spans="1:12" x14ac:dyDescent="0.2">
      <c r="A52" s="8"/>
    </row>
    <row r="53" spans="1:12" x14ac:dyDescent="0.2">
      <c r="A53" s="8"/>
    </row>
    <row r="54" spans="1:12" x14ac:dyDescent="0.2">
      <c r="A54" s="8"/>
    </row>
  </sheetData>
  <mergeCells count="14">
    <mergeCell ref="G6:G7"/>
    <mergeCell ref="J4:J7"/>
    <mergeCell ref="B2:J2"/>
    <mergeCell ref="B3:J3"/>
    <mergeCell ref="B4:B8"/>
    <mergeCell ref="H6:H7"/>
    <mergeCell ref="I6:I7"/>
    <mergeCell ref="C5:C7"/>
    <mergeCell ref="D5:D7"/>
    <mergeCell ref="E6:E7"/>
    <mergeCell ref="F6:F7"/>
    <mergeCell ref="H4:I5"/>
    <mergeCell ref="D4:G4"/>
    <mergeCell ref="E5:G5"/>
  </mergeCells>
  <pageMargins left="0.7" right="0.7" top="0.75" bottom="0.75" header="0.3" footer="0.3"/>
  <pageSetup orientation="portrait" r:id="rId1"/>
  <ignoredErrors>
    <ignoredError sqref="C10:F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M29"/>
  <sheetViews>
    <sheetView showGridLines="0" workbookViewId="0">
      <selection activeCell="F33" sqref="F33"/>
    </sheetView>
  </sheetViews>
  <sheetFormatPr baseColWidth="10" defaultColWidth="11.42578125" defaultRowHeight="12.75" x14ac:dyDescent="0.2"/>
  <cols>
    <col min="1" max="1" width="11.42578125" style="3" customWidth="1"/>
    <col min="2" max="2" width="43.140625" style="3" customWidth="1"/>
    <col min="3" max="3" width="12.85546875" style="3" customWidth="1"/>
    <col min="4" max="4" width="14.7109375" style="3" customWidth="1"/>
    <col min="5" max="5" width="16.5703125" style="3" customWidth="1"/>
    <col min="6" max="6" width="12" style="3" bestFit="1" customWidth="1"/>
    <col min="7" max="7" width="13.5703125" style="3" customWidth="1"/>
    <col min="8" max="8" width="9.5703125" style="3" bestFit="1" customWidth="1"/>
    <col min="9" max="9" width="9.28515625" style="3" bestFit="1" customWidth="1"/>
    <col min="10" max="10" width="11.42578125" style="3" customWidth="1"/>
    <col min="11" max="11" width="19" style="3" bestFit="1" customWidth="1"/>
    <col min="12" max="12" width="24.28515625" style="3" bestFit="1" customWidth="1"/>
    <col min="13" max="13" width="12.28515625" style="3" bestFit="1" customWidth="1"/>
    <col min="14" max="16384" width="11.42578125" style="3"/>
  </cols>
  <sheetData>
    <row r="3" spans="2:13" ht="18" x14ac:dyDescent="0.25">
      <c r="B3" s="100" t="s">
        <v>461</v>
      </c>
      <c r="C3" s="100"/>
      <c r="D3" s="100"/>
      <c r="E3" s="100"/>
      <c r="F3" s="100"/>
      <c r="G3" s="100"/>
      <c r="H3" s="100"/>
      <c r="I3" s="100"/>
      <c r="J3" s="100"/>
      <c r="L3" s="2" t="s">
        <v>107</v>
      </c>
      <c r="M3" s="4">
        <v>5902314982708.4004</v>
      </c>
    </row>
    <row r="4" spans="2:13" ht="15.75" thickBot="1" x14ac:dyDescent="0.25">
      <c r="B4" s="101" t="s">
        <v>18</v>
      </c>
      <c r="C4" s="101"/>
      <c r="D4" s="101"/>
      <c r="E4" s="101"/>
      <c r="F4" s="101"/>
      <c r="G4" s="101"/>
      <c r="H4" s="101"/>
      <c r="I4" s="101"/>
      <c r="J4" s="101"/>
    </row>
    <row r="5" spans="2:13" ht="12.75" customHeight="1" thickBot="1" x14ac:dyDescent="0.25">
      <c r="B5" s="128" t="s">
        <v>19</v>
      </c>
      <c r="C5" s="77">
        <v>2021</v>
      </c>
      <c r="D5" s="131">
        <v>2022</v>
      </c>
      <c r="E5" s="132"/>
      <c r="F5" s="132"/>
      <c r="G5" s="132"/>
      <c r="H5" s="122" t="s">
        <v>459</v>
      </c>
      <c r="I5" s="123"/>
      <c r="J5" s="116" t="s">
        <v>157</v>
      </c>
    </row>
    <row r="6" spans="2:13" ht="12.75" customHeight="1" thickBot="1" x14ac:dyDescent="0.25">
      <c r="B6" s="129"/>
      <c r="C6" s="117" t="s">
        <v>454</v>
      </c>
      <c r="D6" s="116" t="s">
        <v>20</v>
      </c>
      <c r="E6" s="119" t="s">
        <v>453</v>
      </c>
      <c r="F6" s="120"/>
      <c r="G6" s="121"/>
      <c r="H6" s="124"/>
      <c r="I6" s="125"/>
      <c r="J6" s="117"/>
    </row>
    <row r="7" spans="2:13" ht="26.25" customHeight="1" thickBot="1" x14ac:dyDescent="0.25">
      <c r="B7" s="129"/>
      <c r="C7" s="117"/>
      <c r="D7" s="117"/>
      <c r="E7" s="116" t="s">
        <v>109</v>
      </c>
      <c r="F7" s="116" t="s">
        <v>159</v>
      </c>
      <c r="G7" s="116" t="s">
        <v>158</v>
      </c>
      <c r="H7" s="126"/>
      <c r="I7" s="127"/>
      <c r="J7" s="117"/>
    </row>
    <row r="8" spans="2:13" ht="39" customHeight="1" thickBot="1" x14ac:dyDescent="0.25">
      <c r="B8" s="129"/>
      <c r="C8" s="118"/>
      <c r="D8" s="118"/>
      <c r="E8" s="118"/>
      <c r="F8" s="118"/>
      <c r="G8" s="118"/>
      <c r="H8" s="40" t="s">
        <v>113</v>
      </c>
      <c r="I8" s="40" t="s">
        <v>114</v>
      </c>
      <c r="J8" s="118"/>
    </row>
    <row r="9" spans="2:13" ht="13.5" thickBot="1" x14ac:dyDescent="0.25">
      <c r="B9" s="130"/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 t="s">
        <v>570</v>
      </c>
      <c r="I9" s="41" t="s">
        <v>571</v>
      </c>
      <c r="J9" s="41" t="s">
        <v>572</v>
      </c>
    </row>
    <row r="10" spans="2:13" x14ac:dyDescent="0.2">
      <c r="B10" s="16" t="s">
        <v>16</v>
      </c>
      <c r="C10" s="42">
        <v>48488430361.73999</v>
      </c>
      <c r="D10" s="42">
        <v>905574301146</v>
      </c>
      <c r="E10" s="42">
        <v>207032543151.59015</v>
      </c>
      <c r="F10" s="42">
        <v>75655189740.210007</v>
      </c>
      <c r="G10" s="42">
        <v>56115098833.860031</v>
      </c>
      <c r="H10" s="42">
        <f>F10-C10</f>
        <v>27166759378.470016</v>
      </c>
      <c r="I10" s="43">
        <f>H10/C10</f>
        <v>0.56027302133306567</v>
      </c>
      <c r="J10" s="43">
        <f>F10/$M$3</f>
        <v>1.2817884162714415E-2</v>
      </c>
      <c r="K10" s="24"/>
    </row>
    <row r="11" spans="2:13" x14ac:dyDescent="0.2">
      <c r="B11" s="151" t="s">
        <v>7</v>
      </c>
      <c r="C11" s="44">
        <v>17404932534.449993</v>
      </c>
      <c r="D11" s="44">
        <v>376517568582</v>
      </c>
      <c r="E11" s="44">
        <v>125745300612.01013</v>
      </c>
      <c r="F11" s="44">
        <v>21166077847.530006</v>
      </c>
      <c r="G11" s="44">
        <v>16452234199.979998</v>
      </c>
      <c r="H11" s="44">
        <f>F11-C11</f>
        <v>3761145313.0800133</v>
      </c>
      <c r="I11" s="45">
        <f>H11/C11</f>
        <v>0.21609651779089001</v>
      </c>
      <c r="J11" s="45">
        <f t="shared" ref="J11:J24" si="0">F11/$M$3</f>
        <v>3.5860637579557828E-3</v>
      </c>
      <c r="K11" s="93"/>
    </row>
    <row r="12" spans="2:13" x14ac:dyDescent="0.2">
      <c r="B12" s="151" t="s">
        <v>8</v>
      </c>
      <c r="C12" s="44">
        <v>3514087794.2699995</v>
      </c>
      <c r="D12" s="44">
        <v>56464492902</v>
      </c>
      <c r="E12" s="44">
        <v>30728848473.829998</v>
      </c>
      <c r="F12" s="44">
        <v>4078082220.7799997</v>
      </c>
      <c r="G12" s="44">
        <v>4014803507.04</v>
      </c>
      <c r="H12" s="44">
        <f>F12-C12</f>
        <v>563994426.51000023</v>
      </c>
      <c r="I12" s="45">
        <f>H12/C12</f>
        <v>0.16049525781047308</v>
      </c>
      <c r="J12" s="45">
        <f t="shared" si="0"/>
        <v>6.9092927651731096E-4</v>
      </c>
      <c r="K12" s="93"/>
    </row>
    <row r="13" spans="2:13" x14ac:dyDescent="0.2">
      <c r="B13" s="151" t="s">
        <v>9</v>
      </c>
      <c r="C13" s="44">
        <v>12279854553.460001</v>
      </c>
      <c r="D13" s="44">
        <v>193105783455</v>
      </c>
      <c r="E13" s="44">
        <v>32669439500.279999</v>
      </c>
      <c r="F13" s="44">
        <v>32591870266.77</v>
      </c>
      <c r="G13" s="44">
        <v>24223364966.670006</v>
      </c>
      <c r="H13" s="44">
        <f>F13-C13</f>
        <v>20312015713.309998</v>
      </c>
      <c r="I13" s="45">
        <f>H13/C13</f>
        <v>1.6540925321942705</v>
      </c>
      <c r="J13" s="45">
        <f t="shared" si="0"/>
        <v>5.5218791884628533E-3</v>
      </c>
      <c r="K13" s="93"/>
    </row>
    <row r="14" spans="2:13" ht="25.5" customHeight="1" x14ac:dyDescent="0.2">
      <c r="B14" s="151" t="s">
        <v>108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f>F14-C14</f>
        <v>0</v>
      </c>
      <c r="I14" s="45" t="s">
        <v>22</v>
      </c>
      <c r="J14" s="45">
        <f t="shared" si="0"/>
        <v>0</v>
      </c>
      <c r="K14" s="93"/>
    </row>
    <row r="15" spans="2:13" x14ac:dyDescent="0.2">
      <c r="B15" s="151" t="s">
        <v>21</v>
      </c>
      <c r="C15" s="44">
        <v>15271057379.65</v>
      </c>
      <c r="D15" s="44">
        <v>279178976374</v>
      </c>
      <c r="E15" s="44">
        <v>17888954565.470001</v>
      </c>
      <c r="F15" s="44">
        <v>17819159405.130001</v>
      </c>
      <c r="G15" s="44">
        <v>11424696160.17</v>
      </c>
      <c r="H15" s="44">
        <f>F15-C15</f>
        <v>2548102025.4800014</v>
      </c>
      <c r="I15" s="45">
        <f>H15/C15</f>
        <v>0.16685825756083969</v>
      </c>
      <c r="J15" s="45">
        <f t="shared" si="0"/>
        <v>3.0190119397784675E-3</v>
      </c>
      <c r="K15" s="93"/>
    </row>
    <row r="16" spans="2:13" x14ac:dyDescent="0.2">
      <c r="B16" s="151" t="s">
        <v>10</v>
      </c>
      <c r="C16" s="44">
        <v>18498099.909999996</v>
      </c>
      <c r="D16" s="44">
        <v>307479833</v>
      </c>
      <c r="E16" s="44">
        <v>0</v>
      </c>
      <c r="F16" s="44">
        <v>0</v>
      </c>
      <c r="G16" s="44">
        <v>0</v>
      </c>
      <c r="H16" s="44">
        <f>F16-C16</f>
        <v>-18498099.909999996</v>
      </c>
      <c r="I16" s="45">
        <f>H16/C16</f>
        <v>-1</v>
      </c>
      <c r="J16" s="45">
        <f t="shared" si="0"/>
        <v>0</v>
      </c>
      <c r="K16" s="93"/>
    </row>
    <row r="17" spans="2:11" x14ac:dyDescent="0.2">
      <c r="B17" s="46" t="s">
        <v>17</v>
      </c>
      <c r="C17" s="42">
        <v>838566484.76999998</v>
      </c>
      <c r="D17" s="42">
        <v>140706410192</v>
      </c>
      <c r="E17" s="42">
        <v>3504529136.1199999</v>
      </c>
      <c r="F17" s="42">
        <v>2767985003.5199995</v>
      </c>
      <c r="G17" s="42">
        <v>431658422.18000001</v>
      </c>
      <c r="H17" s="42">
        <f>F17-C17</f>
        <v>1929418518.7499995</v>
      </c>
      <c r="I17" s="43">
        <f>H17/C17</f>
        <v>2.3008533655851937</v>
      </c>
      <c r="J17" s="43">
        <f t="shared" si="0"/>
        <v>4.6896599243333701E-4</v>
      </c>
      <c r="K17" s="24"/>
    </row>
    <row r="18" spans="2:11" x14ac:dyDescent="0.2">
      <c r="B18" s="152" t="s">
        <v>11</v>
      </c>
      <c r="C18" s="44">
        <v>2001262.47</v>
      </c>
      <c r="D18" s="44">
        <v>33202933419</v>
      </c>
      <c r="E18" s="44">
        <v>491388978.33000022</v>
      </c>
      <c r="F18" s="44">
        <v>72925645.859999955</v>
      </c>
      <c r="G18" s="44">
        <v>2503855.2000000002</v>
      </c>
      <c r="H18" s="44">
        <f>F18-C18</f>
        <v>70924383.389999956</v>
      </c>
      <c r="I18" s="45">
        <f>H18/C18</f>
        <v>35.439820839692239</v>
      </c>
      <c r="J18" s="45">
        <f t="shared" si="0"/>
        <v>1.2355431059447881E-5</v>
      </c>
    </row>
    <row r="19" spans="2:11" ht="25.5" x14ac:dyDescent="0.2">
      <c r="B19" s="151" t="s">
        <v>12</v>
      </c>
      <c r="C19" s="44">
        <v>178472710.13999996</v>
      </c>
      <c r="D19" s="44">
        <v>61017821671</v>
      </c>
      <c r="E19" s="44">
        <v>1612069936.4000003</v>
      </c>
      <c r="F19" s="44">
        <v>1293989136.2700002</v>
      </c>
      <c r="G19" s="44">
        <v>65366588.399999991</v>
      </c>
      <c r="H19" s="44">
        <f>F19-C19</f>
        <v>1115516426.1300004</v>
      </c>
      <c r="I19" s="45">
        <f>H19/C19</f>
        <v>6.250347323436463</v>
      </c>
      <c r="J19" s="45">
        <f t="shared" si="0"/>
        <v>2.1923417168702615E-4</v>
      </c>
    </row>
    <row r="20" spans="2:11" x14ac:dyDescent="0.2">
      <c r="B20" s="151" t="s">
        <v>13</v>
      </c>
      <c r="C20" s="44">
        <v>0</v>
      </c>
      <c r="D20" s="44">
        <v>26359067</v>
      </c>
      <c r="E20" s="44">
        <v>0</v>
      </c>
      <c r="F20" s="44">
        <v>0</v>
      </c>
      <c r="G20" s="44">
        <v>0</v>
      </c>
      <c r="H20" s="44">
        <f>F20-C20</f>
        <v>0</v>
      </c>
      <c r="I20" s="45" t="s">
        <v>22</v>
      </c>
      <c r="J20" s="45">
        <f t="shared" si="0"/>
        <v>0</v>
      </c>
    </row>
    <row r="21" spans="2:11" x14ac:dyDescent="0.2">
      <c r="B21" s="152" t="s">
        <v>14</v>
      </c>
      <c r="C21" s="44">
        <v>312053.15999999997</v>
      </c>
      <c r="D21" s="44">
        <v>2309866101</v>
      </c>
      <c r="E21" s="44">
        <v>0</v>
      </c>
      <c r="F21" s="44">
        <v>0</v>
      </c>
      <c r="G21" s="44">
        <v>0</v>
      </c>
      <c r="H21" s="44">
        <f>F21-C21</f>
        <v>-312053.15999999997</v>
      </c>
      <c r="I21" s="45">
        <f>H21/C21</f>
        <v>-1</v>
      </c>
      <c r="J21" s="45">
        <f t="shared" si="0"/>
        <v>0</v>
      </c>
    </row>
    <row r="22" spans="2:11" x14ac:dyDescent="0.2">
      <c r="B22" s="151" t="s">
        <v>23</v>
      </c>
      <c r="C22" s="44">
        <v>657780459</v>
      </c>
      <c r="D22" s="44">
        <v>42703145659</v>
      </c>
      <c r="E22" s="44">
        <v>1401070221.3899999</v>
      </c>
      <c r="F22" s="44">
        <v>1401070221.3899999</v>
      </c>
      <c r="G22" s="44">
        <v>363787978.57999998</v>
      </c>
      <c r="H22" s="44">
        <f>F22-C22</f>
        <v>743289762.38999987</v>
      </c>
      <c r="I22" s="45">
        <f>H22/C22</f>
        <v>1.1299967218849836</v>
      </c>
      <c r="J22" s="45">
        <f t="shared" si="0"/>
        <v>2.373763896868631E-4</v>
      </c>
    </row>
    <row r="23" spans="2:11" ht="26.25" thickBot="1" x14ac:dyDescent="0.25">
      <c r="B23" s="151" t="s">
        <v>15</v>
      </c>
      <c r="C23" s="44">
        <v>0</v>
      </c>
      <c r="D23" s="44">
        <v>1446284275</v>
      </c>
      <c r="E23" s="44">
        <v>0</v>
      </c>
      <c r="F23" s="44">
        <v>0</v>
      </c>
      <c r="G23" s="44">
        <v>0</v>
      </c>
      <c r="H23" s="44" t="s">
        <v>22</v>
      </c>
      <c r="I23" s="45" t="s">
        <v>22</v>
      </c>
      <c r="J23" s="45" t="s">
        <v>22</v>
      </c>
    </row>
    <row r="24" spans="2:11" ht="13.5" thickBot="1" x14ac:dyDescent="0.25">
      <c r="B24" s="47" t="s">
        <v>24</v>
      </c>
      <c r="C24" s="12">
        <f>C10+C17</f>
        <v>49326996846.509987</v>
      </c>
      <c r="D24" s="12">
        <f t="shared" ref="D24" si="1">D10+D17</f>
        <v>1046280711338</v>
      </c>
      <c r="E24" s="12">
        <v>210537072287.71014</v>
      </c>
      <c r="F24" s="12">
        <v>78423174743.730011</v>
      </c>
      <c r="G24" s="12">
        <v>56546757256.040031</v>
      </c>
      <c r="H24" s="12">
        <f>F24-C24</f>
        <v>29096177897.220024</v>
      </c>
      <c r="I24" s="13">
        <f>H24/C24</f>
        <v>0.58986315318887395</v>
      </c>
      <c r="J24" s="13">
        <f t="shared" si="0"/>
        <v>1.3286850155147752E-2</v>
      </c>
    </row>
    <row r="25" spans="2:11" ht="15" x14ac:dyDescent="0.2">
      <c r="B25" s="61" t="s">
        <v>160</v>
      </c>
    </row>
    <row r="26" spans="2:11" ht="15" x14ac:dyDescent="0.2">
      <c r="B26" s="61" t="s">
        <v>26</v>
      </c>
    </row>
    <row r="27" spans="2:11" ht="15" x14ac:dyDescent="0.2">
      <c r="B27" s="61" t="s">
        <v>460</v>
      </c>
    </row>
    <row r="28" spans="2:11" ht="15" x14ac:dyDescent="0.2">
      <c r="B28" s="61" t="s">
        <v>458</v>
      </c>
    </row>
    <row r="29" spans="2:11" ht="15" x14ac:dyDescent="0.2">
      <c r="B29" s="61" t="s">
        <v>27</v>
      </c>
    </row>
  </sheetData>
  <mergeCells count="12">
    <mergeCell ref="E6:G6"/>
    <mergeCell ref="B3:J3"/>
    <mergeCell ref="B4:J4"/>
    <mergeCell ref="H5:I7"/>
    <mergeCell ref="J5:J8"/>
    <mergeCell ref="E7:E8"/>
    <mergeCell ref="F7:F8"/>
    <mergeCell ref="G7:G8"/>
    <mergeCell ref="B5:B9"/>
    <mergeCell ref="D5:G5"/>
    <mergeCell ref="C6:C8"/>
    <mergeCell ref="D6:D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45"/>
  <sheetViews>
    <sheetView showGridLines="0" zoomScale="85" zoomScaleNormal="85" workbookViewId="0">
      <selection activeCell="B18" sqref="B18"/>
    </sheetView>
  </sheetViews>
  <sheetFormatPr baseColWidth="10" defaultColWidth="11.42578125" defaultRowHeight="12.75" x14ac:dyDescent="0.2"/>
  <cols>
    <col min="1" max="1" width="11.42578125" customWidth="1"/>
    <col min="2" max="2" width="31.85546875" customWidth="1"/>
    <col min="3" max="3" width="19.85546875" customWidth="1"/>
  </cols>
  <sheetData>
    <row r="3" spans="1:13" x14ac:dyDescent="0.2">
      <c r="B3" s="133" t="s">
        <v>463</v>
      </c>
      <c r="C3" s="133"/>
    </row>
    <row r="4" spans="1:13" x14ac:dyDescent="0.2">
      <c r="B4" s="133"/>
      <c r="C4" s="133"/>
    </row>
    <row r="5" spans="1:13" x14ac:dyDescent="0.2">
      <c r="A5" s="29"/>
      <c r="B5" s="133"/>
      <c r="C5" s="133"/>
      <c r="D5" s="29"/>
      <c r="G5" s="134" t="s">
        <v>565</v>
      </c>
      <c r="H5" s="134"/>
      <c r="I5" s="134"/>
      <c r="J5" s="134"/>
      <c r="K5" s="134"/>
      <c r="L5" s="134"/>
      <c r="M5" s="134"/>
    </row>
    <row r="6" spans="1:13" ht="15" x14ac:dyDescent="0.25">
      <c r="A6" s="29"/>
      <c r="B6" s="31" t="s">
        <v>116</v>
      </c>
      <c r="C6" s="31" t="s">
        <v>153</v>
      </c>
      <c r="D6" s="29"/>
      <c r="G6" s="134"/>
      <c r="H6" s="134"/>
      <c r="I6" s="134"/>
      <c r="J6" s="134"/>
      <c r="K6" s="134"/>
      <c r="L6" s="134"/>
      <c r="M6" s="134"/>
    </row>
    <row r="7" spans="1:13" ht="15" x14ac:dyDescent="0.25">
      <c r="A7" s="29"/>
      <c r="B7" s="30" t="s">
        <v>117</v>
      </c>
      <c r="C7" s="33">
        <v>7910862.8399999999</v>
      </c>
      <c r="D7" s="29"/>
      <c r="G7" s="134"/>
      <c r="H7" s="134"/>
      <c r="I7" s="134"/>
      <c r="J7" s="134"/>
      <c r="K7" s="134"/>
      <c r="L7" s="134"/>
      <c r="M7" s="134"/>
    </row>
    <row r="8" spans="1:13" ht="15" x14ac:dyDescent="0.25">
      <c r="A8" s="29"/>
      <c r="B8" s="30" t="s">
        <v>118</v>
      </c>
      <c r="C8" s="33">
        <v>394728.74</v>
      </c>
      <c r="D8" s="29"/>
    </row>
    <row r="9" spans="1:13" ht="15" x14ac:dyDescent="0.25">
      <c r="A9" s="29"/>
      <c r="B9" s="30" t="s">
        <v>119</v>
      </c>
      <c r="C9" s="33">
        <v>197364.36</v>
      </c>
      <c r="D9" s="29"/>
    </row>
    <row r="10" spans="1:13" ht="15" x14ac:dyDescent="0.25">
      <c r="A10" s="29"/>
      <c r="B10" s="30" t="s">
        <v>120</v>
      </c>
      <c r="C10" s="33">
        <v>7479983.5499999998</v>
      </c>
      <c r="D10" s="29"/>
    </row>
    <row r="11" spans="1:13" ht="15" x14ac:dyDescent="0.25">
      <c r="A11" s="29"/>
      <c r="B11" s="30" t="s">
        <v>121</v>
      </c>
      <c r="C11" s="33">
        <v>0</v>
      </c>
      <c r="D11" s="29"/>
    </row>
    <row r="12" spans="1:13" ht="15" x14ac:dyDescent="0.25">
      <c r="A12" s="29"/>
      <c r="B12" s="30" t="s">
        <v>122</v>
      </c>
      <c r="C12" s="33">
        <v>6515820.7599999998</v>
      </c>
      <c r="D12" s="29"/>
    </row>
    <row r="13" spans="1:13" ht="15" x14ac:dyDescent="0.25">
      <c r="A13" s="29"/>
      <c r="B13" s="30" t="s">
        <v>123</v>
      </c>
      <c r="C13" s="33">
        <v>716316.16999999993</v>
      </c>
      <c r="D13" s="29"/>
    </row>
    <row r="14" spans="1:13" ht="15" x14ac:dyDescent="0.25">
      <c r="A14" s="29"/>
      <c r="B14" s="30" t="s">
        <v>124</v>
      </c>
      <c r="C14" s="33">
        <v>0</v>
      </c>
      <c r="D14" s="29"/>
    </row>
    <row r="15" spans="1:13" ht="15" x14ac:dyDescent="0.25">
      <c r="A15" s="29"/>
      <c r="B15" s="30" t="s">
        <v>125</v>
      </c>
      <c r="C15" s="33">
        <v>0</v>
      </c>
      <c r="D15" s="29"/>
    </row>
    <row r="16" spans="1:13" ht="15" x14ac:dyDescent="0.25">
      <c r="A16" s="29"/>
      <c r="B16" s="30" t="s">
        <v>126</v>
      </c>
      <c r="C16" s="33">
        <v>197364.37</v>
      </c>
      <c r="D16" s="29"/>
    </row>
    <row r="17" spans="1:4" ht="15" x14ac:dyDescent="0.25">
      <c r="A17" s="29"/>
      <c r="B17" s="30" t="s">
        <v>127</v>
      </c>
      <c r="C17" s="33">
        <v>0</v>
      </c>
      <c r="D17" s="29"/>
    </row>
    <row r="18" spans="1:4" ht="15" x14ac:dyDescent="0.25">
      <c r="A18" s="29"/>
      <c r="B18" s="30" t="s">
        <v>128</v>
      </c>
      <c r="C18" s="33">
        <v>3852472.8</v>
      </c>
      <c r="D18" s="29"/>
    </row>
    <row r="19" spans="1:4" ht="15" x14ac:dyDescent="0.25">
      <c r="A19" s="29"/>
      <c r="B19" s="30" t="s">
        <v>129</v>
      </c>
      <c r="C19" s="33">
        <v>16865140.699999999</v>
      </c>
      <c r="D19" s="29"/>
    </row>
    <row r="20" spans="1:4" ht="15" x14ac:dyDescent="0.25">
      <c r="A20" s="29"/>
      <c r="B20" s="30" t="s">
        <v>130</v>
      </c>
      <c r="C20" s="33">
        <v>2714962.26</v>
      </c>
      <c r="D20" s="29"/>
    </row>
    <row r="21" spans="1:4" ht="15" x14ac:dyDescent="0.25">
      <c r="A21" s="29"/>
      <c r="B21" s="30" t="s">
        <v>131</v>
      </c>
      <c r="C21" s="33">
        <v>0</v>
      </c>
      <c r="D21" s="29"/>
    </row>
    <row r="22" spans="1:4" ht="15" x14ac:dyDescent="0.25">
      <c r="A22" s="29"/>
      <c r="B22" s="30" t="s">
        <v>132</v>
      </c>
      <c r="C22" s="33">
        <v>0</v>
      </c>
      <c r="D22" s="29"/>
    </row>
    <row r="23" spans="1:4" ht="15" x14ac:dyDescent="0.25">
      <c r="A23" s="29"/>
      <c r="B23" s="30" t="s">
        <v>133</v>
      </c>
      <c r="C23" s="33">
        <v>11856503.279999999</v>
      </c>
      <c r="D23" s="29"/>
    </row>
    <row r="24" spans="1:4" ht="15" x14ac:dyDescent="0.25">
      <c r="A24" s="29"/>
      <c r="B24" s="30" t="s">
        <v>134</v>
      </c>
      <c r="C24" s="33">
        <v>0</v>
      </c>
      <c r="D24" s="29"/>
    </row>
    <row r="25" spans="1:4" ht="15" x14ac:dyDescent="0.25">
      <c r="A25" s="29"/>
      <c r="B25" s="30" t="s">
        <v>135</v>
      </c>
      <c r="C25" s="33">
        <v>0</v>
      </c>
      <c r="D25" s="29"/>
    </row>
    <row r="26" spans="1:4" ht="15" x14ac:dyDescent="0.25">
      <c r="A26" s="29"/>
      <c r="B26" s="30" t="s">
        <v>136</v>
      </c>
      <c r="C26" s="33">
        <v>0</v>
      </c>
      <c r="D26" s="29"/>
    </row>
    <row r="27" spans="1:4" ht="15" x14ac:dyDescent="0.25">
      <c r="A27" s="29"/>
      <c r="B27" s="30" t="s">
        <v>137</v>
      </c>
      <c r="C27" s="33">
        <v>7305448.2199999997</v>
      </c>
      <c r="D27" s="29"/>
    </row>
    <row r="28" spans="1:4" ht="15" x14ac:dyDescent="0.25">
      <c r="A28" s="29"/>
      <c r="B28" s="30" t="s">
        <v>138</v>
      </c>
      <c r="C28" s="33">
        <v>9675168.6699999999</v>
      </c>
      <c r="D28" s="29"/>
    </row>
    <row r="29" spans="1:4" ht="15" x14ac:dyDescent="0.25">
      <c r="A29" s="29"/>
      <c r="B29" s="30" t="s">
        <v>139</v>
      </c>
      <c r="C29" s="33">
        <v>1981534.25</v>
      </c>
      <c r="D29" s="29"/>
    </row>
    <row r="30" spans="1:4" ht="15" x14ac:dyDescent="0.25">
      <c r="A30" s="29"/>
      <c r="B30" s="30" t="s">
        <v>140</v>
      </c>
      <c r="C30" s="33">
        <v>0</v>
      </c>
      <c r="D30" s="29"/>
    </row>
    <row r="31" spans="1:4" ht="15" x14ac:dyDescent="0.25">
      <c r="A31" s="29"/>
      <c r="B31" s="30" t="s">
        <v>141</v>
      </c>
      <c r="C31" s="33">
        <v>1616028.6</v>
      </c>
      <c r="D31" s="29"/>
    </row>
    <row r="32" spans="1:4" ht="15" x14ac:dyDescent="0.25">
      <c r="A32" s="29"/>
      <c r="B32" s="30" t="s">
        <v>142</v>
      </c>
      <c r="C32" s="33">
        <v>0</v>
      </c>
      <c r="D32" s="29"/>
    </row>
    <row r="33" spans="1:4" ht="15" x14ac:dyDescent="0.25">
      <c r="A33" s="29"/>
      <c r="B33" s="30" t="s">
        <v>143</v>
      </c>
      <c r="C33" s="33">
        <v>22252585.09</v>
      </c>
      <c r="D33" s="29"/>
    </row>
    <row r="34" spans="1:4" ht="15" x14ac:dyDescent="0.25">
      <c r="A34" s="29"/>
      <c r="B34" s="30" t="s">
        <v>144</v>
      </c>
      <c r="C34" s="33">
        <v>0</v>
      </c>
      <c r="D34" s="29"/>
    </row>
    <row r="35" spans="1:4" ht="15" x14ac:dyDescent="0.25">
      <c r="A35" s="29"/>
      <c r="B35" s="30" t="s">
        <v>145</v>
      </c>
      <c r="C35" s="33">
        <v>3409016.56</v>
      </c>
      <c r="D35" s="29"/>
    </row>
    <row r="36" spans="1:4" ht="15" x14ac:dyDescent="0.25">
      <c r="A36" s="29"/>
      <c r="B36" s="78" t="s">
        <v>402</v>
      </c>
      <c r="C36" s="33">
        <v>0</v>
      </c>
      <c r="D36" s="29"/>
    </row>
    <row r="37" spans="1:4" ht="15" x14ac:dyDescent="0.25">
      <c r="A37" s="29"/>
      <c r="B37" s="30" t="s">
        <v>146</v>
      </c>
      <c r="C37" s="33">
        <v>0</v>
      </c>
      <c r="D37" s="29"/>
    </row>
    <row r="38" spans="1:4" ht="15" x14ac:dyDescent="0.25">
      <c r="A38" s="29"/>
      <c r="B38" s="30" t="s">
        <v>147</v>
      </c>
      <c r="C38" s="33">
        <v>137940186.51000005</v>
      </c>
      <c r="D38" s="29"/>
    </row>
    <row r="39" spans="1:4" ht="15" x14ac:dyDescent="0.25">
      <c r="A39" s="29"/>
      <c r="B39" s="30" t="s">
        <v>162</v>
      </c>
      <c r="C39" s="33">
        <v>207801636.55000001</v>
      </c>
      <c r="D39" s="29"/>
    </row>
    <row r="40" spans="1:4" ht="15" x14ac:dyDescent="0.25">
      <c r="A40" s="29"/>
      <c r="B40" s="32" t="s">
        <v>90</v>
      </c>
      <c r="C40" s="34">
        <v>450683124.27999979</v>
      </c>
      <c r="D40" s="29"/>
    </row>
    <row r="41" spans="1:4" x14ac:dyDescent="0.2">
      <c r="A41" s="29"/>
      <c r="C41" s="29"/>
      <c r="D41" s="29"/>
    </row>
    <row r="42" spans="1:4" ht="15" x14ac:dyDescent="0.2">
      <c r="B42" s="1" t="s">
        <v>25</v>
      </c>
    </row>
    <row r="43" spans="1:4" ht="15" x14ac:dyDescent="0.2">
      <c r="B43" s="1" t="s">
        <v>26</v>
      </c>
    </row>
    <row r="44" spans="1:4" ht="15" x14ac:dyDescent="0.2">
      <c r="B44" s="1" t="s">
        <v>460</v>
      </c>
    </row>
    <row r="45" spans="1:4" ht="15" x14ac:dyDescent="0.2">
      <c r="B45" s="1" t="s">
        <v>27</v>
      </c>
    </row>
  </sheetData>
  <mergeCells count="2">
    <mergeCell ref="B3:C5"/>
    <mergeCell ref="G5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51"/>
  <sheetViews>
    <sheetView showGridLines="0" zoomScale="85" zoomScaleNormal="85" workbookViewId="0">
      <selection activeCell="D29" sqref="D29"/>
    </sheetView>
  </sheetViews>
  <sheetFormatPr baseColWidth="10" defaultColWidth="11.42578125" defaultRowHeight="12.75" x14ac:dyDescent="0.2"/>
  <cols>
    <col min="1" max="1" width="11.42578125" style="3" customWidth="1"/>
    <col min="2" max="2" width="51.7109375" style="3" customWidth="1"/>
    <col min="3" max="3" width="13.140625" style="3" customWidth="1"/>
    <col min="4" max="4" width="15.140625" style="3" customWidth="1"/>
    <col min="5" max="5" width="16.42578125" style="3" customWidth="1"/>
    <col min="6" max="6" width="12" style="3" customWidth="1"/>
    <col min="7" max="7" width="11.5703125" style="3" customWidth="1"/>
    <col min="8" max="8" width="11.5703125" style="3" bestFit="1" customWidth="1"/>
    <col min="9" max="9" width="7.85546875" style="3" bestFit="1" customWidth="1"/>
    <col min="10" max="10" width="11.42578125" style="3" bestFit="1" customWidth="1"/>
    <col min="11" max="11" width="11.42578125" style="3" customWidth="1"/>
    <col min="12" max="12" width="24.42578125" style="3" bestFit="1" customWidth="1"/>
    <col min="13" max="13" width="17.140625" style="3" bestFit="1" customWidth="1"/>
    <col min="14" max="16384" width="11.42578125" style="3"/>
  </cols>
  <sheetData>
    <row r="2" spans="2:13" ht="18" x14ac:dyDescent="0.25">
      <c r="B2" s="100" t="s">
        <v>465</v>
      </c>
      <c r="C2" s="100"/>
      <c r="D2" s="100"/>
      <c r="E2" s="100"/>
      <c r="F2" s="100"/>
      <c r="G2" s="100"/>
      <c r="H2" s="100"/>
      <c r="I2" s="100"/>
      <c r="J2" s="100"/>
    </row>
    <row r="3" spans="2:13" ht="15.75" thickBot="1" x14ac:dyDescent="0.25">
      <c r="B3" s="135" t="s">
        <v>18</v>
      </c>
      <c r="C3" s="135"/>
      <c r="D3" s="135"/>
      <c r="E3" s="135"/>
      <c r="F3" s="135"/>
      <c r="G3" s="135"/>
      <c r="H3" s="135"/>
      <c r="I3" s="135"/>
      <c r="J3" s="135"/>
      <c r="L3" s="2" t="s">
        <v>107</v>
      </c>
      <c r="M3" s="4">
        <v>5902314982708.4004</v>
      </c>
    </row>
    <row r="4" spans="2:13" ht="12.75" customHeight="1" thickBot="1" x14ac:dyDescent="0.25">
      <c r="B4" s="128" t="s">
        <v>19</v>
      </c>
      <c r="C4" s="40">
        <v>2021</v>
      </c>
      <c r="D4" s="122">
        <v>2022</v>
      </c>
      <c r="E4" s="136"/>
      <c r="F4" s="136"/>
      <c r="G4" s="123"/>
      <c r="H4" s="122" t="s">
        <v>459</v>
      </c>
      <c r="I4" s="123"/>
      <c r="J4" s="116" t="s">
        <v>157</v>
      </c>
    </row>
    <row r="5" spans="2:13" ht="12.75" customHeight="1" thickBot="1" x14ac:dyDescent="0.25">
      <c r="B5" s="129"/>
      <c r="C5" s="116" t="s">
        <v>455</v>
      </c>
      <c r="D5" s="116" t="s">
        <v>20</v>
      </c>
      <c r="E5" s="157" t="s">
        <v>453</v>
      </c>
      <c r="F5" s="158"/>
      <c r="G5" s="159"/>
      <c r="H5" s="137"/>
      <c r="I5" s="127"/>
      <c r="J5" s="117"/>
    </row>
    <row r="6" spans="2:13" ht="48" customHeight="1" thickBot="1" x14ac:dyDescent="0.25">
      <c r="B6" s="129"/>
      <c r="C6" s="118"/>
      <c r="D6" s="118"/>
      <c r="E6" s="156" t="s">
        <v>109</v>
      </c>
      <c r="F6" s="40" t="s">
        <v>159</v>
      </c>
      <c r="G6" s="40" t="s">
        <v>110</v>
      </c>
      <c r="H6" s="40" t="s">
        <v>113</v>
      </c>
      <c r="I6" s="48" t="s">
        <v>114</v>
      </c>
      <c r="J6" s="118"/>
    </row>
    <row r="7" spans="2:13" ht="13.5" thickBot="1" x14ac:dyDescent="0.25">
      <c r="B7" s="130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9" t="s">
        <v>570</v>
      </c>
      <c r="I7" s="50" t="s">
        <v>571</v>
      </c>
      <c r="J7" s="41" t="s">
        <v>572</v>
      </c>
    </row>
    <row r="8" spans="2:13" s="55" customFormat="1" ht="15" x14ac:dyDescent="0.25">
      <c r="B8" s="51" t="s">
        <v>28</v>
      </c>
      <c r="C8" s="52">
        <f t="shared" ref="C8:G8" si="0">C10+C9</f>
        <v>651518308.55999994</v>
      </c>
      <c r="D8" s="52">
        <f t="shared" si="0"/>
        <v>7818719836</v>
      </c>
      <c r="E8" s="52">
        <f t="shared" si="0"/>
        <v>651559953.9000001</v>
      </c>
      <c r="F8" s="52">
        <f t="shared" si="0"/>
        <v>651559953.9000001</v>
      </c>
      <c r="G8" s="52">
        <f t="shared" si="0"/>
        <v>651559953.89999998</v>
      </c>
      <c r="H8" s="52">
        <f>F8-C8</f>
        <v>41645.340000152588</v>
      </c>
      <c r="I8" s="53">
        <f>F8/C8-1</f>
        <v>6.3920444679732569E-5</v>
      </c>
      <c r="J8" s="53">
        <f>F8/$M$3</f>
        <v>1.1039057654646181E-4</v>
      </c>
      <c r="K8" s="54"/>
    </row>
    <row r="9" spans="2:13" x14ac:dyDescent="0.2">
      <c r="B9" s="56" t="s">
        <v>29</v>
      </c>
      <c r="C9" s="44">
        <v>219648256</v>
      </c>
      <c r="D9" s="44">
        <v>2635779124</v>
      </c>
      <c r="E9" s="44">
        <v>219648243</v>
      </c>
      <c r="F9" s="44">
        <v>219648243</v>
      </c>
      <c r="G9" s="44">
        <v>219648243</v>
      </c>
      <c r="H9" s="44">
        <f>F9-C9</f>
        <v>-13</v>
      </c>
      <c r="I9" s="45">
        <f>F9/C9-1</f>
        <v>-5.918553702688456E-8</v>
      </c>
      <c r="J9" s="45">
        <f t="shared" ref="J9:J46" si="1">F9/$M$3</f>
        <v>3.7213914141059586E-5</v>
      </c>
    </row>
    <row r="10" spans="2:13" x14ac:dyDescent="0.2">
      <c r="B10" s="56" t="s">
        <v>30</v>
      </c>
      <c r="C10" s="44">
        <v>431870052.55999994</v>
      </c>
      <c r="D10" s="44">
        <v>5182940712</v>
      </c>
      <c r="E10" s="44">
        <v>431911710.9000001</v>
      </c>
      <c r="F10" s="44">
        <v>431911710.9000001</v>
      </c>
      <c r="G10" s="44">
        <v>431911710.89999998</v>
      </c>
      <c r="H10" s="44">
        <f>F10-C10</f>
        <v>41658.340000152588</v>
      </c>
      <c r="I10" s="45">
        <f>F10/C10-1</f>
        <v>9.6460358279593095E-5</v>
      </c>
      <c r="J10" s="45">
        <f t="shared" si="1"/>
        <v>7.3176662405402223E-5</v>
      </c>
    </row>
    <row r="11" spans="2:13" s="55" customFormat="1" ht="15" x14ac:dyDescent="0.25">
      <c r="B11" s="51" t="s">
        <v>31</v>
      </c>
      <c r="C11" s="52">
        <f>SUM(C12:C34)</f>
        <v>32609118565.430004</v>
      </c>
      <c r="D11" s="52">
        <f>SUM(D12:D34)</f>
        <v>714305474496</v>
      </c>
      <c r="E11" s="52">
        <f t="shared" ref="E11:G11" si="2">SUM(E12:E34)</f>
        <v>142735880537.3501</v>
      </c>
      <c r="F11" s="52">
        <f t="shared" si="2"/>
        <v>37348729352.400002</v>
      </c>
      <c r="G11" s="52">
        <f t="shared" si="2"/>
        <v>24825036986.220009</v>
      </c>
      <c r="H11" s="52">
        <f>F11-C11</f>
        <v>4739610786.9699974</v>
      </c>
      <c r="I11" s="53">
        <f>F11/C11-1</f>
        <v>0.14534617908975367</v>
      </c>
      <c r="J11" s="53">
        <f t="shared" si="1"/>
        <v>6.3278102679741703E-3</v>
      </c>
    </row>
    <row r="12" spans="2:13" x14ac:dyDescent="0.2">
      <c r="B12" s="56" t="s">
        <v>32</v>
      </c>
      <c r="C12" s="44">
        <v>6251344787.1200008</v>
      </c>
      <c r="D12" s="44">
        <v>86044434138</v>
      </c>
      <c r="E12" s="44">
        <v>5614155285.239995</v>
      </c>
      <c r="F12" s="44">
        <v>4772657608.119998</v>
      </c>
      <c r="G12" s="44">
        <v>3911281640.8000007</v>
      </c>
      <c r="H12" s="44">
        <f>F12-C12</f>
        <v>-1478687179.0000029</v>
      </c>
      <c r="I12" s="45">
        <f>F12/C12-1</f>
        <v>-0.23653905349239823</v>
      </c>
      <c r="J12" s="45">
        <f t="shared" si="1"/>
        <v>8.086077449445039E-4</v>
      </c>
    </row>
    <row r="13" spans="2:13" x14ac:dyDescent="0.2">
      <c r="B13" s="56" t="s">
        <v>33</v>
      </c>
      <c r="C13" s="44">
        <v>2941615244.1299996</v>
      </c>
      <c r="D13" s="44">
        <v>50918592846</v>
      </c>
      <c r="E13" s="44">
        <v>3409751898.7000003</v>
      </c>
      <c r="F13" s="44">
        <v>3359252145.0599999</v>
      </c>
      <c r="G13" s="44">
        <v>1345376180.0100002</v>
      </c>
      <c r="H13" s="44">
        <f>F13-C13</f>
        <v>417636900.93000031</v>
      </c>
      <c r="I13" s="45">
        <f>F13/C13-1</f>
        <v>0.14197536600457727</v>
      </c>
      <c r="J13" s="45">
        <f t="shared" si="1"/>
        <v>5.6914145634405586E-4</v>
      </c>
    </row>
    <row r="14" spans="2:13" x14ac:dyDescent="0.2">
      <c r="B14" s="56" t="s">
        <v>34</v>
      </c>
      <c r="C14" s="44">
        <v>2061393043.74</v>
      </c>
      <c r="D14" s="44">
        <v>41821269281</v>
      </c>
      <c r="E14" s="44">
        <v>3290723304.29</v>
      </c>
      <c r="F14" s="44">
        <v>2503203660.5399995</v>
      </c>
      <c r="G14" s="44">
        <v>2369612041.3499994</v>
      </c>
      <c r="H14" s="44">
        <f>F14-C14</f>
        <v>441810616.79999948</v>
      </c>
      <c r="I14" s="45">
        <f>F14/C14-1</f>
        <v>0.21432623833755615</v>
      </c>
      <c r="J14" s="45">
        <f t="shared" si="1"/>
        <v>4.2410540065609178E-4</v>
      </c>
    </row>
    <row r="15" spans="2:13" x14ac:dyDescent="0.2">
      <c r="B15" s="56" t="s">
        <v>35</v>
      </c>
      <c r="C15" s="44">
        <v>450028774.64999998</v>
      </c>
      <c r="D15" s="44">
        <v>9748050161</v>
      </c>
      <c r="E15" s="44">
        <v>1492530676.3699994</v>
      </c>
      <c r="F15" s="44">
        <v>492659166.08999979</v>
      </c>
      <c r="G15" s="44">
        <v>126435902.59999998</v>
      </c>
      <c r="H15" s="44">
        <f>F15-C15</f>
        <v>42630391.439999819</v>
      </c>
      <c r="I15" s="45">
        <f>F15/C15-1</f>
        <v>9.4728145935011998E-2</v>
      </c>
      <c r="J15" s="45">
        <f t="shared" si="1"/>
        <v>8.3468802924498083E-5</v>
      </c>
    </row>
    <row r="16" spans="2:13" x14ac:dyDescent="0.2">
      <c r="B16" s="56" t="s">
        <v>36</v>
      </c>
      <c r="C16" s="44">
        <v>1304739407.7300003</v>
      </c>
      <c r="D16" s="44">
        <v>21541931000</v>
      </c>
      <c r="E16" s="44">
        <v>1786052213.8000002</v>
      </c>
      <c r="F16" s="44">
        <v>1280930855.8100004</v>
      </c>
      <c r="G16" s="44">
        <v>1270505603.1099989</v>
      </c>
      <c r="H16" s="44">
        <f>F16-C16</f>
        <v>-23808551.919999838</v>
      </c>
      <c r="I16" s="45">
        <f>F16/C16-1</f>
        <v>-1.8247744935842913E-2</v>
      </c>
      <c r="J16" s="45">
        <f t="shared" si="1"/>
        <v>2.1702177189164828E-4</v>
      </c>
    </row>
    <row r="17" spans="2:11" x14ac:dyDescent="0.2">
      <c r="B17" s="56" t="s">
        <v>37</v>
      </c>
      <c r="C17" s="44">
        <v>10233655478.350002</v>
      </c>
      <c r="D17" s="44">
        <v>231147700000</v>
      </c>
      <c r="E17" s="44">
        <v>113366319952.62004</v>
      </c>
      <c r="F17" s="44">
        <v>13254517752.310011</v>
      </c>
      <c r="G17" s="44">
        <v>9939686629.1500053</v>
      </c>
      <c r="H17" s="44">
        <f>F17-C17</f>
        <v>3020862273.9600086</v>
      </c>
      <c r="I17" s="45">
        <f>F17/C17-1</f>
        <v>0.29518897527387455</v>
      </c>
      <c r="J17" s="45">
        <f t="shared" si="1"/>
        <v>2.2456473080716371E-3</v>
      </c>
    </row>
    <row r="18" spans="2:11" ht="25.5" x14ac:dyDescent="0.2">
      <c r="B18" s="57" t="s">
        <v>38</v>
      </c>
      <c r="C18" s="44">
        <v>5578841705.8699999</v>
      </c>
      <c r="D18" s="44">
        <v>123452761388</v>
      </c>
      <c r="E18" s="44">
        <v>7069673313.5099983</v>
      </c>
      <c r="F18" s="44">
        <v>6580286478.7999992</v>
      </c>
      <c r="G18" s="44">
        <v>1983589364.4100003</v>
      </c>
      <c r="H18" s="44">
        <f>F18-C18</f>
        <v>1001444772.9299994</v>
      </c>
      <c r="I18" s="45">
        <f>F18/C18-1</f>
        <v>0.17950765153925929</v>
      </c>
      <c r="J18" s="45">
        <f t="shared" si="1"/>
        <v>1.1148653533533544E-3</v>
      </c>
      <c r="K18" s="58"/>
    </row>
    <row r="19" spans="2:11" x14ac:dyDescent="0.2">
      <c r="B19" s="56" t="s">
        <v>39</v>
      </c>
      <c r="C19" s="44">
        <v>82066597.540000007</v>
      </c>
      <c r="D19" s="44">
        <v>2890580897</v>
      </c>
      <c r="E19" s="44">
        <v>106320592.59999999</v>
      </c>
      <c r="F19" s="44">
        <v>101141905.34999998</v>
      </c>
      <c r="G19" s="44">
        <v>91672442.040000007</v>
      </c>
      <c r="H19" s="44">
        <f>F19-C19</f>
        <v>19075307.809999973</v>
      </c>
      <c r="I19" s="45">
        <f>F19/C19-1</f>
        <v>0.23243692783415915</v>
      </c>
      <c r="J19" s="45">
        <f t="shared" si="1"/>
        <v>1.7135972181475972E-5</v>
      </c>
    </row>
    <row r="20" spans="2:11" x14ac:dyDescent="0.2">
      <c r="B20" s="57" t="s">
        <v>40</v>
      </c>
      <c r="C20" s="44">
        <v>115345308.37</v>
      </c>
      <c r="D20" s="44">
        <v>3321764347</v>
      </c>
      <c r="E20" s="44">
        <v>34662069.410000004</v>
      </c>
      <c r="F20" s="44">
        <v>22279906.749999993</v>
      </c>
      <c r="G20" s="44">
        <v>0</v>
      </c>
      <c r="H20" s="44">
        <f>F20-C20</f>
        <v>-93065401.620000005</v>
      </c>
      <c r="I20" s="45">
        <f>F20/C20-1</f>
        <v>-0.80684167336454282</v>
      </c>
      <c r="J20" s="45">
        <f t="shared" si="1"/>
        <v>3.7747742733608555E-6</v>
      </c>
    </row>
    <row r="21" spans="2:11" x14ac:dyDescent="0.2">
      <c r="B21" s="57" t="s">
        <v>41</v>
      </c>
      <c r="C21" s="44">
        <v>668561805.88000023</v>
      </c>
      <c r="D21" s="44">
        <v>15702169538</v>
      </c>
      <c r="E21" s="44">
        <v>1198792844.5600002</v>
      </c>
      <c r="F21" s="44">
        <v>1022872888.9000003</v>
      </c>
      <c r="G21" s="44">
        <v>937847049.25000036</v>
      </c>
      <c r="H21" s="44">
        <f>F21-C21</f>
        <v>354311083.0200001</v>
      </c>
      <c r="I21" s="45">
        <f>F21/C21-1</f>
        <v>0.52996010227302026</v>
      </c>
      <c r="J21" s="45">
        <f t="shared" si="1"/>
        <v>1.7330028842863174E-4</v>
      </c>
    </row>
    <row r="22" spans="2:11" ht="25.5" x14ac:dyDescent="0.2">
      <c r="B22" s="59" t="s">
        <v>42</v>
      </c>
      <c r="C22" s="44">
        <v>563274776.92999995</v>
      </c>
      <c r="D22" s="44">
        <v>48295382533</v>
      </c>
      <c r="E22" s="44">
        <v>1152452740.0300002</v>
      </c>
      <c r="F22" s="44">
        <v>771161548.95000041</v>
      </c>
      <c r="G22" s="44">
        <v>461447487.80000001</v>
      </c>
      <c r="H22" s="44">
        <f>F22-C22</f>
        <v>207886772.02000046</v>
      </c>
      <c r="I22" s="45">
        <f>F22/C22-1</f>
        <v>0.36906813607568156</v>
      </c>
      <c r="J22" s="45">
        <f t="shared" si="1"/>
        <v>1.3065408254375079E-4</v>
      </c>
    </row>
    <row r="23" spans="2:11" ht="25.5" x14ac:dyDescent="0.2">
      <c r="B23" s="59" t="s">
        <v>43</v>
      </c>
      <c r="C23" s="44">
        <v>265798351.01999998</v>
      </c>
      <c r="D23" s="44">
        <v>6771009965</v>
      </c>
      <c r="E23" s="44">
        <v>391834682.38999993</v>
      </c>
      <c r="F23" s="44">
        <v>338173060.94999999</v>
      </c>
      <c r="G23" s="44">
        <v>281253424.71000004</v>
      </c>
      <c r="H23" s="44">
        <f>F23-C23</f>
        <v>72374709.930000007</v>
      </c>
      <c r="I23" s="45">
        <f>F23/C23-1</f>
        <v>0.27229179433304385</v>
      </c>
      <c r="J23" s="45">
        <f t="shared" si="1"/>
        <v>5.7294987126360074E-5</v>
      </c>
    </row>
    <row r="24" spans="2:11" x14ac:dyDescent="0.2">
      <c r="B24" s="57" t="s">
        <v>44</v>
      </c>
      <c r="C24" s="44">
        <v>92053810.340000004</v>
      </c>
      <c r="D24" s="44">
        <v>6472352809</v>
      </c>
      <c r="E24" s="44">
        <v>279528483.17000002</v>
      </c>
      <c r="F24" s="44">
        <v>124724711.17</v>
      </c>
      <c r="G24" s="44">
        <v>78323992.629999995</v>
      </c>
      <c r="H24" s="44">
        <f>F24-C24</f>
        <v>32670900.829999998</v>
      </c>
      <c r="I24" s="45">
        <f>F24/C24-1</f>
        <v>0.35491090167077588</v>
      </c>
      <c r="J24" s="45">
        <f t="shared" si="1"/>
        <v>2.1131490192474863E-5</v>
      </c>
    </row>
    <row r="25" spans="2:11" x14ac:dyDescent="0.2">
      <c r="B25" s="57" t="s">
        <v>45</v>
      </c>
      <c r="C25" s="44">
        <v>502347710.58000004</v>
      </c>
      <c r="D25" s="44">
        <v>8399310777</v>
      </c>
      <c r="E25" s="44">
        <v>677577575.63</v>
      </c>
      <c r="F25" s="44">
        <v>677577575.63</v>
      </c>
      <c r="G25" s="44">
        <v>616030447.63000011</v>
      </c>
      <c r="H25" s="44">
        <f>F25-C25</f>
        <v>175229865.04999995</v>
      </c>
      <c r="I25" s="45">
        <f>F25/C25-1</f>
        <v>0.34882186453618602</v>
      </c>
      <c r="J25" s="45">
        <f t="shared" si="1"/>
        <v>1.1479861336019031E-4</v>
      </c>
    </row>
    <row r="26" spans="2:11" x14ac:dyDescent="0.2">
      <c r="B26" s="57" t="s">
        <v>46</v>
      </c>
      <c r="C26" s="44">
        <v>58853150.429999992</v>
      </c>
      <c r="D26" s="44">
        <v>1206917122</v>
      </c>
      <c r="E26" s="44">
        <v>68133725.660000026</v>
      </c>
      <c r="F26" s="44">
        <v>68042080.660000026</v>
      </c>
      <c r="G26" s="44">
        <v>64128374.13000001</v>
      </c>
      <c r="H26" s="44">
        <f>F26-C26</f>
        <v>9188930.230000034</v>
      </c>
      <c r="I26" s="45">
        <f>F26/C26-1</f>
        <v>0.15613319189988584</v>
      </c>
      <c r="J26" s="45">
        <f t="shared" si="1"/>
        <v>1.1528032790411584E-5</v>
      </c>
    </row>
    <row r="27" spans="2:11" x14ac:dyDescent="0.2">
      <c r="B27" s="57" t="s">
        <v>47</v>
      </c>
      <c r="C27" s="44">
        <v>148758375.03</v>
      </c>
      <c r="D27" s="44">
        <v>3017699205</v>
      </c>
      <c r="E27" s="44">
        <v>158522796.72</v>
      </c>
      <c r="F27" s="44">
        <v>147778188.29999995</v>
      </c>
      <c r="G27" s="44">
        <v>96090260.129999995</v>
      </c>
      <c r="H27" s="44">
        <f>F27-C27</f>
        <v>-980186.73000004888</v>
      </c>
      <c r="I27" s="45">
        <f>F27/C27-1</f>
        <v>-6.5891196364734617E-3</v>
      </c>
      <c r="J27" s="45">
        <f t="shared" si="1"/>
        <v>2.5037326664696037E-5</v>
      </c>
    </row>
    <row r="28" spans="2:11" x14ac:dyDescent="0.2">
      <c r="B28" s="57" t="s">
        <v>48</v>
      </c>
      <c r="C28" s="44">
        <v>13252736.030000001</v>
      </c>
      <c r="D28" s="44">
        <v>660646782</v>
      </c>
      <c r="E28" s="44">
        <v>194824393.24000001</v>
      </c>
      <c r="F28" s="44">
        <v>14598394.84</v>
      </c>
      <c r="G28" s="44">
        <v>13894232.59</v>
      </c>
      <c r="H28" s="44">
        <f>F28-C28</f>
        <v>1345658.8099999987</v>
      </c>
      <c r="I28" s="45">
        <f>F28/C28-1</f>
        <v>0.10153818856376917</v>
      </c>
      <c r="J28" s="45">
        <f t="shared" si="1"/>
        <v>2.4733337483289009E-6</v>
      </c>
    </row>
    <row r="29" spans="2:11" ht="25.5" x14ac:dyDescent="0.2">
      <c r="B29" s="57" t="s">
        <v>49</v>
      </c>
      <c r="C29" s="44">
        <v>256501995.23000002</v>
      </c>
      <c r="D29" s="44">
        <v>12135451604</v>
      </c>
      <c r="E29" s="44">
        <v>509360177.66999996</v>
      </c>
      <c r="F29" s="44">
        <v>397542315.66999996</v>
      </c>
      <c r="G29" s="44">
        <v>206780154.78999999</v>
      </c>
      <c r="H29" s="44">
        <f>F29-C29</f>
        <v>141040320.43999994</v>
      </c>
      <c r="I29" s="45">
        <f>F29/C29-1</f>
        <v>0.54986051985105222</v>
      </c>
      <c r="J29" s="45">
        <f t="shared" si="1"/>
        <v>6.7353625964499002E-5</v>
      </c>
    </row>
    <row r="30" spans="2:11" ht="25.5" x14ac:dyDescent="0.2">
      <c r="B30" s="57" t="s">
        <v>50</v>
      </c>
      <c r="C30" s="44">
        <v>808835970.72000003</v>
      </c>
      <c r="D30" s="44">
        <v>15535507827</v>
      </c>
      <c r="E30" s="44">
        <v>1238080858.7499998</v>
      </c>
      <c r="F30" s="44">
        <v>831437208.73999989</v>
      </c>
      <c r="G30" s="44">
        <v>802327109.50999987</v>
      </c>
      <c r="H30" s="44">
        <f>F30-C30</f>
        <v>22601238.019999862</v>
      </c>
      <c r="I30" s="45">
        <f>F30/C30-1</f>
        <v>2.7942919007275302E-2</v>
      </c>
      <c r="J30" s="45">
        <f t="shared" si="1"/>
        <v>1.40866289104496E-4</v>
      </c>
    </row>
    <row r="31" spans="2:11" ht="25.5" x14ac:dyDescent="0.2">
      <c r="B31" s="57" t="s">
        <v>51</v>
      </c>
      <c r="C31" s="44">
        <v>116247194.47999999</v>
      </c>
      <c r="D31" s="44">
        <v>5697312972</v>
      </c>
      <c r="E31" s="44">
        <v>142257174.67000002</v>
      </c>
      <c r="F31" s="44">
        <v>122896022.55000001</v>
      </c>
      <c r="G31" s="44">
        <v>101544065.39999998</v>
      </c>
      <c r="H31" s="44">
        <f>F31-C31</f>
        <v>6648828.0700000226</v>
      </c>
      <c r="I31" s="45">
        <f>F31/C31-1</f>
        <v>5.7195600287316406E-2</v>
      </c>
      <c r="J31" s="45">
        <f t="shared" si="1"/>
        <v>2.0821664535023952E-5</v>
      </c>
    </row>
    <row r="32" spans="2:11" x14ac:dyDescent="0.2">
      <c r="B32" s="57" t="s">
        <v>52</v>
      </c>
      <c r="C32" s="44">
        <v>37259981.149999999</v>
      </c>
      <c r="D32" s="44">
        <v>1857951622</v>
      </c>
      <c r="E32" s="44">
        <v>90244015.940000013</v>
      </c>
      <c r="F32" s="44">
        <v>76279415.269999981</v>
      </c>
      <c r="G32" s="44">
        <v>65887442.030000009</v>
      </c>
      <c r="H32" s="44">
        <f>F32-C32</f>
        <v>39019434.119999982</v>
      </c>
      <c r="I32" s="45">
        <f>F32/C32-1</f>
        <v>1.0472209839000413</v>
      </c>
      <c r="J32" s="45">
        <f t="shared" si="1"/>
        <v>1.2923643603140539E-5</v>
      </c>
    </row>
    <row r="33" spans="2:10" x14ac:dyDescent="0.2">
      <c r="B33" s="57" t="s">
        <v>53</v>
      </c>
      <c r="C33" s="44">
        <v>58342360.110000007</v>
      </c>
      <c r="D33" s="44">
        <v>3551479482</v>
      </c>
      <c r="E33" s="44">
        <v>122211146.96999997</v>
      </c>
      <c r="F33" s="44">
        <v>71162297.760000005</v>
      </c>
      <c r="G33" s="44">
        <v>61323142.149999984</v>
      </c>
      <c r="H33" s="44">
        <f>F33-C33</f>
        <v>12819937.649999999</v>
      </c>
      <c r="I33" s="45">
        <f>F33/C33-1</f>
        <v>0.21973635666827662</v>
      </c>
      <c r="J33" s="45">
        <f t="shared" si="1"/>
        <v>1.2056675722742554E-5</v>
      </c>
    </row>
    <row r="34" spans="2:10" ht="25.5" x14ac:dyDescent="0.2">
      <c r="B34" s="57" t="s">
        <v>462</v>
      </c>
      <c r="C34" s="44" t="s">
        <v>22</v>
      </c>
      <c r="D34" s="44">
        <v>14115198200</v>
      </c>
      <c r="E34" s="44">
        <v>341870615.40999979</v>
      </c>
      <c r="F34" s="44">
        <v>317554164.17999983</v>
      </c>
      <c r="G34" s="44">
        <v>0</v>
      </c>
      <c r="H34" s="44" t="s">
        <v>22</v>
      </c>
      <c r="I34" s="45" t="s">
        <v>22</v>
      </c>
      <c r="J34" s="45"/>
    </row>
    <row r="35" spans="2:10" s="55" customFormat="1" ht="15" x14ac:dyDescent="0.25">
      <c r="B35" s="51" t="s">
        <v>4</v>
      </c>
      <c r="C35" s="52">
        <f t="shared" ref="C35:G35" si="3">C36</f>
        <v>726855278.73999989</v>
      </c>
      <c r="D35" s="52">
        <f t="shared" si="3"/>
        <v>9087263346</v>
      </c>
      <c r="E35" s="52">
        <f t="shared" si="3"/>
        <v>757271927.98000014</v>
      </c>
      <c r="F35" s="52">
        <f t="shared" si="3"/>
        <v>757271927.98000014</v>
      </c>
      <c r="G35" s="52">
        <f t="shared" si="3"/>
        <v>0</v>
      </c>
      <c r="H35" s="52">
        <f>F35-C35</f>
        <v>30416649.240000248</v>
      </c>
      <c r="I35" s="53">
        <f>F35/C35-1</f>
        <v>4.1846912486798393E-2</v>
      </c>
      <c r="J35" s="53">
        <f t="shared" si="1"/>
        <v>1.2830083284245703E-4</v>
      </c>
    </row>
    <row r="36" spans="2:10" x14ac:dyDescent="0.2">
      <c r="B36" s="57" t="s">
        <v>54</v>
      </c>
      <c r="C36" s="44">
        <v>726855278.73999989</v>
      </c>
      <c r="D36" s="44">
        <v>9087263346</v>
      </c>
      <c r="E36" s="44">
        <v>757271927.98000014</v>
      </c>
      <c r="F36" s="44">
        <v>757271927.98000014</v>
      </c>
      <c r="G36" s="44">
        <v>0</v>
      </c>
      <c r="H36" s="44">
        <f>F36-C36</f>
        <v>30416649.240000248</v>
      </c>
      <c r="I36" s="45">
        <f>F36/C36-1</f>
        <v>4.1846912486798393E-2</v>
      </c>
      <c r="J36" s="45">
        <f t="shared" si="1"/>
        <v>1.2830083284245703E-4</v>
      </c>
    </row>
    <row r="37" spans="2:10" s="55" customFormat="1" ht="15" x14ac:dyDescent="0.25">
      <c r="B37" s="51" t="s">
        <v>55</v>
      </c>
      <c r="C37" s="52">
        <f t="shared" ref="C37:G37" si="4">SUM(C38:C42)</f>
        <v>515863986.45999998</v>
      </c>
      <c r="D37" s="52">
        <f t="shared" si="4"/>
        <v>9710521816</v>
      </c>
      <c r="E37" s="52">
        <f t="shared" si="4"/>
        <v>775664971.70000005</v>
      </c>
      <c r="F37" s="52">
        <f t="shared" si="4"/>
        <v>775664971.70000005</v>
      </c>
      <c r="G37" s="52">
        <f t="shared" si="4"/>
        <v>680271552.69000006</v>
      </c>
      <c r="H37" s="52">
        <f>F37-C37</f>
        <v>259800985.24000007</v>
      </c>
      <c r="I37" s="53">
        <f>F37/C37-1</f>
        <v>0.5036230325416311</v>
      </c>
      <c r="J37" s="53">
        <f t="shared" si="1"/>
        <v>1.3141707515990108E-4</v>
      </c>
    </row>
    <row r="38" spans="2:10" x14ac:dyDescent="0.2">
      <c r="B38" s="57" t="s">
        <v>56</v>
      </c>
      <c r="C38" s="44">
        <v>270907662.38999999</v>
      </c>
      <c r="D38" s="44">
        <v>5511291957</v>
      </c>
      <c r="E38" s="44">
        <v>459274323.67000002</v>
      </c>
      <c r="F38" s="44">
        <v>459274323.67000002</v>
      </c>
      <c r="G38" s="44">
        <v>459274323.66999996</v>
      </c>
      <c r="H38" s="44">
        <f>F38-C38</f>
        <v>188366661.28000003</v>
      </c>
      <c r="I38" s="45">
        <f>F38/C38-1</f>
        <v>0.69531684566686969</v>
      </c>
      <c r="J38" s="45">
        <f t="shared" si="1"/>
        <v>7.7812574390811722E-5</v>
      </c>
    </row>
    <row r="39" spans="2:10" x14ac:dyDescent="0.2">
      <c r="B39" s="56" t="s">
        <v>57</v>
      </c>
      <c r="C39" s="44">
        <v>79796296</v>
      </c>
      <c r="D39" s="44">
        <v>1474248087</v>
      </c>
      <c r="E39" s="44">
        <v>94593731.099999994</v>
      </c>
      <c r="F39" s="44">
        <v>94593731.099999994</v>
      </c>
      <c r="G39" s="44">
        <v>0</v>
      </c>
      <c r="H39" s="44">
        <f>F39-C39</f>
        <v>14797435.099999994</v>
      </c>
      <c r="I39" s="45">
        <f>F39/C39-1</f>
        <v>0.18544012494013495</v>
      </c>
      <c r="J39" s="45">
        <f t="shared" si="1"/>
        <v>1.6026547444032491E-5</v>
      </c>
    </row>
    <row r="40" spans="2:10" x14ac:dyDescent="0.2">
      <c r="B40" s="57" t="s">
        <v>58</v>
      </c>
      <c r="C40" s="44">
        <v>97947639</v>
      </c>
      <c r="D40" s="44">
        <v>1575371875</v>
      </c>
      <c r="E40" s="44">
        <v>131280972.75</v>
      </c>
      <c r="F40" s="44">
        <v>131280972.75</v>
      </c>
      <c r="G40" s="44">
        <v>131280972.75</v>
      </c>
      <c r="H40" s="44">
        <f>F40-C40</f>
        <v>33333333.75</v>
      </c>
      <c r="I40" s="45">
        <f>F40/C40-1</f>
        <v>0.34031788913258021</v>
      </c>
      <c r="J40" s="45">
        <f t="shared" si="1"/>
        <v>2.2242285126192806E-5</v>
      </c>
    </row>
    <row r="41" spans="2:10" x14ac:dyDescent="0.2">
      <c r="B41" s="57" t="s">
        <v>59</v>
      </c>
      <c r="C41" s="44">
        <v>17097250</v>
      </c>
      <c r="D41" s="44">
        <v>247728228</v>
      </c>
      <c r="E41" s="44">
        <v>15525816.850000001</v>
      </c>
      <c r="F41" s="44">
        <v>15525816.850000001</v>
      </c>
      <c r="G41" s="44">
        <v>14726128.940000001</v>
      </c>
      <c r="H41" s="44">
        <f>F41-C41</f>
        <v>-1571433.1499999985</v>
      </c>
      <c r="I41" s="45">
        <v>0</v>
      </c>
      <c r="J41" s="45">
        <f t="shared" si="1"/>
        <v>2.6304622670062342E-6</v>
      </c>
    </row>
    <row r="42" spans="2:10" x14ac:dyDescent="0.2">
      <c r="B42" s="57" t="s">
        <v>60</v>
      </c>
      <c r="C42" s="44">
        <v>50115139.070000008</v>
      </c>
      <c r="D42" s="44">
        <v>901881669</v>
      </c>
      <c r="E42" s="44">
        <v>74990127.329999983</v>
      </c>
      <c r="F42" s="44">
        <v>74990127.329999983</v>
      </c>
      <c r="G42" s="44">
        <v>74990127.330000013</v>
      </c>
      <c r="H42" s="44">
        <f>F42-C42</f>
        <v>24874988.259999976</v>
      </c>
      <c r="I42" s="45">
        <f>F42/C42-1</f>
        <v>0.49635676407592122</v>
      </c>
      <c r="J42" s="45">
        <f t="shared" si="1"/>
        <v>1.2705205931857808E-5</v>
      </c>
    </row>
    <row r="43" spans="2:10" s="55" customFormat="1" ht="15" x14ac:dyDescent="0.25">
      <c r="B43" s="51" t="s">
        <v>61</v>
      </c>
      <c r="C43" s="52">
        <f t="shared" ref="C43:G43" si="5">SUM(C44:C45)</f>
        <v>14823640707.320004</v>
      </c>
      <c r="D43" s="52">
        <f t="shared" si="5"/>
        <v>305358731844</v>
      </c>
      <c r="E43" s="52">
        <f t="shared" si="5"/>
        <v>65616694896.779999</v>
      </c>
      <c r="F43" s="52">
        <f t="shared" si="5"/>
        <v>38889948537.75</v>
      </c>
      <c r="G43" s="52">
        <f t="shared" si="5"/>
        <v>30389888763.230003</v>
      </c>
      <c r="H43" s="52">
        <f>F43-C43</f>
        <v>24066307830.429996</v>
      </c>
      <c r="I43" s="53">
        <f>F43/C43-1</f>
        <v>1.6235085769817603</v>
      </c>
      <c r="J43" s="53">
        <f t="shared" si="1"/>
        <v>6.5889314026247609E-3</v>
      </c>
    </row>
    <row r="44" spans="2:10" ht="25.5" x14ac:dyDescent="0.2">
      <c r="B44" s="57" t="s">
        <v>62</v>
      </c>
      <c r="C44" s="44">
        <v>12279854553.460003</v>
      </c>
      <c r="D44" s="44">
        <v>217039052885</v>
      </c>
      <c r="E44" s="44">
        <v>32669439500.279999</v>
      </c>
      <c r="F44" s="44">
        <v>32591870266.77</v>
      </c>
      <c r="G44" s="44">
        <v>24223364966.670006</v>
      </c>
      <c r="H44" s="44">
        <f>F44-C44</f>
        <v>20312015713.309998</v>
      </c>
      <c r="I44" s="45">
        <f>F44/C44-1</f>
        <v>1.6540925321942703</v>
      </c>
      <c r="J44" s="45">
        <f t="shared" si="1"/>
        <v>5.5218791884628533E-3</v>
      </c>
    </row>
    <row r="45" spans="2:10" ht="26.25" thickBot="1" x14ac:dyDescent="0.25">
      <c r="B45" s="59" t="s">
        <v>63</v>
      </c>
      <c r="C45" s="44">
        <v>2543786153.8600001</v>
      </c>
      <c r="D45" s="44">
        <v>88319678959</v>
      </c>
      <c r="E45" s="44">
        <v>32947255396.5</v>
      </c>
      <c r="F45" s="44">
        <v>6298078270.9799995</v>
      </c>
      <c r="G45" s="44">
        <v>6166523796.5599995</v>
      </c>
      <c r="H45" s="44">
        <f>F45-C45</f>
        <v>3754292117.1199994</v>
      </c>
      <c r="I45" s="45">
        <f>F45/C45-1</f>
        <v>1.4758678167278916</v>
      </c>
      <c r="J45" s="45">
        <f t="shared" si="1"/>
        <v>1.0670522141619076E-3</v>
      </c>
    </row>
    <row r="46" spans="2:10" s="55" customFormat="1" ht="15.75" thickBot="1" x14ac:dyDescent="0.3">
      <c r="B46" s="60" t="s">
        <v>24</v>
      </c>
      <c r="C46" s="12">
        <f>C8+C11+C35+C37+C43</f>
        <v>49326996846.51001</v>
      </c>
      <c r="D46" s="12">
        <f>D8+D11+D35+D37+D43</f>
        <v>1046280711338</v>
      </c>
      <c r="E46" s="12">
        <f>E8+E11+E35+E37+E43</f>
        <v>210537072287.71011</v>
      </c>
      <c r="F46" s="12">
        <f>F8+F11+F35+F37+F43</f>
        <v>78423174743.730011</v>
      </c>
      <c r="G46" s="12">
        <f>G8+G11+G35+G37+G43</f>
        <v>56546757256.040009</v>
      </c>
      <c r="H46" s="12">
        <f>F46-C46</f>
        <v>29096177897.220001</v>
      </c>
      <c r="I46" s="13">
        <f>F46/C46-1</f>
        <v>0.58986315318887317</v>
      </c>
      <c r="J46" s="13">
        <f t="shared" si="1"/>
        <v>1.3286850155147752E-2</v>
      </c>
    </row>
    <row r="47" spans="2:10" ht="15" x14ac:dyDescent="0.2">
      <c r="B47" s="61" t="s">
        <v>160</v>
      </c>
    </row>
    <row r="48" spans="2:10" ht="15" x14ac:dyDescent="0.2">
      <c r="B48" s="61" t="s">
        <v>26</v>
      </c>
    </row>
    <row r="49" spans="2:2" ht="15" x14ac:dyDescent="0.2">
      <c r="B49" s="61" t="s">
        <v>460</v>
      </c>
    </row>
    <row r="50" spans="2:2" ht="15" x14ac:dyDescent="0.2">
      <c r="B50" s="61" t="s">
        <v>458</v>
      </c>
    </row>
    <row r="51" spans="2:2" ht="15" x14ac:dyDescent="0.2">
      <c r="B51" s="61" t="s">
        <v>27</v>
      </c>
    </row>
  </sheetData>
  <mergeCells count="9">
    <mergeCell ref="B2:J2"/>
    <mergeCell ref="B3:J3"/>
    <mergeCell ref="B4:B7"/>
    <mergeCell ref="J4:J6"/>
    <mergeCell ref="H4:I5"/>
    <mergeCell ref="C5:C6"/>
    <mergeCell ref="D5:D6"/>
    <mergeCell ref="D4:G4"/>
    <mergeCell ref="E5:G5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39"/>
  <sheetViews>
    <sheetView showGridLines="0" workbookViewId="0">
      <selection activeCell="K12" sqref="K12"/>
    </sheetView>
  </sheetViews>
  <sheetFormatPr baseColWidth="10" defaultColWidth="11.42578125" defaultRowHeight="12.75" x14ac:dyDescent="0.2"/>
  <cols>
    <col min="1" max="2" width="11.42578125" style="3" customWidth="1"/>
    <col min="3" max="3" width="61.28515625" style="3" bestFit="1" customWidth="1"/>
    <col min="4" max="4" width="16.140625" style="3" customWidth="1"/>
    <col min="5" max="5" width="14.5703125" style="3" customWidth="1"/>
    <col min="6" max="6" width="17.140625" style="3" customWidth="1"/>
    <col min="7" max="8" width="14.5703125" style="3" customWidth="1"/>
    <col min="9" max="9" width="11.42578125" style="3" customWidth="1"/>
    <col min="10" max="10" width="14.85546875" style="3" customWidth="1"/>
    <col min="11" max="11" width="19.7109375" style="3" customWidth="1"/>
    <col min="12" max="12" width="43.28515625" style="3" customWidth="1"/>
    <col min="13" max="16384" width="11.42578125" style="3"/>
  </cols>
  <sheetData>
    <row r="2" spans="3:13" ht="15.75" x14ac:dyDescent="0.25">
      <c r="C2" s="140" t="s">
        <v>466</v>
      </c>
      <c r="D2" s="140"/>
      <c r="E2" s="140"/>
      <c r="F2" s="140"/>
      <c r="G2" s="140"/>
      <c r="H2" s="140"/>
    </row>
    <row r="3" spans="3:13" ht="15.75" thickBot="1" x14ac:dyDescent="0.25">
      <c r="C3" s="141" t="s">
        <v>18</v>
      </c>
      <c r="D3" s="141"/>
      <c r="E3" s="141"/>
      <c r="F3" s="141"/>
      <c r="G3" s="141"/>
      <c r="H3" s="141"/>
    </row>
    <row r="4" spans="3:13" ht="14.45" customHeight="1" thickBot="1" x14ac:dyDescent="0.25">
      <c r="C4" s="102" t="s">
        <v>19</v>
      </c>
      <c r="D4" s="62">
        <v>2021</v>
      </c>
      <c r="E4" s="138">
        <v>2022</v>
      </c>
      <c r="F4" s="139"/>
      <c r="G4" s="122" t="s">
        <v>459</v>
      </c>
      <c r="H4" s="123"/>
      <c r="I4" s="63"/>
    </row>
    <row r="5" spans="3:13" ht="14.45" customHeight="1" thickBot="1" x14ac:dyDescent="0.25">
      <c r="C5" s="103"/>
      <c r="D5" s="97" t="s">
        <v>455</v>
      </c>
      <c r="E5" s="138" t="s">
        <v>453</v>
      </c>
      <c r="F5" s="139"/>
      <c r="G5" s="126"/>
      <c r="H5" s="127"/>
      <c r="I5" s="63"/>
    </row>
    <row r="6" spans="3:13" ht="15.75" thickBot="1" x14ac:dyDescent="0.3">
      <c r="C6" s="142"/>
      <c r="D6" s="143"/>
      <c r="E6" s="39" t="s">
        <v>111</v>
      </c>
      <c r="F6" s="39" t="s">
        <v>112</v>
      </c>
      <c r="G6" s="40" t="s">
        <v>113</v>
      </c>
      <c r="H6" s="48" t="s">
        <v>114</v>
      </c>
      <c r="L6" s="64" t="s">
        <v>1</v>
      </c>
      <c r="M6" s="65">
        <v>0.14299999999999999</v>
      </c>
    </row>
    <row r="7" spans="3:13" s="55" customFormat="1" ht="15" x14ac:dyDescent="0.25">
      <c r="C7" s="64" t="s">
        <v>64</v>
      </c>
      <c r="D7" s="66">
        <v>9015007314.329998</v>
      </c>
      <c r="E7" s="66">
        <v>11211818021.450005</v>
      </c>
      <c r="F7" s="65">
        <f>E7/$E$33</f>
        <v>0.14296562282881056</v>
      </c>
      <c r="G7" s="66">
        <f t="shared" ref="G7:G33" si="0">E7-D7</f>
        <v>2196810707.1200066</v>
      </c>
      <c r="H7" s="65">
        <f t="shared" ref="H7:H33" si="1">E7/D7-1</f>
        <v>0.24368374095803769</v>
      </c>
      <c r="L7" s="64" t="s">
        <v>2</v>
      </c>
      <c r="M7" s="65">
        <v>8.3000000000000004E-2</v>
      </c>
    </row>
    <row r="8" spans="3:13" ht="15" x14ac:dyDescent="0.25">
      <c r="C8" s="67" t="s">
        <v>65</v>
      </c>
      <c r="D8" s="68">
        <v>4343184312.0599985</v>
      </c>
      <c r="E8" s="68">
        <v>5236072910.7899942</v>
      </c>
      <c r="F8" s="69">
        <f>E8/$E$33</f>
        <v>6.6766908224518459E-2</v>
      </c>
      <c r="G8" s="68">
        <f t="shared" si="0"/>
        <v>892888598.72999573</v>
      </c>
      <c r="H8" s="69">
        <f t="shared" si="1"/>
        <v>0.2055838607287872</v>
      </c>
      <c r="L8" s="64" t="s">
        <v>3</v>
      </c>
      <c r="M8" s="65">
        <v>1E-3</v>
      </c>
    </row>
    <row r="9" spans="3:13" ht="15" x14ac:dyDescent="0.25">
      <c r="C9" s="67" t="s">
        <v>68</v>
      </c>
      <c r="D9" s="68">
        <v>451819603.54999995</v>
      </c>
      <c r="E9" s="68">
        <v>493905930.77999973</v>
      </c>
      <c r="F9" s="69">
        <f t="shared" ref="F9:F33" si="2">E9/$E$33</f>
        <v>6.2979588928142437E-3</v>
      </c>
      <c r="G9" s="68">
        <f t="shared" si="0"/>
        <v>42086327.229999781</v>
      </c>
      <c r="H9" s="69">
        <f t="shared" si="1"/>
        <v>9.3148519673167174E-2</v>
      </c>
      <c r="L9" s="64" t="s">
        <v>0</v>
      </c>
      <c r="M9" s="65">
        <v>0.35799999999999998</v>
      </c>
    </row>
    <row r="10" spans="3:13" ht="15" x14ac:dyDescent="0.25">
      <c r="C10" s="67" t="s">
        <v>67</v>
      </c>
      <c r="D10" s="68">
        <v>1598823422.8000002</v>
      </c>
      <c r="E10" s="68">
        <v>2027798057.0799997</v>
      </c>
      <c r="F10" s="69">
        <f t="shared" si="2"/>
        <v>2.585712786693992E-2</v>
      </c>
      <c r="G10" s="68">
        <f t="shared" si="0"/>
        <v>428974634.27999949</v>
      </c>
      <c r="H10" s="69">
        <f t="shared" si="1"/>
        <v>0.26830644845616614</v>
      </c>
      <c r="L10" s="64" t="s">
        <v>5</v>
      </c>
      <c r="M10" s="65">
        <v>0.41599999999999998</v>
      </c>
    </row>
    <row r="11" spans="3:13" x14ac:dyDescent="0.2">
      <c r="C11" s="67" t="s">
        <v>66</v>
      </c>
      <c r="D11" s="68">
        <v>2621179975.9199996</v>
      </c>
      <c r="E11" s="68">
        <v>3454041122.7999973</v>
      </c>
      <c r="F11" s="69">
        <f t="shared" si="2"/>
        <v>4.4043627844537768E-2</v>
      </c>
      <c r="G11" s="68">
        <f t="shared" si="0"/>
        <v>832861146.87999773</v>
      </c>
      <c r="H11" s="69">
        <f t="shared" si="1"/>
        <v>0.3177428312940147</v>
      </c>
    </row>
    <row r="12" spans="3:13" s="55" customFormat="1" ht="15.75" x14ac:dyDescent="0.25">
      <c r="C12" s="64" t="s">
        <v>69</v>
      </c>
      <c r="D12" s="66">
        <v>1856552580.6999998</v>
      </c>
      <c r="E12" s="66">
        <v>6473234502.4199991</v>
      </c>
      <c r="F12" s="65">
        <f t="shared" si="2"/>
        <v>8.2542367400620181E-2</v>
      </c>
      <c r="G12" s="66">
        <f t="shared" si="0"/>
        <v>4616681921.7199993</v>
      </c>
      <c r="H12" s="65">
        <f t="shared" si="1"/>
        <v>2.486696024509746</v>
      </c>
      <c r="K12" s="155" t="s">
        <v>569</v>
      </c>
    </row>
    <row r="13" spans="3:13" x14ac:dyDescent="0.2">
      <c r="C13" s="67" t="s">
        <v>72</v>
      </c>
      <c r="D13" s="68">
        <v>335381592.58999997</v>
      </c>
      <c r="E13" s="68">
        <v>354213362.26999998</v>
      </c>
      <c r="F13" s="69">
        <f t="shared" si="2"/>
        <v>4.5166924627508742E-3</v>
      </c>
      <c r="G13" s="68">
        <f t="shared" si="0"/>
        <v>18831769.680000007</v>
      </c>
      <c r="H13" s="69">
        <f t="shared" si="1"/>
        <v>5.6150278059600156E-2</v>
      </c>
    </row>
    <row r="14" spans="3:13" x14ac:dyDescent="0.2">
      <c r="C14" s="67" t="s">
        <v>70</v>
      </c>
      <c r="D14" s="68">
        <v>648582571.66000009</v>
      </c>
      <c r="E14" s="68">
        <v>1026779990.2400002</v>
      </c>
      <c r="F14" s="69">
        <f t="shared" si="2"/>
        <v>1.3092813362826685E-2</v>
      </c>
      <c r="G14" s="68">
        <f t="shared" si="0"/>
        <v>378197418.58000016</v>
      </c>
      <c r="H14" s="69">
        <f t="shared" si="1"/>
        <v>0.58311375467896287</v>
      </c>
    </row>
    <row r="15" spans="3:13" x14ac:dyDescent="0.2">
      <c r="C15" s="67" t="s">
        <v>73</v>
      </c>
      <c r="D15" s="68">
        <v>131824040</v>
      </c>
      <c r="E15" s="68">
        <v>346942465.01999998</v>
      </c>
      <c r="F15" s="69">
        <f t="shared" si="2"/>
        <v>4.4239788321976644E-3</v>
      </c>
      <c r="G15" s="68">
        <f t="shared" si="0"/>
        <v>215118425.01999998</v>
      </c>
      <c r="H15" s="69">
        <f t="shared" si="1"/>
        <v>1.6318603573369468</v>
      </c>
    </row>
    <row r="16" spans="3:13" x14ac:dyDescent="0.2">
      <c r="C16" s="67" t="s">
        <v>76</v>
      </c>
      <c r="D16" s="68">
        <v>42846233.049999997</v>
      </c>
      <c r="E16" s="68">
        <v>3722789912.71</v>
      </c>
      <c r="F16" s="69">
        <f t="shared" si="2"/>
        <v>4.7470533102941491E-2</v>
      </c>
      <c r="G16" s="68">
        <f t="shared" si="0"/>
        <v>3679943679.6599998</v>
      </c>
      <c r="H16" s="69">
        <f t="shared" si="1"/>
        <v>85.887216161234974</v>
      </c>
    </row>
    <row r="17" spans="3:8" x14ac:dyDescent="0.2">
      <c r="C17" s="67" t="s">
        <v>78</v>
      </c>
      <c r="D17" s="68">
        <v>12728860.810000001</v>
      </c>
      <c r="E17" s="68">
        <v>10567543.049999999</v>
      </c>
      <c r="F17" s="69">
        <f t="shared" si="2"/>
        <v>1.3475025825634385E-4</v>
      </c>
      <c r="G17" s="68">
        <f t="shared" si="0"/>
        <v>-2161317.7600000016</v>
      </c>
      <c r="H17" s="69">
        <f t="shared" si="1"/>
        <v>-0.16979663712734094</v>
      </c>
    </row>
    <row r="18" spans="3:8" x14ac:dyDescent="0.2">
      <c r="C18" s="67" t="s">
        <v>71</v>
      </c>
      <c r="D18" s="68">
        <v>527070352.22000003</v>
      </c>
      <c r="E18" s="68">
        <v>750132665.1099999</v>
      </c>
      <c r="F18" s="69">
        <f t="shared" si="2"/>
        <v>9.5651912532395116E-3</v>
      </c>
      <c r="G18" s="68">
        <f t="shared" si="0"/>
        <v>223062312.88999987</v>
      </c>
      <c r="H18" s="69">
        <f t="shared" si="1"/>
        <v>0.42321164897716224</v>
      </c>
    </row>
    <row r="19" spans="3:8" x14ac:dyDescent="0.2">
      <c r="C19" s="67" t="s">
        <v>75</v>
      </c>
      <c r="D19" s="68">
        <v>51056016.360000007</v>
      </c>
      <c r="E19" s="68">
        <v>137083852.84999999</v>
      </c>
      <c r="F19" s="69">
        <f t="shared" si="2"/>
        <v>1.7480018285151095E-3</v>
      </c>
      <c r="G19" s="68">
        <f t="shared" si="0"/>
        <v>86027836.48999998</v>
      </c>
      <c r="H19" s="69">
        <f t="shared" si="1"/>
        <v>1.6849696201013984</v>
      </c>
    </row>
    <row r="20" spans="3:8" x14ac:dyDescent="0.2">
      <c r="C20" s="67" t="s">
        <v>77</v>
      </c>
      <c r="D20" s="68">
        <v>15009103.67</v>
      </c>
      <c r="E20" s="68">
        <v>0</v>
      </c>
      <c r="F20" s="69">
        <f t="shared" si="2"/>
        <v>0</v>
      </c>
      <c r="G20" s="68">
        <f t="shared" si="0"/>
        <v>-15009103.67</v>
      </c>
      <c r="H20" s="69">
        <f t="shared" si="1"/>
        <v>-1</v>
      </c>
    </row>
    <row r="21" spans="3:8" x14ac:dyDescent="0.2">
      <c r="C21" s="67" t="s">
        <v>74</v>
      </c>
      <c r="D21" s="68">
        <v>92053810.340000004</v>
      </c>
      <c r="E21" s="68">
        <v>124724711.17</v>
      </c>
      <c r="F21" s="69">
        <f t="shared" si="2"/>
        <v>1.5904062998925181E-3</v>
      </c>
      <c r="G21" s="68">
        <f t="shared" si="0"/>
        <v>32670900.829999998</v>
      </c>
      <c r="H21" s="69">
        <f t="shared" si="1"/>
        <v>0.35491090167077588</v>
      </c>
    </row>
    <row r="22" spans="3:8" s="55" customFormat="1" ht="15" x14ac:dyDescent="0.25">
      <c r="C22" s="64" t="s">
        <v>79</v>
      </c>
      <c r="D22" s="66">
        <v>136884120.66</v>
      </c>
      <c r="E22" s="66">
        <v>71019813.430000007</v>
      </c>
      <c r="F22" s="65">
        <f t="shared" si="2"/>
        <v>9.0559727608678718E-4</v>
      </c>
      <c r="G22" s="66">
        <f t="shared" si="0"/>
        <v>-65864307.229999989</v>
      </c>
      <c r="H22" s="65">
        <f t="shared" si="1"/>
        <v>-0.48116835548512771</v>
      </c>
    </row>
    <row r="23" spans="3:8" x14ac:dyDescent="0.2">
      <c r="C23" s="67" t="s">
        <v>81</v>
      </c>
      <c r="D23" s="68">
        <v>55365727.140000001</v>
      </c>
      <c r="E23" s="68">
        <v>10945264.289999999</v>
      </c>
      <c r="F23" s="69">
        <f t="shared" si="2"/>
        <v>1.3956670749133479E-4</v>
      </c>
      <c r="G23" s="68">
        <f t="shared" si="0"/>
        <v>-44420462.850000001</v>
      </c>
      <c r="H23" s="69">
        <f t="shared" si="1"/>
        <v>-0.80230975270453209</v>
      </c>
    </row>
    <row r="24" spans="3:8" x14ac:dyDescent="0.2">
      <c r="C24" s="67" t="s">
        <v>80</v>
      </c>
      <c r="D24" s="68">
        <v>81518393.519999996</v>
      </c>
      <c r="E24" s="68">
        <v>60074549.140000001</v>
      </c>
      <c r="F24" s="69">
        <f t="shared" si="2"/>
        <v>7.6603056859545231E-4</v>
      </c>
      <c r="G24" s="68">
        <f t="shared" si="0"/>
        <v>-21443844.379999995</v>
      </c>
      <c r="H24" s="69">
        <f t="shared" si="1"/>
        <v>-0.26305528671561584</v>
      </c>
    </row>
    <row r="25" spans="3:8" s="55" customFormat="1" ht="15" x14ac:dyDescent="0.25">
      <c r="C25" s="64" t="s">
        <v>82</v>
      </c>
      <c r="D25" s="66">
        <v>26038698277.360001</v>
      </c>
      <c r="E25" s="66">
        <v>28075232139.660004</v>
      </c>
      <c r="F25" s="65">
        <f t="shared" si="2"/>
        <v>0.35799662831049367</v>
      </c>
      <c r="G25" s="66">
        <f t="shared" si="0"/>
        <v>2036533862.3000031</v>
      </c>
      <c r="H25" s="65">
        <f t="shared" si="1"/>
        <v>7.8211815375990534E-2</v>
      </c>
    </row>
    <row r="26" spans="3:8" x14ac:dyDescent="0.2">
      <c r="C26" s="67" t="s">
        <v>87</v>
      </c>
      <c r="D26" s="68">
        <v>196598041.21000001</v>
      </c>
      <c r="E26" s="68">
        <v>637663348.51999998</v>
      </c>
      <c r="F26" s="69">
        <f t="shared" si="2"/>
        <v>8.1310575681709657E-3</v>
      </c>
      <c r="G26" s="68">
        <f t="shared" si="0"/>
        <v>441065307.30999994</v>
      </c>
      <c r="H26" s="69">
        <f t="shared" si="1"/>
        <v>2.2434878017877478</v>
      </c>
    </row>
    <row r="27" spans="3:8" x14ac:dyDescent="0.2">
      <c r="C27" s="67" t="s">
        <v>85</v>
      </c>
      <c r="D27" s="68">
        <v>5548412246.8600006</v>
      </c>
      <c r="E27" s="68">
        <v>6275334902.3599987</v>
      </c>
      <c r="F27" s="69">
        <f t="shared" si="2"/>
        <v>8.0018883740252011E-2</v>
      </c>
      <c r="G27" s="68">
        <f t="shared" si="0"/>
        <v>726922655.49999809</v>
      </c>
      <c r="H27" s="69">
        <f t="shared" si="1"/>
        <v>0.13101453589923562</v>
      </c>
    </row>
    <row r="28" spans="3:8" x14ac:dyDescent="0.2">
      <c r="C28" s="67" t="s">
        <v>86</v>
      </c>
      <c r="D28" s="68">
        <v>235506792.38999996</v>
      </c>
      <c r="E28" s="68">
        <v>387733518.59000027</v>
      </c>
      <c r="F28" s="69">
        <f t="shared" si="2"/>
        <v>4.9441191313285863E-3</v>
      </c>
      <c r="G28" s="68">
        <f t="shared" si="0"/>
        <v>152226726.20000032</v>
      </c>
      <c r="H28" s="69">
        <f t="shared" si="1"/>
        <v>0.646379344965611</v>
      </c>
    </row>
    <row r="29" spans="3:8" x14ac:dyDescent="0.2">
      <c r="C29" s="67" t="s">
        <v>83</v>
      </c>
      <c r="D29" s="68">
        <v>10157539311.679998</v>
      </c>
      <c r="E29" s="68">
        <v>13175460789.29001</v>
      </c>
      <c r="F29" s="69">
        <f t="shared" si="2"/>
        <v>0.16800468525208997</v>
      </c>
      <c r="G29" s="68">
        <f t="shared" si="0"/>
        <v>3017921477.6100121</v>
      </c>
      <c r="H29" s="69">
        <f t="shared" si="1"/>
        <v>0.29711147404960081</v>
      </c>
    </row>
    <row r="30" spans="3:8" x14ac:dyDescent="0.2">
      <c r="C30" s="67" t="s">
        <v>84</v>
      </c>
      <c r="D30" s="68">
        <v>9900641885.2199993</v>
      </c>
      <c r="E30" s="68">
        <v>7599039580.8999996</v>
      </c>
      <c r="F30" s="69">
        <f t="shared" si="2"/>
        <v>9.6897882618652204E-2</v>
      </c>
      <c r="G30" s="68">
        <f t="shared" si="0"/>
        <v>-2301602304.3199997</v>
      </c>
      <c r="H30" s="69">
        <f t="shared" si="1"/>
        <v>-0.2324700086118564</v>
      </c>
    </row>
    <row r="31" spans="3:8" s="55" customFormat="1" ht="15" x14ac:dyDescent="0.25">
      <c r="C31" s="64" t="s">
        <v>88</v>
      </c>
      <c r="D31" s="66">
        <v>12279854553.460001</v>
      </c>
      <c r="E31" s="66">
        <v>32591870266.77</v>
      </c>
      <c r="F31" s="65">
        <f t="shared" si="2"/>
        <v>0.41558978418398895</v>
      </c>
      <c r="G31" s="66">
        <f t="shared" si="0"/>
        <v>20312015713.309998</v>
      </c>
      <c r="H31" s="65">
        <f t="shared" si="1"/>
        <v>1.6540925321942708</v>
      </c>
    </row>
    <row r="32" spans="3:8" ht="13.5" thickBot="1" x14ac:dyDescent="0.25">
      <c r="C32" s="70" t="s">
        <v>89</v>
      </c>
      <c r="D32" s="68">
        <v>12279854553.460001</v>
      </c>
      <c r="E32" s="68">
        <v>32591870266.77</v>
      </c>
      <c r="F32" s="69">
        <f t="shared" si="2"/>
        <v>0.41558978418398895</v>
      </c>
      <c r="G32" s="68">
        <f t="shared" si="0"/>
        <v>20312015713.309998</v>
      </c>
      <c r="H32" s="69">
        <f t="shared" si="1"/>
        <v>1.6540925321942708</v>
      </c>
    </row>
    <row r="33" spans="3:8" ht="15.75" thickBot="1" x14ac:dyDescent="0.3">
      <c r="C33" s="71" t="s">
        <v>24</v>
      </c>
      <c r="D33" s="72">
        <v>49326996846.51001</v>
      </c>
      <c r="E33" s="72">
        <v>78423174743.729996</v>
      </c>
      <c r="F33" s="73">
        <f t="shared" si="2"/>
        <v>1</v>
      </c>
      <c r="G33" s="72">
        <f t="shared" si="0"/>
        <v>29096177897.219986</v>
      </c>
      <c r="H33" s="73">
        <f t="shared" si="1"/>
        <v>0.58986315318887295</v>
      </c>
    </row>
    <row r="34" spans="3:8" ht="15" x14ac:dyDescent="0.2">
      <c r="C34" s="61" t="s">
        <v>25</v>
      </c>
      <c r="D34" s="61"/>
    </row>
    <row r="35" spans="3:8" ht="15" x14ac:dyDescent="0.2">
      <c r="C35" s="61" t="s">
        <v>26</v>
      </c>
      <c r="D35" s="61"/>
    </row>
    <row r="36" spans="3:8" ht="15" x14ac:dyDescent="0.2">
      <c r="C36" s="61" t="s">
        <v>460</v>
      </c>
      <c r="D36" s="61"/>
    </row>
    <row r="37" spans="3:8" ht="15" x14ac:dyDescent="0.2">
      <c r="C37" s="61" t="s">
        <v>27</v>
      </c>
      <c r="D37" s="61"/>
    </row>
    <row r="39" spans="3:8" x14ac:dyDescent="0.2">
      <c r="C39" s="26"/>
    </row>
  </sheetData>
  <mergeCells count="7">
    <mergeCell ref="E4:F4"/>
    <mergeCell ref="E5:F5"/>
    <mergeCell ref="G4:H5"/>
    <mergeCell ref="C2:H2"/>
    <mergeCell ref="C3:H3"/>
    <mergeCell ref="C4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D553"/>
  <sheetViews>
    <sheetView showGridLines="0" workbookViewId="0">
      <selection activeCell="C5" sqref="C5:C7"/>
    </sheetView>
  </sheetViews>
  <sheetFormatPr baseColWidth="10" defaultColWidth="9.140625" defaultRowHeight="12.75" x14ac:dyDescent="0.2"/>
  <cols>
    <col min="2" max="2" width="123.7109375" bestFit="1" customWidth="1"/>
    <col min="3" max="3" width="21.28515625" customWidth="1"/>
    <col min="4" max="4" width="10.85546875" bestFit="1" customWidth="1"/>
  </cols>
  <sheetData>
    <row r="3" spans="2:4" ht="15.75" x14ac:dyDescent="0.2">
      <c r="B3" s="144" t="s">
        <v>467</v>
      </c>
      <c r="C3" s="144"/>
      <c r="D3" s="144"/>
    </row>
    <row r="4" spans="2:4" ht="16.5" thickBot="1" x14ac:dyDescent="0.25">
      <c r="B4" s="145" t="s">
        <v>115</v>
      </c>
      <c r="C4" s="145"/>
      <c r="D4" s="145"/>
    </row>
    <row r="5" spans="2:4" ht="15" customHeight="1" x14ac:dyDescent="0.2">
      <c r="B5" s="146" t="s">
        <v>19</v>
      </c>
      <c r="C5" s="148" t="s">
        <v>564</v>
      </c>
      <c r="D5" s="148" t="s">
        <v>446</v>
      </c>
    </row>
    <row r="6" spans="2:4" x14ac:dyDescent="0.2">
      <c r="B6" s="147"/>
      <c r="C6" s="149"/>
      <c r="D6" s="149"/>
    </row>
    <row r="7" spans="2:4" ht="15.75" thickBot="1" x14ac:dyDescent="0.25">
      <c r="B7" s="75" t="s">
        <v>163</v>
      </c>
      <c r="C7" s="150"/>
      <c r="D7" s="150"/>
    </row>
    <row r="8" spans="2:4" ht="15" x14ac:dyDescent="0.25">
      <c r="B8" s="79" t="s">
        <v>403</v>
      </c>
      <c r="C8" s="83">
        <v>2635779124</v>
      </c>
      <c r="D8" s="83">
        <v>219648243</v>
      </c>
    </row>
    <row r="9" spans="2:4" ht="15" x14ac:dyDescent="0.25">
      <c r="B9" s="80" t="s">
        <v>164</v>
      </c>
      <c r="C9" s="84">
        <v>2635779124</v>
      </c>
      <c r="D9" s="84">
        <v>219648243</v>
      </c>
    </row>
    <row r="10" spans="2:4" x14ac:dyDescent="0.2">
      <c r="B10" s="81" t="s">
        <v>468</v>
      </c>
      <c r="C10" s="85">
        <v>2635779124</v>
      </c>
      <c r="D10" s="85">
        <v>219648243</v>
      </c>
    </row>
    <row r="11" spans="2:4" x14ac:dyDescent="0.2">
      <c r="B11" s="82" t="s">
        <v>165</v>
      </c>
      <c r="C11" s="85">
        <v>2275612323</v>
      </c>
      <c r="D11" s="85">
        <v>189634344</v>
      </c>
    </row>
    <row r="12" spans="2:4" x14ac:dyDescent="0.2">
      <c r="B12" s="82" t="s">
        <v>166</v>
      </c>
      <c r="C12" s="85">
        <v>360166801</v>
      </c>
      <c r="D12" s="85">
        <v>30013899</v>
      </c>
    </row>
    <row r="13" spans="2:4" ht="15" x14ac:dyDescent="0.25">
      <c r="B13" s="79" t="s">
        <v>404</v>
      </c>
      <c r="C13" s="83">
        <v>5182940712</v>
      </c>
      <c r="D13" s="83">
        <v>431911710.9000001</v>
      </c>
    </row>
    <row r="14" spans="2:4" ht="15" x14ac:dyDescent="0.25">
      <c r="B14" s="80" t="s">
        <v>405</v>
      </c>
      <c r="C14" s="84">
        <v>5182940712</v>
      </c>
      <c r="D14" s="84">
        <v>431911710.9000001</v>
      </c>
    </row>
    <row r="15" spans="2:4" x14ac:dyDescent="0.2">
      <c r="B15" s="81" t="s">
        <v>469</v>
      </c>
      <c r="C15" s="85">
        <v>5182940712</v>
      </c>
      <c r="D15" s="85">
        <v>431911710.9000001</v>
      </c>
    </row>
    <row r="16" spans="2:4" x14ac:dyDescent="0.2">
      <c r="B16" s="82" t="s">
        <v>165</v>
      </c>
      <c r="C16" s="85">
        <v>4853188266</v>
      </c>
      <c r="D16" s="85">
        <v>404432340.40000004</v>
      </c>
    </row>
    <row r="17" spans="2:4" x14ac:dyDescent="0.2">
      <c r="B17" s="82" t="s">
        <v>166</v>
      </c>
      <c r="C17" s="85">
        <v>329752446</v>
      </c>
      <c r="D17" s="85">
        <v>27479370.5</v>
      </c>
    </row>
    <row r="18" spans="2:4" ht="15" x14ac:dyDescent="0.25">
      <c r="B18" s="79" t="s">
        <v>406</v>
      </c>
      <c r="C18" s="83">
        <v>86044434138</v>
      </c>
      <c r="D18" s="83">
        <v>4772657608.119998</v>
      </c>
    </row>
    <row r="19" spans="2:4" ht="15" x14ac:dyDescent="0.25">
      <c r="B19" s="80" t="s">
        <v>167</v>
      </c>
      <c r="C19" s="84">
        <v>17247695602</v>
      </c>
      <c r="D19" s="84">
        <v>1320519374.8600004</v>
      </c>
    </row>
    <row r="20" spans="2:4" x14ac:dyDescent="0.2">
      <c r="B20" s="81" t="s">
        <v>169</v>
      </c>
      <c r="C20" s="85">
        <v>11829710949</v>
      </c>
      <c r="D20" s="85">
        <v>1200333569.4300005</v>
      </c>
    </row>
    <row r="21" spans="2:4" x14ac:dyDescent="0.2">
      <c r="B21" s="82" t="s">
        <v>168</v>
      </c>
      <c r="C21" s="85">
        <v>2275510502</v>
      </c>
      <c r="D21" s="85">
        <v>57614093.629999995</v>
      </c>
    </row>
    <row r="22" spans="2:4" x14ac:dyDescent="0.2">
      <c r="B22" s="82" t="s">
        <v>170</v>
      </c>
      <c r="C22" s="85">
        <v>5242781293</v>
      </c>
      <c r="D22" s="85">
        <v>581521438.63999987</v>
      </c>
    </row>
    <row r="23" spans="2:4" x14ac:dyDescent="0.2">
      <c r="B23" s="82" t="s">
        <v>166</v>
      </c>
      <c r="C23" s="85">
        <v>4131252043</v>
      </c>
      <c r="D23" s="85">
        <v>547972357.70999992</v>
      </c>
    </row>
    <row r="24" spans="2:4" x14ac:dyDescent="0.2">
      <c r="B24" s="82" t="s">
        <v>171</v>
      </c>
      <c r="C24" s="85">
        <v>180167111</v>
      </c>
      <c r="D24" s="85">
        <v>13225679.449999999</v>
      </c>
    </row>
    <row r="25" spans="2:4" x14ac:dyDescent="0.2">
      <c r="B25" s="81" t="s">
        <v>172</v>
      </c>
      <c r="C25" s="85">
        <v>78499128</v>
      </c>
      <c r="D25" s="85">
        <v>4089382.2</v>
      </c>
    </row>
    <row r="26" spans="2:4" x14ac:dyDescent="0.2">
      <c r="B26" s="82" t="s">
        <v>168</v>
      </c>
      <c r="C26" s="85">
        <v>78499128</v>
      </c>
      <c r="D26" s="85">
        <v>4089382.2</v>
      </c>
    </row>
    <row r="27" spans="2:4" x14ac:dyDescent="0.2">
      <c r="B27" s="81" t="s">
        <v>407</v>
      </c>
      <c r="C27" s="85">
        <v>2539128440</v>
      </c>
      <c r="D27" s="85">
        <v>62405823.189999998</v>
      </c>
    </row>
    <row r="28" spans="2:4" x14ac:dyDescent="0.2">
      <c r="B28" s="82" t="s">
        <v>408</v>
      </c>
      <c r="C28" s="85">
        <v>2539128440</v>
      </c>
      <c r="D28" s="85">
        <v>62405823.189999998</v>
      </c>
    </row>
    <row r="29" spans="2:4" x14ac:dyDescent="0.2">
      <c r="B29" s="81" t="s">
        <v>470</v>
      </c>
      <c r="C29" s="85">
        <v>118136404</v>
      </c>
      <c r="D29" s="85">
        <v>5658181.4400000004</v>
      </c>
    </row>
    <row r="30" spans="2:4" x14ac:dyDescent="0.2">
      <c r="B30" s="82" t="s">
        <v>173</v>
      </c>
      <c r="C30" s="85">
        <v>118136404</v>
      </c>
      <c r="D30" s="85">
        <v>5658181.4400000004</v>
      </c>
    </row>
    <row r="31" spans="2:4" x14ac:dyDescent="0.2">
      <c r="B31" s="81" t="s">
        <v>175</v>
      </c>
      <c r="C31" s="85">
        <v>182681576</v>
      </c>
      <c r="D31" s="85">
        <v>12572345.599999998</v>
      </c>
    </row>
    <row r="32" spans="2:4" x14ac:dyDescent="0.2">
      <c r="B32" s="82" t="s">
        <v>176</v>
      </c>
      <c r="C32" s="85">
        <v>182681576</v>
      </c>
      <c r="D32" s="85">
        <v>12572345.599999998</v>
      </c>
    </row>
    <row r="33" spans="2:4" x14ac:dyDescent="0.2">
      <c r="B33" s="81" t="s">
        <v>177</v>
      </c>
      <c r="C33" s="85">
        <v>94739958</v>
      </c>
      <c r="D33" s="85">
        <v>5281990.6899999995</v>
      </c>
    </row>
    <row r="34" spans="2:4" x14ac:dyDescent="0.2">
      <c r="B34" s="82" t="s">
        <v>176</v>
      </c>
      <c r="C34" s="85">
        <v>94739958</v>
      </c>
      <c r="D34" s="85">
        <v>5281990.6899999995</v>
      </c>
    </row>
    <row r="35" spans="2:4" x14ac:dyDescent="0.2">
      <c r="B35" s="81" t="s">
        <v>447</v>
      </c>
      <c r="C35" s="85">
        <v>74060196</v>
      </c>
      <c r="D35" s="85">
        <v>1220221.1000000001</v>
      </c>
    </row>
    <row r="36" spans="2:4" x14ac:dyDescent="0.2">
      <c r="B36" s="82" t="s">
        <v>471</v>
      </c>
      <c r="C36" s="85">
        <v>74060196</v>
      </c>
      <c r="D36" s="85">
        <v>1220221.1000000001</v>
      </c>
    </row>
    <row r="37" spans="2:4" x14ac:dyDescent="0.2">
      <c r="B37" s="81" t="s">
        <v>409</v>
      </c>
      <c r="C37" s="85">
        <v>91627547</v>
      </c>
      <c r="D37" s="85">
        <v>3552606.36</v>
      </c>
    </row>
    <row r="38" spans="2:4" x14ac:dyDescent="0.2">
      <c r="B38" s="82" t="s">
        <v>178</v>
      </c>
      <c r="C38" s="85">
        <v>91627547</v>
      </c>
      <c r="D38" s="85">
        <v>3552606.36</v>
      </c>
    </row>
    <row r="39" spans="2:4" x14ac:dyDescent="0.2">
      <c r="B39" s="81" t="s">
        <v>410</v>
      </c>
      <c r="C39" s="85">
        <v>238202607</v>
      </c>
      <c r="D39" s="85">
        <v>8366458.1500000004</v>
      </c>
    </row>
    <row r="40" spans="2:4" x14ac:dyDescent="0.2">
      <c r="B40" s="82" t="s">
        <v>168</v>
      </c>
      <c r="C40" s="85">
        <v>238202607</v>
      </c>
      <c r="D40" s="85">
        <v>8366458.1500000004</v>
      </c>
    </row>
    <row r="41" spans="2:4" x14ac:dyDescent="0.2">
      <c r="B41" s="81" t="s">
        <v>472</v>
      </c>
      <c r="C41" s="85">
        <v>350000000</v>
      </c>
      <c r="D41" s="85">
        <v>125946.7</v>
      </c>
    </row>
    <row r="42" spans="2:4" x14ac:dyDescent="0.2">
      <c r="B42" s="82" t="s">
        <v>174</v>
      </c>
      <c r="C42" s="85">
        <v>350000000</v>
      </c>
      <c r="D42" s="85">
        <v>125946.7</v>
      </c>
    </row>
    <row r="43" spans="2:4" x14ac:dyDescent="0.2">
      <c r="B43" s="81" t="s">
        <v>473</v>
      </c>
      <c r="C43" s="85">
        <v>1650908797</v>
      </c>
      <c r="D43" s="85">
        <v>16912850</v>
      </c>
    </row>
    <row r="44" spans="2:4" x14ac:dyDescent="0.2">
      <c r="B44" s="82" t="s">
        <v>174</v>
      </c>
      <c r="C44" s="85">
        <v>1650908797</v>
      </c>
      <c r="D44" s="85">
        <v>16912850</v>
      </c>
    </row>
    <row r="45" spans="2:4" ht="15" x14ac:dyDescent="0.25">
      <c r="B45" s="80" t="s">
        <v>411</v>
      </c>
      <c r="C45" s="84">
        <v>49771582635</v>
      </c>
      <c r="D45" s="84">
        <v>3058705413.1699996</v>
      </c>
    </row>
    <row r="46" spans="2:4" x14ac:dyDescent="0.2">
      <c r="B46" s="81" t="s">
        <v>179</v>
      </c>
      <c r="C46" s="85">
        <v>5810241212</v>
      </c>
      <c r="D46" s="85">
        <v>272354103.90999997</v>
      </c>
    </row>
    <row r="47" spans="2:4" x14ac:dyDescent="0.2">
      <c r="B47" s="82" t="s">
        <v>168</v>
      </c>
      <c r="C47" s="85">
        <v>430230457</v>
      </c>
      <c r="D47" s="85">
        <v>22567297.91</v>
      </c>
    </row>
    <row r="48" spans="2:4" x14ac:dyDescent="0.2">
      <c r="B48" s="82" t="s">
        <v>180</v>
      </c>
      <c r="C48" s="85">
        <v>3644883888</v>
      </c>
      <c r="D48" s="85">
        <v>105192900.41000001</v>
      </c>
    </row>
    <row r="49" spans="2:4" x14ac:dyDescent="0.2">
      <c r="B49" s="82" t="s">
        <v>171</v>
      </c>
      <c r="C49" s="85">
        <v>1735126867</v>
      </c>
      <c r="D49" s="85">
        <v>144593905.59</v>
      </c>
    </row>
    <row r="50" spans="2:4" x14ac:dyDescent="0.2">
      <c r="B50" s="81" t="s">
        <v>181</v>
      </c>
      <c r="C50" s="85">
        <v>118165086</v>
      </c>
      <c r="D50" s="85">
        <v>2298615.2800000003</v>
      </c>
    </row>
    <row r="51" spans="2:4" x14ac:dyDescent="0.2">
      <c r="B51" s="82" t="s">
        <v>182</v>
      </c>
      <c r="C51" s="85">
        <v>118165086</v>
      </c>
      <c r="D51" s="85">
        <v>2298615.2800000003</v>
      </c>
    </row>
    <row r="52" spans="2:4" x14ac:dyDescent="0.2">
      <c r="B52" s="81" t="s">
        <v>183</v>
      </c>
      <c r="C52" s="85">
        <v>2449559028</v>
      </c>
      <c r="D52" s="85">
        <v>22300406.510000005</v>
      </c>
    </row>
    <row r="53" spans="2:4" x14ac:dyDescent="0.2">
      <c r="B53" s="82" t="s">
        <v>474</v>
      </c>
      <c r="C53" s="85">
        <v>2449559028</v>
      </c>
      <c r="D53" s="85">
        <v>22300406.510000005</v>
      </c>
    </row>
    <row r="54" spans="2:4" x14ac:dyDescent="0.2">
      <c r="B54" s="81" t="s">
        <v>475</v>
      </c>
      <c r="C54" s="85">
        <v>654864330</v>
      </c>
      <c r="D54" s="85">
        <v>20484135.450000003</v>
      </c>
    </row>
    <row r="55" spans="2:4" x14ac:dyDescent="0.2">
      <c r="B55" s="82" t="s">
        <v>182</v>
      </c>
      <c r="C55" s="85">
        <v>654864330</v>
      </c>
      <c r="D55" s="85">
        <v>20484135.450000003</v>
      </c>
    </row>
    <row r="56" spans="2:4" x14ac:dyDescent="0.2">
      <c r="B56" s="81" t="s">
        <v>185</v>
      </c>
      <c r="C56" s="85">
        <v>35766442468</v>
      </c>
      <c r="D56" s="85">
        <v>2619437159.2899995</v>
      </c>
    </row>
    <row r="57" spans="2:4" x14ac:dyDescent="0.2">
      <c r="B57" s="82" t="s">
        <v>180</v>
      </c>
      <c r="C57" s="85">
        <v>35706603194</v>
      </c>
      <c r="D57" s="85">
        <v>2619437159.2899995</v>
      </c>
    </row>
    <row r="58" spans="2:4" x14ac:dyDescent="0.2">
      <c r="B58" s="82" t="s">
        <v>279</v>
      </c>
      <c r="C58" s="85">
        <v>34200289</v>
      </c>
      <c r="D58" s="85">
        <v>0</v>
      </c>
    </row>
    <row r="59" spans="2:4" x14ac:dyDescent="0.2">
      <c r="B59" s="82" t="s">
        <v>476</v>
      </c>
      <c r="C59" s="85">
        <v>25638985</v>
      </c>
      <c r="D59" s="85">
        <v>0</v>
      </c>
    </row>
    <row r="60" spans="2:4" x14ac:dyDescent="0.2">
      <c r="B60" s="81" t="s">
        <v>412</v>
      </c>
      <c r="C60" s="85">
        <v>451046126</v>
      </c>
      <c r="D60" s="85">
        <v>12344269.909999998</v>
      </c>
    </row>
    <row r="61" spans="2:4" x14ac:dyDescent="0.2">
      <c r="B61" s="82" t="s">
        <v>180</v>
      </c>
      <c r="C61" s="85">
        <v>451046126</v>
      </c>
      <c r="D61" s="85">
        <v>12344269.909999998</v>
      </c>
    </row>
    <row r="62" spans="2:4" x14ac:dyDescent="0.2">
      <c r="B62" s="81" t="s">
        <v>477</v>
      </c>
      <c r="C62" s="85">
        <v>302146892</v>
      </c>
      <c r="D62" s="85">
        <v>12839120.189999998</v>
      </c>
    </row>
    <row r="63" spans="2:4" x14ac:dyDescent="0.2">
      <c r="B63" s="82" t="s">
        <v>180</v>
      </c>
      <c r="C63" s="85">
        <v>302146892</v>
      </c>
      <c r="D63" s="85">
        <v>12839120.189999998</v>
      </c>
    </row>
    <row r="64" spans="2:4" x14ac:dyDescent="0.2">
      <c r="B64" s="81" t="s">
        <v>186</v>
      </c>
      <c r="C64" s="85">
        <v>1094220384</v>
      </c>
      <c r="D64" s="85">
        <v>32179986.040000003</v>
      </c>
    </row>
    <row r="65" spans="2:4" x14ac:dyDescent="0.2">
      <c r="B65" s="82" t="s">
        <v>187</v>
      </c>
      <c r="C65" s="85">
        <v>1094220384</v>
      </c>
      <c r="D65" s="85">
        <v>32179986.040000003</v>
      </c>
    </row>
    <row r="66" spans="2:4" x14ac:dyDescent="0.2">
      <c r="B66" s="81" t="s">
        <v>478</v>
      </c>
      <c r="C66" s="85">
        <v>2644780739</v>
      </c>
      <c r="D66" s="85">
        <v>40267805.760000005</v>
      </c>
    </row>
    <row r="67" spans="2:4" x14ac:dyDescent="0.2">
      <c r="B67" s="82" t="s">
        <v>474</v>
      </c>
      <c r="C67" s="85">
        <v>2644780739</v>
      </c>
      <c r="D67" s="85">
        <v>40267805.760000005</v>
      </c>
    </row>
    <row r="68" spans="2:4" x14ac:dyDescent="0.2">
      <c r="B68" s="81" t="s">
        <v>188</v>
      </c>
      <c r="C68" s="85">
        <v>248968365</v>
      </c>
      <c r="D68" s="85">
        <v>11685968.950000003</v>
      </c>
    </row>
    <row r="69" spans="2:4" x14ac:dyDescent="0.2">
      <c r="B69" s="82" t="s">
        <v>182</v>
      </c>
      <c r="C69" s="85">
        <v>248968365</v>
      </c>
      <c r="D69" s="85">
        <v>11685968.950000003</v>
      </c>
    </row>
    <row r="70" spans="2:4" x14ac:dyDescent="0.2">
      <c r="B70" s="81" t="s">
        <v>479</v>
      </c>
      <c r="C70" s="85">
        <v>231148005</v>
      </c>
      <c r="D70" s="85">
        <v>12513841.880000001</v>
      </c>
    </row>
    <row r="71" spans="2:4" x14ac:dyDescent="0.2">
      <c r="B71" s="82" t="s">
        <v>182</v>
      </c>
      <c r="C71" s="85">
        <v>231148005</v>
      </c>
      <c r="D71" s="85">
        <v>12513841.880000001</v>
      </c>
    </row>
    <row r="72" spans="2:4" ht="15" x14ac:dyDescent="0.25">
      <c r="B72" s="80" t="s">
        <v>189</v>
      </c>
      <c r="C72" s="84">
        <v>2481231381</v>
      </c>
      <c r="D72" s="84">
        <v>109017139.95000002</v>
      </c>
    </row>
    <row r="73" spans="2:4" x14ac:dyDescent="0.2">
      <c r="B73" s="81" t="s">
        <v>480</v>
      </c>
      <c r="C73" s="85">
        <v>2481231381</v>
      </c>
      <c r="D73" s="85">
        <v>109017139.95000002</v>
      </c>
    </row>
    <row r="74" spans="2:4" x14ac:dyDescent="0.2">
      <c r="B74" s="82" t="s">
        <v>481</v>
      </c>
      <c r="C74" s="85">
        <v>2466391365</v>
      </c>
      <c r="D74" s="85">
        <v>109017139.95000002</v>
      </c>
    </row>
    <row r="75" spans="2:4" x14ac:dyDescent="0.2">
      <c r="B75" s="82" t="s">
        <v>166</v>
      </c>
      <c r="C75" s="85">
        <v>14840016</v>
      </c>
      <c r="D75" s="85">
        <v>0</v>
      </c>
    </row>
    <row r="76" spans="2:4" ht="15" x14ac:dyDescent="0.25">
      <c r="B76" s="80" t="s">
        <v>190</v>
      </c>
      <c r="C76" s="84">
        <v>16543924520</v>
      </c>
      <c r="D76" s="84">
        <v>284415680.13999999</v>
      </c>
    </row>
    <row r="77" spans="2:4" x14ac:dyDescent="0.2">
      <c r="B77" s="81" t="s">
        <v>191</v>
      </c>
      <c r="C77" s="85">
        <v>3199637518</v>
      </c>
      <c r="D77" s="85">
        <v>64498504.229999997</v>
      </c>
    </row>
    <row r="78" spans="2:4" x14ac:dyDescent="0.2">
      <c r="B78" s="82" t="s">
        <v>168</v>
      </c>
      <c r="C78" s="85">
        <v>2609284279</v>
      </c>
      <c r="D78" s="85">
        <v>24318930.299999993</v>
      </c>
    </row>
    <row r="79" spans="2:4" x14ac:dyDescent="0.2">
      <c r="B79" s="82" t="s">
        <v>192</v>
      </c>
      <c r="C79" s="85">
        <v>16000000</v>
      </c>
      <c r="D79" s="85">
        <v>0</v>
      </c>
    </row>
    <row r="80" spans="2:4" x14ac:dyDescent="0.2">
      <c r="B80" s="82" t="s">
        <v>482</v>
      </c>
      <c r="C80" s="85">
        <v>95000000</v>
      </c>
      <c r="D80" s="85">
        <v>2194079.27</v>
      </c>
    </row>
    <row r="81" spans="2:4" x14ac:dyDescent="0.2">
      <c r="B81" s="82" t="s">
        <v>171</v>
      </c>
      <c r="C81" s="85">
        <v>479353239</v>
      </c>
      <c r="D81" s="85">
        <v>37985494.659999996</v>
      </c>
    </row>
    <row r="82" spans="2:4" x14ac:dyDescent="0.2">
      <c r="B82" s="81" t="s">
        <v>184</v>
      </c>
      <c r="C82" s="85">
        <v>4109834240</v>
      </c>
      <c r="D82" s="85">
        <v>77438006.890000001</v>
      </c>
    </row>
    <row r="83" spans="2:4" x14ac:dyDescent="0.2">
      <c r="B83" s="82" t="s">
        <v>483</v>
      </c>
      <c r="C83" s="85">
        <v>4109834240</v>
      </c>
      <c r="D83" s="85">
        <v>77438006.890000001</v>
      </c>
    </row>
    <row r="84" spans="2:4" x14ac:dyDescent="0.2">
      <c r="B84" s="81" t="s">
        <v>193</v>
      </c>
      <c r="C84" s="85">
        <v>3993718403</v>
      </c>
      <c r="D84" s="85">
        <v>622241.48</v>
      </c>
    </row>
    <row r="85" spans="2:4" x14ac:dyDescent="0.2">
      <c r="B85" s="82" t="s">
        <v>194</v>
      </c>
      <c r="C85" s="85">
        <v>3993718403</v>
      </c>
      <c r="D85" s="85">
        <v>622241.48</v>
      </c>
    </row>
    <row r="86" spans="2:4" x14ac:dyDescent="0.2">
      <c r="B86" s="81" t="s">
        <v>195</v>
      </c>
      <c r="C86" s="85">
        <v>93076099</v>
      </c>
      <c r="D86" s="85">
        <v>4604240.5699999994</v>
      </c>
    </row>
    <row r="87" spans="2:4" x14ac:dyDescent="0.2">
      <c r="B87" s="82" t="s">
        <v>192</v>
      </c>
      <c r="C87" s="85">
        <v>93076099</v>
      </c>
      <c r="D87" s="85">
        <v>4604240.5699999994</v>
      </c>
    </row>
    <row r="88" spans="2:4" x14ac:dyDescent="0.2">
      <c r="B88" s="81" t="s">
        <v>484</v>
      </c>
      <c r="C88" s="85">
        <v>253456268</v>
      </c>
      <c r="D88" s="85">
        <v>10817076.700000001</v>
      </c>
    </row>
    <row r="89" spans="2:4" x14ac:dyDescent="0.2">
      <c r="B89" s="82" t="s">
        <v>196</v>
      </c>
      <c r="C89" s="85">
        <v>253456268</v>
      </c>
      <c r="D89" s="85">
        <v>10817076.700000001</v>
      </c>
    </row>
    <row r="90" spans="2:4" x14ac:dyDescent="0.2">
      <c r="B90" s="81" t="s">
        <v>485</v>
      </c>
      <c r="C90" s="85">
        <v>4161248089</v>
      </c>
      <c r="D90" s="85">
        <v>126435610.27000001</v>
      </c>
    </row>
    <row r="91" spans="2:4" x14ac:dyDescent="0.2">
      <c r="B91" s="82" t="s">
        <v>486</v>
      </c>
      <c r="C91" s="85">
        <v>4161248089</v>
      </c>
      <c r="D91" s="85">
        <v>126435610.27000001</v>
      </c>
    </row>
    <row r="92" spans="2:4" x14ac:dyDescent="0.2">
      <c r="B92" s="81" t="s">
        <v>487</v>
      </c>
      <c r="C92" s="85">
        <v>732953903</v>
      </c>
      <c r="D92" s="85">
        <v>0</v>
      </c>
    </row>
    <row r="93" spans="2:4" x14ac:dyDescent="0.2">
      <c r="B93" s="82" t="s">
        <v>482</v>
      </c>
      <c r="C93" s="85">
        <v>732953903</v>
      </c>
      <c r="D93" s="85">
        <v>0</v>
      </c>
    </row>
    <row r="94" spans="2:4" ht="15" x14ac:dyDescent="0.25">
      <c r="B94" s="79" t="s">
        <v>413</v>
      </c>
      <c r="C94" s="83">
        <v>50918592846</v>
      </c>
      <c r="D94" s="83">
        <v>3359252145.0599999</v>
      </c>
    </row>
    <row r="95" spans="2:4" ht="15" x14ac:dyDescent="0.25">
      <c r="B95" s="80" t="s">
        <v>197</v>
      </c>
      <c r="C95" s="84">
        <v>28972374348</v>
      </c>
      <c r="D95" s="84">
        <v>2008321496.4999998</v>
      </c>
    </row>
    <row r="96" spans="2:4" x14ac:dyDescent="0.2">
      <c r="B96" s="81" t="s">
        <v>414</v>
      </c>
      <c r="C96" s="85">
        <v>26733253976</v>
      </c>
      <c r="D96" s="85">
        <v>1913310800.0999999</v>
      </c>
    </row>
    <row r="97" spans="2:4" x14ac:dyDescent="0.2">
      <c r="B97" s="82" t="s">
        <v>168</v>
      </c>
      <c r="C97" s="85">
        <v>1963574926</v>
      </c>
      <c r="D97" s="85">
        <v>39305855.379999995</v>
      </c>
    </row>
    <row r="98" spans="2:4" x14ac:dyDescent="0.2">
      <c r="B98" s="82" t="s">
        <v>198</v>
      </c>
      <c r="C98" s="85">
        <v>369875789</v>
      </c>
      <c r="D98" s="85">
        <v>2483024.81</v>
      </c>
    </row>
    <row r="99" spans="2:4" x14ac:dyDescent="0.2">
      <c r="B99" s="82" t="s">
        <v>199</v>
      </c>
      <c r="C99" s="85">
        <v>78236325</v>
      </c>
      <c r="D99" s="85">
        <v>2725129.12</v>
      </c>
    </row>
    <row r="100" spans="2:4" x14ac:dyDescent="0.2">
      <c r="B100" s="82" t="s">
        <v>200</v>
      </c>
      <c r="C100" s="85">
        <v>49822590</v>
      </c>
      <c r="D100" s="85">
        <v>2960305</v>
      </c>
    </row>
    <row r="101" spans="2:4" x14ac:dyDescent="0.2">
      <c r="B101" s="82" t="s">
        <v>210</v>
      </c>
      <c r="C101" s="85">
        <v>1237327951</v>
      </c>
      <c r="D101" s="85">
        <v>15152672.710000001</v>
      </c>
    </row>
    <row r="102" spans="2:4" x14ac:dyDescent="0.2">
      <c r="B102" s="82" t="s">
        <v>166</v>
      </c>
      <c r="C102" s="85">
        <v>508289136</v>
      </c>
      <c r="D102" s="85">
        <v>30804874.079999998</v>
      </c>
    </row>
    <row r="103" spans="2:4" x14ac:dyDescent="0.2">
      <c r="B103" s="82" t="s">
        <v>171</v>
      </c>
      <c r="C103" s="85">
        <v>22526127259</v>
      </c>
      <c r="D103" s="85">
        <v>1819878939</v>
      </c>
    </row>
    <row r="104" spans="2:4" x14ac:dyDescent="0.2">
      <c r="B104" s="81" t="s">
        <v>201</v>
      </c>
      <c r="C104" s="85">
        <v>1861470301</v>
      </c>
      <c r="D104" s="85">
        <v>75883366.409999982</v>
      </c>
    </row>
    <row r="105" spans="2:4" x14ac:dyDescent="0.2">
      <c r="B105" s="82" t="s">
        <v>199</v>
      </c>
      <c r="C105" s="85">
        <v>1861470301</v>
      </c>
      <c r="D105" s="85">
        <v>75883366.409999982</v>
      </c>
    </row>
    <row r="106" spans="2:4" x14ac:dyDescent="0.2">
      <c r="B106" s="81" t="s">
        <v>488</v>
      </c>
      <c r="C106" s="85">
        <v>116611243</v>
      </c>
      <c r="D106" s="85">
        <v>5118606.25</v>
      </c>
    </row>
    <row r="107" spans="2:4" x14ac:dyDescent="0.2">
      <c r="B107" s="82" t="s">
        <v>200</v>
      </c>
      <c r="C107" s="85">
        <v>116611243</v>
      </c>
      <c r="D107" s="85">
        <v>5118606.25</v>
      </c>
    </row>
    <row r="108" spans="2:4" x14ac:dyDescent="0.2">
      <c r="B108" s="81" t="s">
        <v>202</v>
      </c>
      <c r="C108" s="85">
        <v>93821253</v>
      </c>
      <c r="D108" s="85">
        <v>5268650.8199999994</v>
      </c>
    </row>
    <row r="109" spans="2:4" x14ac:dyDescent="0.2">
      <c r="B109" s="82" t="s">
        <v>415</v>
      </c>
      <c r="C109" s="85">
        <v>93821253</v>
      </c>
      <c r="D109" s="85">
        <v>5268650.8199999994</v>
      </c>
    </row>
    <row r="110" spans="2:4" x14ac:dyDescent="0.2">
      <c r="B110" s="81" t="s">
        <v>203</v>
      </c>
      <c r="C110" s="85">
        <v>28358299</v>
      </c>
      <c r="D110" s="85">
        <v>1179194.07</v>
      </c>
    </row>
    <row r="111" spans="2:4" x14ac:dyDescent="0.2">
      <c r="B111" s="82" t="s">
        <v>415</v>
      </c>
      <c r="C111" s="85">
        <v>28358299</v>
      </c>
      <c r="D111" s="85">
        <v>1179194.07</v>
      </c>
    </row>
    <row r="112" spans="2:4" x14ac:dyDescent="0.2">
      <c r="B112" s="81" t="s">
        <v>204</v>
      </c>
      <c r="C112" s="85">
        <v>51118732</v>
      </c>
      <c r="D112" s="85">
        <v>2601515.7699999996</v>
      </c>
    </row>
    <row r="113" spans="2:4" x14ac:dyDescent="0.2">
      <c r="B113" s="82" t="s">
        <v>415</v>
      </c>
      <c r="C113" s="85">
        <v>51118732</v>
      </c>
      <c r="D113" s="85">
        <v>2601515.7699999996</v>
      </c>
    </row>
    <row r="114" spans="2:4" x14ac:dyDescent="0.2">
      <c r="B114" s="81" t="s">
        <v>205</v>
      </c>
      <c r="C114" s="85">
        <v>23016787</v>
      </c>
      <c r="D114" s="85">
        <v>1506261.75</v>
      </c>
    </row>
    <row r="115" spans="2:4" x14ac:dyDescent="0.2">
      <c r="B115" s="82" t="s">
        <v>415</v>
      </c>
      <c r="C115" s="85">
        <v>23016787</v>
      </c>
      <c r="D115" s="85">
        <v>1506261.75</v>
      </c>
    </row>
    <row r="116" spans="2:4" x14ac:dyDescent="0.2">
      <c r="B116" s="81" t="s">
        <v>206</v>
      </c>
      <c r="C116" s="85">
        <v>19492186</v>
      </c>
      <c r="D116" s="85">
        <v>1265221.0899999999</v>
      </c>
    </row>
    <row r="117" spans="2:4" x14ac:dyDescent="0.2">
      <c r="B117" s="82" t="s">
        <v>415</v>
      </c>
      <c r="C117" s="85">
        <v>19492186</v>
      </c>
      <c r="D117" s="85">
        <v>1265221.0899999999</v>
      </c>
    </row>
    <row r="118" spans="2:4" x14ac:dyDescent="0.2">
      <c r="B118" s="81" t="s">
        <v>207</v>
      </c>
      <c r="C118" s="85">
        <v>18068931</v>
      </c>
      <c r="D118" s="85">
        <v>1207170.95</v>
      </c>
    </row>
    <row r="119" spans="2:4" x14ac:dyDescent="0.2">
      <c r="B119" s="82" t="s">
        <v>415</v>
      </c>
      <c r="C119" s="85">
        <v>18068931</v>
      </c>
      <c r="D119" s="85">
        <v>1207170.95</v>
      </c>
    </row>
    <row r="120" spans="2:4" x14ac:dyDescent="0.2">
      <c r="B120" s="81" t="s">
        <v>208</v>
      </c>
      <c r="C120" s="85">
        <v>27162640</v>
      </c>
      <c r="D120" s="85">
        <v>980709.29</v>
      </c>
    </row>
    <row r="121" spans="2:4" x14ac:dyDescent="0.2">
      <c r="B121" s="82" t="s">
        <v>415</v>
      </c>
      <c r="C121" s="85">
        <v>27162640</v>
      </c>
      <c r="D121" s="85">
        <v>980709.29</v>
      </c>
    </row>
    <row r="122" spans="2:4" ht="15" x14ac:dyDescent="0.25">
      <c r="B122" s="80" t="s">
        <v>209</v>
      </c>
      <c r="C122" s="84">
        <v>21946218498</v>
      </c>
      <c r="D122" s="84">
        <v>1350930648.5599995</v>
      </c>
    </row>
    <row r="123" spans="2:4" x14ac:dyDescent="0.2">
      <c r="B123" s="81" t="s">
        <v>489</v>
      </c>
      <c r="C123" s="85">
        <v>19743565177</v>
      </c>
      <c r="D123" s="85">
        <v>1250190636.5099998</v>
      </c>
    </row>
    <row r="124" spans="2:4" x14ac:dyDescent="0.2">
      <c r="B124" s="82" t="s">
        <v>490</v>
      </c>
      <c r="C124" s="85">
        <v>19113068016</v>
      </c>
      <c r="D124" s="85">
        <v>1244161272.5599997</v>
      </c>
    </row>
    <row r="125" spans="2:4" x14ac:dyDescent="0.2">
      <c r="B125" s="82" t="s">
        <v>210</v>
      </c>
      <c r="C125" s="85">
        <v>630497161</v>
      </c>
      <c r="D125" s="85">
        <v>6029363.9500000002</v>
      </c>
    </row>
    <row r="126" spans="2:4" x14ac:dyDescent="0.2">
      <c r="B126" s="81" t="s">
        <v>212</v>
      </c>
      <c r="C126" s="85">
        <v>160228034</v>
      </c>
      <c r="D126" s="85">
        <v>2974343.55</v>
      </c>
    </row>
    <row r="127" spans="2:4" x14ac:dyDescent="0.2">
      <c r="B127" s="82" t="s">
        <v>211</v>
      </c>
      <c r="C127" s="85">
        <v>160228034</v>
      </c>
      <c r="D127" s="85">
        <v>2974343.55</v>
      </c>
    </row>
    <row r="128" spans="2:4" x14ac:dyDescent="0.2">
      <c r="B128" s="81" t="s">
        <v>491</v>
      </c>
      <c r="C128" s="85">
        <v>467397269</v>
      </c>
      <c r="D128" s="85">
        <v>22472704.119999997</v>
      </c>
    </row>
    <row r="129" spans="2:4" x14ac:dyDescent="0.2">
      <c r="B129" s="82" t="s">
        <v>490</v>
      </c>
      <c r="C129" s="85">
        <v>467397269</v>
      </c>
      <c r="D129" s="85">
        <v>22472704.119999997</v>
      </c>
    </row>
    <row r="130" spans="2:4" x14ac:dyDescent="0.2">
      <c r="B130" s="81" t="s">
        <v>492</v>
      </c>
      <c r="C130" s="85">
        <v>1197941910</v>
      </c>
      <c r="D130" s="85">
        <v>60408397.279999994</v>
      </c>
    </row>
    <row r="131" spans="2:4" x14ac:dyDescent="0.2">
      <c r="B131" s="82" t="s">
        <v>213</v>
      </c>
      <c r="C131" s="85">
        <v>1197941910</v>
      </c>
      <c r="D131" s="85">
        <v>60408397.279999994</v>
      </c>
    </row>
    <row r="132" spans="2:4" x14ac:dyDescent="0.2">
      <c r="B132" s="81" t="s">
        <v>493</v>
      </c>
      <c r="C132" s="85">
        <v>70754867</v>
      </c>
      <c r="D132" s="85">
        <v>2945611.56</v>
      </c>
    </row>
    <row r="133" spans="2:4" x14ac:dyDescent="0.2">
      <c r="B133" s="82" t="s">
        <v>214</v>
      </c>
      <c r="C133" s="85">
        <v>70754867</v>
      </c>
      <c r="D133" s="85">
        <v>2945611.56</v>
      </c>
    </row>
    <row r="134" spans="2:4" x14ac:dyDescent="0.2">
      <c r="B134" s="81" t="s">
        <v>494</v>
      </c>
      <c r="C134" s="85">
        <v>247255892</v>
      </c>
      <c r="D134" s="85">
        <v>9606189.75</v>
      </c>
    </row>
    <row r="135" spans="2:4" x14ac:dyDescent="0.2">
      <c r="B135" s="82" t="s">
        <v>214</v>
      </c>
      <c r="C135" s="85">
        <v>247255892</v>
      </c>
      <c r="D135" s="85">
        <v>9606189.75</v>
      </c>
    </row>
    <row r="136" spans="2:4" x14ac:dyDescent="0.2">
      <c r="B136" s="81" t="s">
        <v>495</v>
      </c>
      <c r="C136" s="85">
        <v>59075349</v>
      </c>
      <c r="D136" s="85">
        <v>2332765.7900000005</v>
      </c>
    </row>
    <row r="137" spans="2:4" x14ac:dyDescent="0.2">
      <c r="B137" s="82" t="s">
        <v>214</v>
      </c>
      <c r="C137" s="85">
        <v>59075349</v>
      </c>
      <c r="D137" s="85">
        <v>2332765.7900000005</v>
      </c>
    </row>
    <row r="138" spans="2:4" ht="15" x14ac:dyDescent="0.25">
      <c r="B138" s="79" t="s">
        <v>34</v>
      </c>
      <c r="C138" s="83">
        <v>41821269281</v>
      </c>
      <c r="D138" s="83">
        <v>2503203660.5399995</v>
      </c>
    </row>
    <row r="139" spans="2:4" ht="15" x14ac:dyDescent="0.25">
      <c r="B139" s="80" t="s">
        <v>215</v>
      </c>
      <c r="C139" s="84">
        <v>15597205319</v>
      </c>
      <c r="D139" s="84">
        <v>827897168.28000009</v>
      </c>
    </row>
    <row r="140" spans="2:4" x14ac:dyDescent="0.2">
      <c r="B140" s="81" t="s">
        <v>216</v>
      </c>
      <c r="C140" s="85">
        <v>11432135219</v>
      </c>
      <c r="D140" s="85">
        <v>599242025.34000003</v>
      </c>
    </row>
    <row r="141" spans="2:4" x14ac:dyDescent="0.2">
      <c r="B141" s="82" t="s">
        <v>168</v>
      </c>
      <c r="C141" s="85">
        <v>4665182681</v>
      </c>
      <c r="D141" s="85">
        <v>101982056.53</v>
      </c>
    </row>
    <row r="142" spans="2:4" x14ac:dyDescent="0.2">
      <c r="B142" s="82" t="s">
        <v>166</v>
      </c>
      <c r="C142" s="85">
        <v>6766952538</v>
      </c>
      <c r="D142" s="85">
        <v>497259968.81</v>
      </c>
    </row>
    <row r="143" spans="2:4" x14ac:dyDescent="0.2">
      <c r="B143" s="81" t="s">
        <v>496</v>
      </c>
      <c r="C143" s="85">
        <v>740326493</v>
      </c>
      <c r="D143" s="85">
        <v>38392458.349999994</v>
      </c>
    </row>
    <row r="144" spans="2:4" x14ac:dyDescent="0.2">
      <c r="B144" s="82" t="s">
        <v>416</v>
      </c>
      <c r="C144" s="85">
        <v>740326493</v>
      </c>
      <c r="D144" s="85">
        <v>38392458.349999994</v>
      </c>
    </row>
    <row r="145" spans="2:4" x14ac:dyDescent="0.2">
      <c r="B145" s="81" t="s">
        <v>497</v>
      </c>
      <c r="C145" s="85">
        <v>33018941</v>
      </c>
      <c r="D145" s="85">
        <v>1713238.77</v>
      </c>
    </row>
    <row r="146" spans="2:4" x14ac:dyDescent="0.2">
      <c r="B146" s="82" t="s">
        <v>217</v>
      </c>
      <c r="C146" s="85">
        <v>33018941</v>
      </c>
      <c r="D146" s="85">
        <v>1713238.77</v>
      </c>
    </row>
    <row r="147" spans="2:4" x14ac:dyDescent="0.2">
      <c r="B147" s="81" t="s">
        <v>219</v>
      </c>
      <c r="C147" s="85">
        <v>93378798</v>
      </c>
      <c r="D147" s="85">
        <v>5920341.0600000005</v>
      </c>
    </row>
    <row r="148" spans="2:4" x14ac:dyDescent="0.2">
      <c r="B148" s="82" t="s">
        <v>217</v>
      </c>
      <c r="C148" s="85">
        <v>93378798</v>
      </c>
      <c r="D148" s="85">
        <v>5920341.0600000005</v>
      </c>
    </row>
    <row r="149" spans="2:4" x14ac:dyDescent="0.2">
      <c r="B149" s="81" t="s">
        <v>220</v>
      </c>
      <c r="C149" s="85">
        <v>405999360</v>
      </c>
      <c r="D149" s="85">
        <v>21531169.879999999</v>
      </c>
    </row>
    <row r="150" spans="2:4" x14ac:dyDescent="0.2">
      <c r="B150" s="82" t="s">
        <v>217</v>
      </c>
      <c r="C150" s="85">
        <v>405999360</v>
      </c>
      <c r="D150" s="85">
        <v>21531169.879999999</v>
      </c>
    </row>
    <row r="151" spans="2:4" x14ac:dyDescent="0.2">
      <c r="B151" s="81" t="s">
        <v>221</v>
      </c>
      <c r="C151" s="85">
        <v>44703019</v>
      </c>
      <c r="D151" s="85">
        <v>2681760.69</v>
      </c>
    </row>
    <row r="152" spans="2:4" x14ac:dyDescent="0.2">
      <c r="B152" s="82" t="s">
        <v>417</v>
      </c>
      <c r="C152" s="85">
        <v>44703019</v>
      </c>
      <c r="D152" s="85">
        <v>2681760.69</v>
      </c>
    </row>
    <row r="153" spans="2:4" x14ac:dyDescent="0.2">
      <c r="B153" s="81" t="s">
        <v>222</v>
      </c>
      <c r="C153" s="85">
        <v>47931484</v>
      </c>
      <c r="D153" s="85">
        <v>1876310.71</v>
      </c>
    </row>
    <row r="154" spans="2:4" x14ac:dyDescent="0.2">
      <c r="B154" s="82" t="s">
        <v>416</v>
      </c>
      <c r="C154" s="85">
        <v>47931484</v>
      </c>
      <c r="D154" s="85">
        <v>1876310.71</v>
      </c>
    </row>
    <row r="155" spans="2:4" x14ac:dyDescent="0.2">
      <c r="B155" s="81" t="s">
        <v>498</v>
      </c>
      <c r="C155" s="85">
        <v>22392179</v>
      </c>
      <c r="D155" s="85">
        <v>1275854.45</v>
      </c>
    </row>
    <row r="156" spans="2:4" x14ac:dyDescent="0.2">
      <c r="B156" s="82" t="s">
        <v>416</v>
      </c>
      <c r="C156" s="85">
        <v>22392179</v>
      </c>
      <c r="D156" s="85">
        <v>1275854.45</v>
      </c>
    </row>
    <row r="157" spans="2:4" x14ac:dyDescent="0.2">
      <c r="B157" s="81" t="s">
        <v>223</v>
      </c>
      <c r="C157" s="85">
        <v>26207791</v>
      </c>
      <c r="D157" s="85">
        <v>1674433.24</v>
      </c>
    </row>
    <row r="158" spans="2:4" x14ac:dyDescent="0.2">
      <c r="B158" s="82" t="s">
        <v>416</v>
      </c>
      <c r="C158" s="85">
        <v>26207791</v>
      </c>
      <c r="D158" s="85">
        <v>1674433.24</v>
      </c>
    </row>
    <row r="159" spans="2:4" x14ac:dyDescent="0.2">
      <c r="B159" s="81" t="s">
        <v>499</v>
      </c>
      <c r="C159" s="85">
        <v>35548457</v>
      </c>
      <c r="D159" s="85">
        <v>1685456.25</v>
      </c>
    </row>
    <row r="160" spans="2:4" x14ac:dyDescent="0.2">
      <c r="B160" s="82" t="s">
        <v>416</v>
      </c>
      <c r="C160" s="85">
        <v>35548457</v>
      </c>
      <c r="D160" s="85">
        <v>1685456.25</v>
      </c>
    </row>
    <row r="161" spans="2:4" x14ac:dyDescent="0.2">
      <c r="B161" s="81" t="s">
        <v>500</v>
      </c>
      <c r="C161" s="85">
        <v>25559290</v>
      </c>
      <c r="D161" s="85">
        <v>1217610.6400000001</v>
      </c>
    </row>
    <row r="162" spans="2:4" x14ac:dyDescent="0.2">
      <c r="B162" s="82" t="s">
        <v>168</v>
      </c>
      <c r="C162" s="85">
        <v>25559290</v>
      </c>
      <c r="D162" s="85">
        <v>1217610.6400000001</v>
      </c>
    </row>
    <row r="163" spans="2:4" x14ac:dyDescent="0.2">
      <c r="B163" s="81" t="s">
        <v>224</v>
      </c>
      <c r="C163" s="85">
        <v>539380081</v>
      </c>
      <c r="D163" s="85">
        <v>20343977.339999996</v>
      </c>
    </row>
    <row r="164" spans="2:4" x14ac:dyDescent="0.2">
      <c r="B164" s="82" t="s">
        <v>417</v>
      </c>
      <c r="C164" s="85">
        <v>539380081</v>
      </c>
      <c r="D164" s="85">
        <v>20343977.339999996</v>
      </c>
    </row>
    <row r="165" spans="2:4" x14ac:dyDescent="0.2">
      <c r="B165" s="81" t="s">
        <v>501</v>
      </c>
      <c r="C165" s="85">
        <v>58866155</v>
      </c>
      <c r="D165" s="85">
        <v>2996915.42</v>
      </c>
    </row>
    <row r="166" spans="2:4" x14ac:dyDescent="0.2">
      <c r="B166" s="82" t="s">
        <v>417</v>
      </c>
      <c r="C166" s="85">
        <v>58866155</v>
      </c>
      <c r="D166" s="85">
        <v>2996915.42</v>
      </c>
    </row>
    <row r="167" spans="2:4" x14ac:dyDescent="0.2">
      <c r="B167" s="81" t="s">
        <v>225</v>
      </c>
      <c r="C167" s="85">
        <v>108829498</v>
      </c>
      <c r="D167" s="85">
        <v>7699154.3399999999</v>
      </c>
    </row>
    <row r="168" spans="2:4" x14ac:dyDescent="0.2">
      <c r="B168" s="82" t="s">
        <v>417</v>
      </c>
      <c r="C168" s="85">
        <v>108829498</v>
      </c>
      <c r="D168" s="85">
        <v>7699154.3399999999</v>
      </c>
    </row>
    <row r="169" spans="2:4" x14ac:dyDescent="0.2">
      <c r="B169" s="81" t="s">
        <v>226</v>
      </c>
      <c r="C169" s="85">
        <v>55389954</v>
      </c>
      <c r="D169" s="85">
        <v>2597115.7199999993</v>
      </c>
    </row>
    <row r="170" spans="2:4" x14ac:dyDescent="0.2">
      <c r="B170" s="82" t="s">
        <v>416</v>
      </c>
      <c r="C170" s="85">
        <v>55389954</v>
      </c>
      <c r="D170" s="85">
        <v>2597115.7199999993</v>
      </c>
    </row>
    <row r="171" spans="2:4" x14ac:dyDescent="0.2">
      <c r="B171" s="81" t="s">
        <v>227</v>
      </c>
      <c r="C171" s="85">
        <v>67114391</v>
      </c>
      <c r="D171" s="85">
        <v>4176965.1399999997</v>
      </c>
    </row>
    <row r="172" spans="2:4" x14ac:dyDescent="0.2">
      <c r="B172" s="82" t="s">
        <v>417</v>
      </c>
      <c r="C172" s="85">
        <v>67114391</v>
      </c>
      <c r="D172" s="85">
        <v>4176965.1399999997</v>
      </c>
    </row>
    <row r="173" spans="2:4" x14ac:dyDescent="0.2">
      <c r="B173" s="81" t="s">
        <v>228</v>
      </c>
      <c r="C173" s="85">
        <v>332301706</v>
      </c>
      <c r="D173" s="85">
        <v>20124094.799999997</v>
      </c>
    </row>
    <row r="174" spans="2:4" x14ac:dyDescent="0.2">
      <c r="B174" s="82" t="s">
        <v>417</v>
      </c>
      <c r="C174" s="85">
        <v>332301706</v>
      </c>
      <c r="D174" s="85">
        <v>20124094.799999997</v>
      </c>
    </row>
    <row r="175" spans="2:4" x14ac:dyDescent="0.2">
      <c r="B175" s="81" t="s">
        <v>229</v>
      </c>
      <c r="C175" s="85">
        <v>1203553596</v>
      </c>
      <c r="D175" s="85">
        <v>75167187.010000005</v>
      </c>
    </row>
    <row r="176" spans="2:4" x14ac:dyDescent="0.2">
      <c r="B176" s="82" t="s">
        <v>417</v>
      </c>
      <c r="C176" s="85">
        <v>1203553596</v>
      </c>
      <c r="D176" s="85">
        <v>75167187.010000005</v>
      </c>
    </row>
    <row r="177" spans="2:4" x14ac:dyDescent="0.2">
      <c r="B177" s="81" t="s">
        <v>502</v>
      </c>
      <c r="C177" s="85">
        <v>47962618</v>
      </c>
      <c r="D177" s="85">
        <v>2135041.33</v>
      </c>
    </row>
    <row r="178" spans="2:4" x14ac:dyDescent="0.2">
      <c r="B178" s="82" t="s">
        <v>168</v>
      </c>
      <c r="C178" s="85">
        <v>47962618</v>
      </c>
      <c r="D178" s="85">
        <v>2135041.33</v>
      </c>
    </row>
    <row r="179" spans="2:4" x14ac:dyDescent="0.2">
      <c r="B179" s="81" t="s">
        <v>230</v>
      </c>
      <c r="C179" s="85">
        <v>74782554</v>
      </c>
      <c r="D179" s="85">
        <v>3355828.15</v>
      </c>
    </row>
    <row r="180" spans="2:4" x14ac:dyDescent="0.2">
      <c r="B180" s="82" t="s">
        <v>416</v>
      </c>
      <c r="C180" s="85">
        <v>74782554</v>
      </c>
      <c r="D180" s="85">
        <v>3355828.15</v>
      </c>
    </row>
    <row r="181" spans="2:4" x14ac:dyDescent="0.2">
      <c r="B181" s="81" t="s">
        <v>503</v>
      </c>
      <c r="C181" s="85">
        <v>148541257</v>
      </c>
      <c r="D181" s="85">
        <v>8741208.3300000001</v>
      </c>
    </row>
    <row r="182" spans="2:4" x14ac:dyDescent="0.2">
      <c r="B182" s="82" t="s">
        <v>417</v>
      </c>
      <c r="C182" s="85">
        <v>148541257</v>
      </c>
      <c r="D182" s="85">
        <v>8741208.3300000001</v>
      </c>
    </row>
    <row r="183" spans="2:4" x14ac:dyDescent="0.2">
      <c r="B183" s="81" t="s">
        <v>231</v>
      </c>
      <c r="C183" s="85">
        <v>53282478</v>
      </c>
      <c r="D183" s="85">
        <v>3349021.3200000003</v>
      </c>
    </row>
    <row r="184" spans="2:4" x14ac:dyDescent="0.2">
      <c r="B184" s="82" t="s">
        <v>416</v>
      </c>
      <c r="C184" s="85">
        <v>53282478</v>
      </c>
      <c r="D184" s="85">
        <v>3349021.3200000003</v>
      </c>
    </row>
    <row r="185" spans="2:4" ht="15" x14ac:dyDescent="0.25">
      <c r="B185" s="80" t="s">
        <v>504</v>
      </c>
      <c r="C185" s="84">
        <v>12303908533</v>
      </c>
      <c r="D185" s="84">
        <v>821035276.66999996</v>
      </c>
    </row>
    <row r="186" spans="2:4" x14ac:dyDescent="0.2">
      <c r="B186" s="81" t="s">
        <v>505</v>
      </c>
      <c r="C186" s="85">
        <v>12182515946</v>
      </c>
      <c r="D186" s="85">
        <v>815007201.78999996</v>
      </c>
    </row>
    <row r="187" spans="2:4" x14ac:dyDescent="0.2">
      <c r="B187" s="82" t="s">
        <v>418</v>
      </c>
      <c r="C187" s="85">
        <v>12182515946</v>
      </c>
      <c r="D187" s="85">
        <v>815007201.78999996</v>
      </c>
    </row>
    <row r="188" spans="2:4" x14ac:dyDescent="0.2">
      <c r="B188" s="81" t="s">
        <v>232</v>
      </c>
      <c r="C188" s="85">
        <v>70121946</v>
      </c>
      <c r="D188" s="85">
        <v>3295047.54</v>
      </c>
    </row>
    <row r="189" spans="2:4" x14ac:dyDescent="0.2">
      <c r="B189" s="82" t="s">
        <v>233</v>
      </c>
      <c r="C189" s="85">
        <v>70121946</v>
      </c>
      <c r="D189" s="85">
        <v>3295047.54</v>
      </c>
    </row>
    <row r="190" spans="2:4" x14ac:dyDescent="0.2">
      <c r="B190" s="81" t="s">
        <v>506</v>
      </c>
      <c r="C190" s="85">
        <v>51270641</v>
      </c>
      <c r="D190" s="85">
        <v>2733027.34</v>
      </c>
    </row>
    <row r="191" spans="2:4" x14ac:dyDescent="0.2">
      <c r="B191" s="82" t="s">
        <v>233</v>
      </c>
      <c r="C191" s="85">
        <v>51270641</v>
      </c>
      <c r="D191" s="85">
        <v>2733027.34</v>
      </c>
    </row>
    <row r="192" spans="2:4" ht="15" x14ac:dyDescent="0.25">
      <c r="B192" s="80" t="s">
        <v>234</v>
      </c>
      <c r="C192" s="84">
        <v>5447330289</v>
      </c>
      <c r="D192" s="84">
        <v>352596254.16999996</v>
      </c>
    </row>
    <row r="193" spans="2:4" x14ac:dyDescent="0.2">
      <c r="B193" s="81" t="s">
        <v>507</v>
      </c>
      <c r="C193" s="85">
        <v>5339096216</v>
      </c>
      <c r="D193" s="85">
        <v>348160420.43999994</v>
      </c>
    </row>
    <row r="194" spans="2:4" x14ac:dyDescent="0.2">
      <c r="B194" s="82" t="s">
        <v>508</v>
      </c>
      <c r="C194" s="85">
        <v>4903477910</v>
      </c>
      <c r="D194" s="85">
        <v>311403190.78999996</v>
      </c>
    </row>
    <row r="195" spans="2:4" x14ac:dyDescent="0.2">
      <c r="B195" s="82" t="s">
        <v>235</v>
      </c>
      <c r="C195" s="85">
        <v>223982732</v>
      </c>
      <c r="D195" s="85">
        <v>21264207.199999999</v>
      </c>
    </row>
    <row r="196" spans="2:4" x14ac:dyDescent="0.2">
      <c r="B196" s="82" t="s">
        <v>419</v>
      </c>
      <c r="C196" s="85">
        <v>211635574</v>
      </c>
      <c r="D196" s="85">
        <v>15493022.449999999</v>
      </c>
    </row>
    <row r="197" spans="2:4" x14ac:dyDescent="0.2">
      <c r="B197" s="81" t="s">
        <v>509</v>
      </c>
      <c r="C197" s="85">
        <v>77742671</v>
      </c>
      <c r="D197" s="85">
        <v>3208327.81</v>
      </c>
    </row>
    <row r="198" spans="2:4" x14ac:dyDescent="0.2">
      <c r="B198" s="82" t="s">
        <v>508</v>
      </c>
      <c r="C198" s="85">
        <v>77742671</v>
      </c>
      <c r="D198" s="85">
        <v>3208327.81</v>
      </c>
    </row>
    <row r="199" spans="2:4" x14ac:dyDescent="0.2">
      <c r="B199" s="81" t="s">
        <v>218</v>
      </c>
      <c r="C199" s="85">
        <v>30491402</v>
      </c>
      <c r="D199" s="85">
        <v>1227505.92</v>
      </c>
    </row>
    <row r="200" spans="2:4" x14ac:dyDescent="0.2">
      <c r="B200" s="82" t="s">
        <v>508</v>
      </c>
      <c r="C200" s="85">
        <v>30491402</v>
      </c>
      <c r="D200" s="85">
        <v>1227505.92</v>
      </c>
    </row>
    <row r="201" spans="2:4" ht="15" x14ac:dyDescent="0.25">
      <c r="B201" s="80" t="s">
        <v>510</v>
      </c>
      <c r="C201" s="84">
        <v>8472825140</v>
      </c>
      <c r="D201" s="84">
        <v>501674961.41999996</v>
      </c>
    </row>
    <row r="202" spans="2:4" x14ac:dyDescent="0.2">
      <c r="B202" s="81" t="s">
        <v>511</v>
      </c>
      <c r="C202" s="85">
        <v>7825946214</v>
      </c>
      <c r="D202" s="85">
        <v>471812261.17999995</v>
      </c>
    </row>
    <row r="203" spans="2:4" x14ac:dyDescent="0.2">
      <c r="B203" s="82" t="s">
        <v>512</v>
      </c>
      <c r="C203" s="85">
        <v>7825946214</v>
      </c>
      <c r="D203" s="85">
        <v>471812261.17999995</v>
      </c>
    </row>
    <row r="204" spans="2:4" x14ac:dyDescent="0.2">
      <c r="B204" s="81" t="s">
        <v>513</v>
      </c>
      <c r="C204" s="85">
        <v>519801292</v>
      </c>
      <c r="D204" s="85">
        <v>23939567.5</v>
      </c>
    </row>
    <row r="205" spans="2:4" x14ac:dyDescent="0.2">
      <c r="B205" s="82" t="s">
        <v>236</v>
      </c>
      <c r="C205" s="85">
        <v>519801292</v>
      </c>
      <c r="D205" s="85">
        <v>23939567.5</v>
      </c>
    </row>
    <row r="206" spans="2:4" x14ac:dyDescent="0.2">
      <c r="B206" s="81" t="s">
        <v>420</v>
      </c>
      <c r="C206" s="85">
        <v>127077634</v>
      </c>
      <c r="D206" s="85">
        <v>5923132.7399999993</v>
      </c>
    </row>
    <row r="207" spans="2:4" x14ac:dyDescent="0.2">
      <c r="B207" s="82" t="s">
        <v>421</v>
      </c>
      <c r="C207" s="85">
        <v>127077634</v>
      </c>
      <c r="D207" s="85">
        <v>5923132.7399999993</v>
      </c>
    </row>
    <row r="208" spans="2:4" ht="15" x14ac:dyDescent="0.25">
      <c r="B208" s="79" t="s">
        <v>35</v>
      </c>
      <c r="C208" s="83">
        <v>9748050161</v>
      </c>
      <c r="D208" s="83">
        <v>492659166.08999979</v>
      </c>
    </row>
    <row r="209" spans="2:4" ht="15" x14ac:dyDescent="0.25">
      <c r="B209" s="80" t="s">
        <v>237</v>
      </c>
      <c r="C209" s="84">
        <v>9748050161</v>
      </c>
      <c r="D209" s="84">
        <v>492659166.08999974</v>
      </c>
    </row>
    <row r="210" spans="2:4" x14ac:dyDescent="0.2">
      <c r="B210" s="81" t="s">
        <v>238</v>
      </c>
      <c r="C210" s="85">
        <v>8454702483</v>
      </c>
      <c r="D210" s="85">
        <v>446176698.67999977</v>
      </c>
    </row>
    <row r="211" spans="2:4" x14ac:dyDescent="0.2">
      <c r="B211" s="82" t="s">
        <v>168</v>
      </c>
      <c r="C211" s="85">
        <v>1734902709</v>
      </c>
      <c r="D211" s="85">
        <v>61730403.160000011</v>
      </c>
    </row>
    <row r="212" spans="2:4" x14ac:dyDescent="0.2">
      <c r="B212" s="82" t="s">
        <v>239</v>
      </c>
      <c r="C212" s="85">
        <v>6289554774</v>
      </c>
      <c r="D212" s="85">
        <v>384446295.51999992</v>
      </c>
    </row>
    <row r="213" spans="2:4" x14ac:dyDescent="0.2">
      <c r="B213" s="82" t="s">
        <v>166</v>
      </c>
      <c r="C213" s="85">
        <v>430245000</v>
      </c>
      <c r="D213" s="85">
        <v>0</v>
      </c>
    </row>
    <row r="214" spans="2:4" x14ac:dyDescent="0.2">
      <c r="B214" s="81" t="s">
        <v>240</v>
      </c>
      <c r="C214" s="85">
        <v>1024795636</v>
      </c>
      <c r="D214" s="85">
        <v>34516386.939999998</v>
      </c>
    </row>
    <row r="215" spans="2:4" x14ac:dyDescent="0.2">
      <c r="B215" s="82" t="s">
        <v>241</v>
      </c>
      <c r="C215" s="85">
        <v>1024795636</v>
      </c>
      <c r="D215" s="85">
        <v>34516386.939999998</v>
      </c>
    </row>
    <row r="216" spans="2:4" x14ac:dyDescent="0.2">
      <c r="B216" s="81" t="s">
        <v>514</v>
      </c>
      <c r="C216" s="85">
        <v>179756600</v>
      </c>
      <c r="D216" s="85">
        <v>7190719.1399999997</v>
      </c>
    </row>
    <row r="217" spans="2:4" x14ac:dyDescent="0.2">
      <c r="B217" s="82" t="s">
        <v>242</v>
      </c>
      <c r="C217" s="85">
        <v>179756600</v>
      </c>
      <c r="D217" s="85">
        <v>7190719.1399999997</v>
      </c>
    </row>
    <row r="218" spans="2:4" x14ac:dyDescent="0.2">
      <c r="B218" s="81" t="s">
        <v>243</v>
      </c>
      <c r="C218" s="85">
        <v>44075307</v>
      </c>
      <c r="D218" s="85">
        <v>2952937.3000000003</v>
      </c>
    </row>
    <row r="219" spans="2:4" x14ac:dyDescent="0.2">
      <c r="B219" s="82" t="s">
        <v>244</v>
      </c>
      <c r="C219" s="85">
        <v>44075307</v>
      </c>
      <c r="D219" s="85">
        <v>2952937.3000000003</v>
      </c>
    </row>
    <row r="220" spans="2:4" x14ac:dyDescent="0.2">
      <c r="B220" s="81" t="s">
        <v>245</v>
      </c>
      <c r="C220" s="85">
        <v>44720135</v>
      </c>
      <c r="D220" s="85">
        <v>1822424.0299999998</v>
      </c>
    </row>
    <row r="221" spans="2:4" x14ac:dyDescent="0.2">
      <c r="B221" s="82" t="s">
        <v>239</v>
      </c>
      <c r="C221" s="85">
        <v>44720135</v>
      </c>
      <c r="D221" s="85">
        <v>1822424.0299999998</v>
      </c>
    </row>
    <row r="222" spans="2:4" ht="15" x14ac:dyDescent="0.25">
      <c r="B222" s="79" t="s">
        <v>36</v>
      </c>
      <c r="C222" s="83">
        <v>21541931000</v>
      </c>
      <c r="D222" s="83">
        <v>1280930855.8100004</v>
      </c>
    </row>
    <row r="223" spans="2:4" ht="15" x14ac:dyDescent="0.25">
      <c r="B223" s="80" t="s">
        <v>246</v>
      </c>
      <c r="C223" s="84">
        <v>21541931000</v>
      </c>
      <c r="D223" s="84">
        <v>1280930855.8100002</v>
      </c>
    </row>
    <row r="224" spans="2:4" x14ac:dyDescent="0.2">
      <c r="B224" s="81" t="s">
        <v>247</v>
      </c>
      <c r="C224" s="85">
        <v>17112748585</v>
      </c>
      <c r="D224" s="85">
        <v>1132417932.7500002</v>
      </c>
    </row>
    <row r="225" spans="2:4" x14ac:dyDescent="0.2">
      <c r="B225" s="82" t="s">
        <v>168</v>
      </c>
      <c r="C225" s="85">
        <v>2960007990</v>
      </c>
      <c r="D225" s="85">
        <v>79721334.909999996</v>
      </c>
    </row>
    <row r="226" spans="2:4" x14ac:dyDescent="0.2">
      <c r="B226" s="82" t="s">
        <v>515</v>
      </c>
      <c r="C226" s="85">
        <v>265866147</v>
      </c>
      <c r="D226" s="85">
        <v>0</v>
      </c>
    </row>
    <row r="227" spans="2:4" x14ac:dyDescent="0.2">
      <c r="B227" s="82" t="s">
        <v>166</v>
      </c>
      <c r="C227" s="85">
        <v>350914200</v>
      </c>
      <c r="D227" s="85">
        <v>0</v>
      </c>
    </row>
    <row r="228" spans="2:4" x14ac:dyDescent="0.2">
      <c r="B228" s="82" t="s">
        <v>171</v>
      </c>
      <c r="C228" s="85">
        <v>13535960248</v>
      </c>
      <c r="D228" s="85">
        <v>1052696597.84</v>
      </c>
    </row>
    <row r="229" spans="2:4" x14ac:dyDescent="0.2">
      <c r="B229" s="81" t="s">
        <v>248</v>
      </c>
      <c r="C229" s="85">
        <v>300247582</v>
      </c>
      <c r="D229" s="85">
        <v>898502.52</v>
      </c>
    </row>
    <row r="230" spans="2:4" x14ac:dyDescent="0.2">
      <c r="B230" s="82" t="s">
        <v>249</v>
      </c>
      <c r="C230" s="85">
        <v>300247582</v>
      </c>
      <c r="D230" s="85">
        <v>898502.52</v>
      </c>
    </row>
    <row r="231" spans="2:4" x14ac:dyDescent="0.2">
      <c r="B231" s="81" t="s">
        <v>516</v>
      </c>
      <c r="C231" s="85">
        <v>892036398</v>
      </c>
      <c r="D231" s="85">
        <v>1658044.27</v>
      </c>
    </row>
    <row r="232" spans="2:4" x14ac:dyDescent="0.2">
      <c r="B232" s="82" t="s">
        <v>250</v>
      </c>
      <c r="C232" s="85">
        <v>892036398</v>
      </c>
      <c r="D232" s="85">
        <v>1658044.27</v>
      </c>
    </row>
    <row r="233" spans="2:4" x14ac:dyDescent="0.2">
      <c r="B233" s="81" t="s">
        <v>251</v>
      </c>
      <c r="C233" s="85">
        <v>532561425</v>
      </c>
      <c r="D233" s="85">
        <v>22799095.800000001</v>
      </c>
    </row>
    <row r="234" spans="2:4" x14ac:dyDescent="0.2">
      <c r="B234" s="82" t="s">
        <v>252</v>
      </c>
      <c r="C234" s="85">
        <v>532561425</v>
      </c>
      <c r="D234" s="85">
        <v>22799095.800000001</v>
      </c>
    </row>
    <row r="235" spans="2:4" x14ac:dyDescent="0.2">
      <c r="B235" s="81" t="s">
        <v>517</v>
      </c>
      <c r="C235" s="85">
        <v>129678888</v>
      </c>
      <c r="D235" s="85">
        <v>5842457.8499999996</v>
      </c>
    </row>
    <row r="236" spans="2:4" x14ac:dyDescent="0.2">
      <c r="B236" s="82" t="s">
        <v>253</v>
      </c>
      <c r="C236" s="85">
        <v>129678888</v>
      </c>
      <c r="D236" s="85">
        <v>5842457.8499999996</v>
      </c>
    </row>
    <row r="237" spans="2:4" x14ac:dyDescent="0.2">
      <c r="B237" s="81" t="s">
        <v>518</v>
      </c>
      <c r="C237" s="85">
        <v>223646305</v>
      </c>
      <c r="D237" s="85">
        <v>10753023.130000005</v>
      </c>
    </row>
    <row r="238" spans="2:4" x14ac:dyDescent="0.2">
      <c r="B238" s="82" t="s">
        <v>254</v>
      </c>
      <c r="C238" s="85">
        <v>223646305</v>
      </c>
      <c r="D238" s="85">
        <v>10753023.130000005</v>
      </c>
    </row>
    <row r="239" spans="2:4" x14ac:dyDescent="0.2">
      <c r="B239" s="81" t="s">
        <v>519</v>
      </c>
      <c r="C239" s="85">
        <v>491684800</v>
      </c>
      <c r="D239" s="85">
        <v>21321317.319999997</v>
      </c>
    </row>
    <row r="240" spans="2:4" x14ac:dyDescent="0.2">
      <c r="B240" s="82" t="s">
        <v>255</v>
      </c>
      <c r="C240" s="85">
        <v>491684800</v>
      </c>
      <c r="D240" s="85">
        <v>21321317.319999997</v>
      </c>
    </row>
    <row r="241" spans="2:4" x14ac:dyDescent="0.2">
      <c r="B241" s="81" t="s">
        <v>256</v>
      </c>
      <c r="C241" s="85">
        <v>490064557</v>
      </c>
      <c r="D241" s="85">
        <v>24207221.670000002</v>
      </c>
    </row>
    <row r="242" spans="2:4" x14ac:dyDescent="0.2">
      <c r="B242" s="82" t="s">
        <v>520</v>
      </c>
      <c r="C242" s="85">
        <v>490064557</v>
      </c>
      <c r="D242" s="85">
        <v>24207221.670000002</v>
      </c>
    </row>
    <row r="243" spans="2:4" x14ac:dyDescent="0.2">
      <c r="B243" s="81" t="s">
        <v>422</v>
      </c>
      <c r="C243" s="85">
        <v>657019369</v>
      </c>
      <c r="D243" s="85">
        <v>29884465.239999998</v>
      </c>
    </row>
    <row r="244" spans="2:4" x14ac:dyDescent="0.2">
      <c r="B244" s="82" t="s">
        <v>521</v>
      </c>
      <c r="C244" s="85">
        <v>657019369</v>
      </c>
      <c r="D244" s="85">
        <v>29884465.239999998</v>
      </c>
    </row>
    <row r="245" spans="2:4" x14ac:dyDescent="0.2">
      <c r="B245" s="81" t="s">
        <v>522</v>
      </c>
      <c r="C245" s="85">
        <v>187840383</v>
      </c>
      <c r="D245" s="85">
        <v>4450242.5599999996</v>
      </c>
    </row>
    <row r="246" spans="2:4" x14ac:dyDescent="0.2">
      <c r="B246" s="82" t="s">
        <v>257</v>
      </c>
      <c r="C246" s="85">
        <v>187840383</v>
      </c>
      <c r="D246" s="85">
        <v>4450242.5599999996</v>
      </c>
    </row>
    <row r="247" spans="2:4" x14ac:dyDescent="0.2">
      <c r="B247" s="81" t="s">
        <v>523</v>
      </c>
      <c r="C247" s="85">
        <v>524402708</v>
      </c>
      <c r="D247" s="85">
        <v>26698552.700000003</v>
      </c>
    </row>
    <row r="248" spans="2:4" x14ac:dyDescent="0.2">
      <c r="B248" s="82" t="s">
        <v>423</v>
      </c>
      <c r="C248" s="85">
        <v>524402708</v>
      </c>
      <c r="D248" s="85">
        <v>26698552.700000003</v>
      </c>
    </row>
    <row r="249" spans="2:4" ht="15" x14ac:dyDescent="0.25">
      <c r="B249" s="79" t="s">
        <v>37</v>
      </c>
      <c r="C249" s="83">
        <v>231147700000</v>
      </c>
      <c r="D249" s="83">
        <v>13254517752.310011</v>
      </c>
    </row>
    <row r="250" spans="2:4" ht="15" x14ac:dyDescent="0.25">
      <c r="B250" s="80" t="s">
        <v>258</v>
      </c>
      <c r="C250" s="84">
        <v>231147700000</v>
      </c>
      <c r="D250" s="84">
        <v>13254517752.310013</v>
      </c>
    </row>
    <row r="251" spans="2:4" x14ac:dyDescent="0.2">
      <c r="B251" s="81" t="s">
        <v>424</v>
      </c>
      <c r="C251" s="85">
        <v>170773683960</v>
      </c>
      <c r="D251" s="85">
        <v>10480534341.960012</v>
      </c>
    </row>
    <row r="252" spans="2:4" x14ac:dyDescent="0.2">
      <c r="B252" s="82" t="s">
        <v>168</v>
      </c>
      <c r="C252" s="85">
        <v>9543329178</v>
      </c>
      <c r="D252" s="85">
        <v>355358272.71999991</v>
      </c>
    </row>
    <row r="253" spans="2:4" x14ac:dyDescent="0.2">
      <c r="B253" s="82" t="s">
        <v>425</v>
      </c>
      <c r="C253" s="85">
        <v>18883034943</v>
      </c>
      <c r="D253" s="85">
        <v>620112628.43000007</v>
      </c>
    </row>
    <row r="254" spans="2:4" x14ac:dyDescent="0.2">
      <c r="B254" s="82" t="s">
        <v>259</v>
      </c>
      <c r="C254" s="85">
        <v>83048381959</v>
      </c>
      <c r="D254" s="85">
        <v>6268620424.7600012</v>
      </c>
    </row>
    <row r="255" spans="2:4" x14ac:dyDescent="0.2">
      <c r="B255" s="82" t="s">
        <v>260</v>
      </c>
      <c r="C255" s="85">
        <v>36791157958</v>
      </c>
      <c r="D255" s="85">
        <v>2670925146.7999997</v>
      </c>
    </row>
    <row r="256" spans="2:4" x14ac:dyDescent="0.2">
      <c r="B256" s="82" t="s">
        <v>261</v>
      </c>
      <c r="C256" s="85">
        <v>6798840315</v>
      </c>
      <c r="D256" s="85">
        <v>310396211.06</v>
      </c>
    </row>
    <row r="257" spans="2:4" x14ac:dyDescent="0.2">
      <c r="B257" s="82" t="s">
        <v>262</v>
      </c>
      <c r="C257" s="85">
        <v>9740875154</v>
      </c>
      <c r="D257" s="85">
        <v>50949733.399999999</v>
      </c>
    </row>
    <row r="258" spans="2:4" x14ac:dyDescent="0.2">
      <c r="B258" s="82" t="s">
        <v>263</v>
      </c>
      <c r="C258" s="85">
        <v>303800673</v>
      </c>
      <c r="D258" s="85">
        <v>2880523.83</v>
      </c>
    </row>
    <row r="259" spans="2:4" x14ac:dyDescent="0.2">
      <c r="B259" s="82" t="s">
        <v>264</v>
      </c>
      <c r="C259" s="85">
        <v>889503853</v>
      </c>
      <c r="D259" s="85">
        <v>53639775.839999989</v>
      </c>
    </row>
    <row r="260" spans="2:4" x14ac:dyDescent="0.2">
      <c r="B260" s="82" t="s">
        <v>265</v>
      </c>
      <c r="C260" s="85">
        <v>2864746004</v>
      </c>
      <c r="D260" s="85">
        <v>147651625.11999997</v>
      </c>
    </row>
    <row r="261" spans="2:4" x14ac:dyDescent="0.2">
      <c r="B261" s="82" t="s">
        <v>166</v>
      </c>
      <c r="C261" s="85">
        <v>1910013923</v>
      </c>
      <c r="D261" s="85">
        <v>0</v>
      </c>
    </row>
    <row r="262" spans="2:4" x14ac:dyDescent="0.2">
      <c r="B262" s="81" t="s">
        <v>266</v>
      </c>
      <c r="C262" s="85">
        <v>2521069884</v>
      </c>
      <c r="D262" s="85">
        <v>574858.43999999994</v>
      </c>
    </row>
    <row r="263" spans="2:4" x14ac:dyDescent="0.2">
      <c r="B263" s="82" t="s">
        <v>260</v>
      </c>
      <c r="C263" s="85">
        <v>1785701384</v>
      </c>
      <c r="D263" s="85">
        <v>0</v>
      </c>
    </row>
    <row r="264" spans="2:4" x14ac:dyDescent="0.2">
      <c r="B264" s="82" t="s">
        <v>267</v>
      </c>
      <c r="C264" s="85">
        <v>735368500</v>
      </c>
      <c r="D264" s="85">
        <v>574858.43999999994</v>
      </c>
    </row>
    <row r="265" spans="2:4" x14ac:dyDescent="0.2">
      <c r="B265" s="81" t="s">
        <v>268</v>
      </c>
      <c r="C265" s="85">
        <v>408501104</v>
      </c>
      <c r="D265" s="85">
        <v>24189916.169999998</v>
      </c>
    </row>
    <row r="266" spans="2:4" x14ac:dyDescent="0.2">
      <c r="B266" s="82" t="s">
        <v>425</v>
      </c>
      <c r="C266" s="85">
        <v>408501104</v>
      </c>
      <c r="D266" s="85">
        <v>24189916.169999998</v>
      </c>
    </row>
    <row r="267" spans="2:4" x14ac:dyDescent="0.2">
      <c r="B267" s="81" t="s">
        <v>269</v>
      </c>
      <c r="C267" s="85">
        <v>15455318687</v>
      </c>
      <c r="D267" s="85">
        <v>1088881023.2299993</v>
      </c>
    </row>
    <row r="268" spans="2:4" x14ac:dyDescent="0.2">
      <c r="B268" s="82" t="s">
        <v>270</v>
      </c>
      <c r="C268" s="85">
        <v>15455318687</v>
      </c>
      <c r="D268" s="85">
        <v>1088881023.2299993</v>
      </c>
    </row>
    <row r="269" spans="2:4" x14ac:dyDescent="0.2">
      <c r="B269" s="81" t="s">
        <v>271</v>
      </c>
      <c r="C269" s="85">
        <v>215545437</v>
      </c>
      <c r="D269" s="85">
        <v>8499381.3199999984</v>
      </c>
    </row>
    <row r="270" spans="2:4" x14ac:dyDescent="0.2">
      <c r="B270" s="82" t="s">
        <v>425</v>
      </c>
      <c r="C270" s="85">
        <v>215545437</v>
      </c>
      <c r="D270" s="85">
        <v>8499381.3199999984</v>
      </c>
    </row>
    <row r="271" spans="2:4" x14ac:dyDescent="0.2">
      <c r="B271" s="81" t="s">
        <v>524</v>
      </c>
      <c r="C271" s="85">
        <v>2403614449</v>
      </c>
      <c r="D271" s="85">
        <v>51930087.609999999</v>
      </c>
    </row>
    <row r="272" spans="2:4" x14ac:dyDescent="0.2">
      <c r="B272" s="82" t="s">
        <v>263</v>
      </c>
      <c r="C272" s="85">
        <v>2403614449</v>
      </c>
      <c r="D272" s="85">
        <v>51930087.609999999</v>
      </c>
    </row>
    <row r="273" spans="2:4" x14ac:dyDescent="0.2">
      <c r="B273" s="81" t="s">
        <v>525</v>
      </c>
      <c r="C273" s="85">
        <v>2707281872</v>
      </c>
      <c r="D273" s="85">
        <v>61095151.630000003</v>
      </c>
    </row>
    <row r="274" spans="2:4" x14ac:dyDescent="0.2">
      <c r="B274" s="82" t="s">
        <v>263</v>
      </c>
      <c r="C274" s="85">
        <v>2707281872</v>
      </c>
      <c r="D274" s="85">
        <v>61095151.630000003</v>
      </c>
    </row>
    <row r="275" spans="2:4" x14ac:dyDescent="0.2">
      <c r="B275" s="81" t="s">
        <v>272</v>
      </c>
      <c r="C275" s="85">
        <v>8336626554</v>
      </c>
      <c r="D275" s="85">
        <v>22712051.569999997</v>
      </c>
    </row>
    <row r="276" spans="2:4" x14ac:dyDescent="0.2">
      <c r="B276" s="82" t="s">
        <v>273</v>
      </c>
      <c r="C276" s="85">
        <v>8336626554</v>
      </c>
      <c r="D276" s="85">
        <v>22712051.569999997</v>
      </c>
    </row>
    <row r="277" spans="2:4" x14ac:dyDescent="0.2">
      <c r="B277" s="81" t="s">
        <v>274</v>
      </c>
      <c r="C277" s="85">
        <v>28326058053</v>
      </c>
      <c r="D277" s="85">
        <v>1516100940.3800001</v>
      </c>
    </row>
    <row r="278" spans="2:4" x14ac:dyDescent="0.2">
      <c r="B278" s="82" t="s">
        <v>275</v>
      </c>
      <c r="C278" s="85">
        <v>28326058053</v>
      </c>
      <c r="D278" s="85">
        <v>1516100940.3800001</v>
      </c>
    </row>
    <row r="279" spans="2:4" ht="15" x14ac:dyDescent="0.25">
      <c r="B279" s="79" t="s">
        <v>38</v>
      </c>
      <c r="C279" s="83">
        <v>123452761388</v>
      </c>
      <c r="D279" s="83">
        <v>6580286478.7999992</v>
      </c>
    </row>
    <row r="280" spans="2:4" ht="15" x14ac:dyDescent="0.25">
      <c r="B280" s="80" t="s">
        <v>276</v>
      </c>
      <c r="C280" s="84">
        <v>123452761388</v>
      </c>
      <c r="D280" s="84">
        <v>6580286478.8000002</v>
      </c>
    </row>
    <row r="281" spans="2:4" x14ac:dyDescent="0.2">
      <c r="B281" s="81" t="s">
        <v>277</v>
      </c>
      <c r="C281" s="85">
        <v>114824796924</v>
      </c>
      <c r="D281" s="85">
        <v>6343824723.8699999</v>
      </c>
    </row>
    <row r="282" spans="2:4" x14ac:dyDescent="0.2">
      <c r="B282" s="82" t="s">
        <v>168</v>
      </c>
      <c r="C282" s="85">
        <v>5358574258</v>
      </c>
      <c r="D282" s="85">
        <v>31970373.199999996</v>
      </c>
    </row>
    <row r="283" spans="2:4" x14ac:dyDescent="0.2">
      <c r="B283" s="82" t="s">
        <v>278</v>
      </c>
      <c r="C283" s="85">
        <v>389714537</v>
      </c>
      <c r="D283" s="85">
        <v>0</v>
      </c>
    </row>
    <row r="284" spans="2:4" x14ac:dyDescent="0.2">
      <c r="B284" s="82" t="s">
        <v>526</v>
      </c>
      <c r="C284" s="85">
        <v>1011999975</v>
      </c>
      <c r="D284" s="85">
        <v>0</v>
      </c>
    </row>
    <row r="285" spans="2:4" x14ac:dyDescent="0.2">
      <c r="B285" s="82" t="s">
        <v>527</v>
      </c>
      <c r="C285" s="85">
        <v>104762729</v>
      </c>
      <c r="D285" s="85">
        <v>0</v>
      </c>
    </row>
    <row r="286" spans="2:4" x14ac:dyDescent="0.2">
      <c r="B286" s="82" t="s">
        <v>528</v>
      </c>
      <c r="C286" s="85">
        <v>1898954988</v>
      </c>
      <c r="D286" s="85">
        <v>48108.2</v>
      </c>
    </row>
    <row r="287" spans="2:4" x14ac:dyDescent="0.2">
      <c r="B287" s="82" t="s">
        <v>279</v>
      </c>
      <c r="C287" s="85">
        <v>32000000</v>
      </c>
      <c r="D287" s="85">
        <v>0</v>
      </c>
    </row>
    <row r="288" spans="2:4" x14ac:dyDescent="0.2">
      <c r="B288" s="82" t="s">
        <v>280</v>
      </c>
      <c r="C288" s="85">
        <v>878764721</v>
      </c>
      <c r="D288" s="85">
        <v>0</v>
      </c>
    </row>
    <row r="289" spans="2:4" x14ac:dyDescent="0.2">
      <c r="B289" s="82" t="s">
        <v>529</v>
      </c>
      <c r="C289" s="85">
        <v>23908152</v>
      </c>
      <c r="D289" s="85">
        <v>0</v>
      </c>
    </row>
    <row r="290" spans="2:4" x14ac:dyDescent="0.2">
      <c r="B290" s="82" t="s">
        <v>530</v>
      </c>
      <c r="C290" s="85">
        <v>24027276</v>
      </c>
      <c r="D290" s="85">
        <v>0</v>
      </c>
    </row>
    <row r="291" spans="2:4" x14ac:dyDescent="0.2">
      <c r="B291" s="82" t="s">
        <v>166</v>
      </c>
      <c r="C291" s="85">
        <v>1181805339</v>
      </c>
      <c r="D291" s="85">
        <v>42046682</v>
      </c>
    </row>
    <row r="292" spans="2:4" x14ac:dyDescent="0.2">
      <c r="B292" s="82" t="s">
        <v>171</v>
      </c>
      <c r="C292" s="85">
        <v>103920284949</v>
      </c>
      <c r="D292" s="85">
        <v>6269759560.4699984</v>
      </c>
    </row>
    <row r="293" spans="2:4" x14ac:dyDescent="0.2">
      <c r="B293" s="81" t="s">
        <v>281</v>
      </c>
      <c r="C293" s="85">
        <v>241775024</v>
      </c>
      <c r="D293" s="85">
        <v>8051873.4200000009</v>
      </c>
    </row>
    <row r="294" spans="2:4" x14ac:dyDescent="0.2">
      <c r="B294" s="82" t="s">
        <v>280</v>
      </c>
      <c r="C294" s="85">
        <v>241775024</v>
      </c>
      <c r="D294" s="85">
        <v>8051873.4200000009</v>
      </c>
    </row>
    <row r="295" spans="2:4" x14ac:dyDescent="0.2">
      <c r="B295" s="81" t="s">
        <v>282</v>
      </c>
      <c r="C295" s="85">
        <v>8386189440</v>
      </c>
      <c r="D295" s="85">
        <v>228409881.51000002</v>
      </c>
    </row>
    <row r="296" spans="2:4" x14ac:dyDescent="0.2">
      <c r="B296" s="82" t="s">
        <v>426</v>
      </c>
      <c r="C296" s="85">
        <v>4523739784</v>
      </c>
      <c r="D296" s="85">
        <v>228409881.51000002</v>
      </c>
    </row>
    <row r="297" spans="2:4" x14ac:dyDescent="0.2">
      <c r="B297" s="82" t="s">
        <v>526</v>
      </c>
      <c r="C297" s="85">
        <v>3862449656</v>
      </c>
      <c r="D297" s="85">
        <v>0</v>
      </c>
    </row>
    <row r="298" spans="2:4" x14ac:dyDescent="0.2">
      <c r="B298" s="81" t="s">
        <v>531</v>
      </c>
      <c r="C298" s="85">
        <v>0</v>
      </c>
      <c r="D298" s="85">
        <v>0</v>
      </c>
    </row>
    <row r="299" spans="2:4" x14ac:dyDescent="0.2">
      <c r="B299" s="82" t="s">
        <v>278</v>
      </c>
      <c r="C299" s="85">
        <v>0</v>
      </c>
      <c r="D299" s="85">
        <v>0</v>
      </c>
    </row>
    <row r="300" spans="2:4" ht="15" x14ac:dyDescent="0.25">
      <c r="B300" s="79" t="s">
        <v>39</v>
      </c>
      <c r="C300" s="83">
        <v>2890580897</v>
      </c>
      <c r="D300" s="83">
        <v>101141905.34999998</v>
      </c>
    </row>
    <row r="301" spans="2:4" ht="15" x14ac:dyDescent="0.25">
      <c r="B301" s="80" t="s">
        <v>283</v>
      </c>
      <c r="C301" s="84">
        <v>2890580897</v>
      </c>
      <c r="D301" s="84">
        <v>101141905.34999998</v>
      </c>
    </row>
    <row r="302" spans="2:4" x14ac:dyDescent="0.2">
      <c r="B302" s="81" t="s">
        <v>284</v>
      </c>
      <c r="C302" s="85">
        <v>2746095827</v>
      </c>
      <c r="D302" s="85">
        <v>101141905.34999998</v>
      </c>
    </row>
    <row r="303" spans="2:4" x14ac:dyDescent="0.2">
      <c r="B303" s="82" t="s">
        <v>168</v>
      </c>
      <c r="C303" s="85">
        <v>1249396408</v>
      </c>
      <c r="D303" s="85">
        <v>84209344.700000003</v>
      </c>
    </row>
    <row r="304" spans="2:4" x14ac:dyDescent="0.2">
      <c r="B304" s="82" t="s">
        <v>285</v>
      </c>
      <c r="C304" s="85">
        <v>396169155</v>
      </c>
      <c r="D304" s="85">
        <v>1828592.41</v>
      </c>
    </row>
    <row r="305" spans="2:4" x14ac:dyDescent="0.2">
      <c r="B305" s="82" t="s">
        <v>286</v>
      </c>
      <c r="C305" s="85">
        <v>641414855</v>
      </c>
      <c r="D305" s="85">
        <v>10303333.739999998</v>
      </c>
    </row>
    <row r="306" spans="2:4" x14ac:dyDescent="0.2">
      <c r="B306" s="82" t="s">
        <v>287</v>
      </c>
      <c r="C306" s="85">
        <v>68327400</v>
      </c>
      <c r="D306" s="85">
        <v>3327553.53</v>
      </c>
    </row>
    <row r="307" spans="2:4" x14ac:dyDescent="0.2">
      <c r="B307" s="82" t="s">
        <v>288</v>
      </c>
      <c r="C307" s="85">
        <v>34362500</v>
      </c>
      <c r="D307" s="85">
        <v>300779.67000000004</v>
      </c>
    </row>
    <row r="308" spans="2:4" x14ac:dyDescent="0.2">
      <c r="B308" s="82" t="s">
        <v>289</v>
      </c>
      <c r="C308" s="85">
        <v>214647441</v>
      </c>
      <c r="D308" s="85">
        <v>1172301.3</v>
      </c>
    </row>
    <row r="309" spans="2:4" x14ac:dyDescent="0.2">
      <c r="B309" s="82" t="s">
        <v>166</v>
      </c>
      <c r="C309" s="85">
        <v>141778068</v>
      </c>
      <c r="D309" s="85">
        <v>0</v>
      </c>
    </row>
    <row r="310" spans="2:4" x14ac:dyDescent="0.2">
      <c r="B310" s="81" t="s">
        <v>532</v>
      </c>
      <c r="C310" s="85">
        <v>144485070</v>
      </c>
      <c r="D310" s="85">
        <v>0</v>
      </c>
    </row>
    <row r="311" spans="2:4" x14ac:dyDescent="0.2">
      <c r="B311" s="82" t="s">
        <v>289</v>
      </c>
      <c r="C311" s="85">
        <v>144485070</v>
      </c>
      <c r="D311" s="85">
        <v>0</v>
      </c>
    </row>
    <row r="312" spans="2:4" ht="15" x14ac:dyDescent="0.25">
      <c r="B312" s="79" t="s">
        <v>40</v>
      </c>
      <c r="C312" s="83">
        <v>3321764347</v>
      </c>
      <c r="D312" s="83">
        <v>22279906.749999993</v>
      </c>
    </row>
    <row r="313" spans="2:4" ht="15" x14ac:dyDescent="0.25">
      <c r="B313" s="80" t="s">
        <v>290</v>
      </c>
      <c r="C313" s="84">
        <v>3321764347</v>
      </c>
      <c r="D313" s="84">
        <v>22279906.749999993</v>
      </c>
    </row>
    <row r="314" spans="2:4" x14ac:dyDescent="0.2">
      <c r="B314" s="81" t="s">
        <v>291</v>
      </c>
      <c r="C314" s="85">
        <v>3321764347</v>
      </c>
      <c r="D314" s="85">
        <v>22279906.749999993</v>
      </c>
    </row>
    <row r="315" spans="2:4" x14ac:dyDescent="0.2">
      <c r="B315" s="82" t="s">
        <v>168</v>
      </c>
      <c r="C315" s="85">
        <v>559207565</v>
      </c>
      <c r="D315" s="85">
        <v>4173954.9200000004</v>
      </c>
    </row>
    <row r="316" spans="2:4" x14ac:dyDescent="0.2">
      <c r="B316" s="82" t="s">
        <v>533</v>
      </c>
      <c r="C316" s="85">
        <v>343061350</v>
      </c>
      <c r="D316" s="85">
        <v>0</v>
      </c>
    </row>
    <row r="317" spans="2:4" x14ac:dyDescent="0.2">
      <c r="B317" s="82" t="s">
        <v>292</v>
      </c>
      <c r="C317" s="85">
        <v>19548000</v>
      </c>
      <c r="D317" s="85">
        <v>0</v>
      </c>
    </row>
    <row r="318" spans="2:4" x14ac:dyDescent="0.2">
      <c r="B318" s="82" t="s">
        <v>534</v>
      </c>
      <c r="C318" s="85">
        <v>1451871557</v>
      </c>
      <c r="D318" s="85">
        <v>0</v>
      </c>
    </row>
    <row r="319" spans="2:4" x14ac:dyDescent="0.2">
      <c r="B319" s="82" t="s">
        <v>166</v>
      </c>
      <c r="C319" s="85">
        <v>24755964</v>
      </c>
      <c r="D319" s="85">
        <v>0</v>
      </c>
    </row>
    <row r="320" spans="2:4" x14ac:dyDescent="0.2">
      <c r="B320" s="82" t="s">
        <v>171</v>
      </c>
      <c r="C320" s="85">
        <v>923319911</v>
      </c>
      <c r="D320" s="85">
        <v>18105951.829999998</v>
      </c>
    </row>
    <row r="321" spans="2:4" ht="15" x14ac:dyDescent="0.25">
      <c r="B321" s="79" t="s">
        <v>41</v>
      </c>
      <c r="C321" s="83">
        <v>15702169538</v>
      </c>
      <c r="D321" s="83">
        <v>1022872888.9000003</v>
      </c>
    </row>
    <row r="322" spans="2:4" ht="15" x14ac:dyDescent="0.25">
      <c r="B322" s="80" t="s">
        <v>293</v>
      </c>
      <c r="C322" s="84">
        <v>15702169538</v>
      </c>
      <c r="D322" s="84">
        <v>1022872888.9</v>
      </c>
    </row>
    <row r="323" spans="2:4" x14ac:dyDescent="0.2">
      <c r="B323" s="81" t="s">
        <v>294</v>
      </c>
      <c r="C323" s="85">
        <v>14875474831</v>
      </c>
      <c r="D323" s="85">
        <v>986442128.00999999</v>
      </c>
    </row>
    <row r="324" spans="2:4" x14ac:dyDescent="0.2">
      <c r="B324" s="82" t="s">
        <v>168</v>
      </c>
      <c r="C324" s="85">
        <v>3286347639</v>
      </c>
      <c r="D324" s="85">
        <v>328352461.65000004</v>
      </c>
    </row>
    <row r="325" spans="2:4" x14ac:dyDescent="0.2">
      <c r="B325" s="82" t="s">
        <v>295</v>
      </c>
      <c r="C325" s="85">
        <v>585117116</v>
      </c>
      <c r="D325" s="85">
        <v>7144212.7300000004</v>
      </c>
    </row>
    <row r="326" spans="2:4" x14ac:dyDescent="0.2">
      <c r="B326" s="82" t="s">
        <v>427</v>
      </c>
      <c r="C326" s="85">
        <v>2455428027</v>
      </c>
      <c r="D326" s="85">
        <v>135510615.53999999</v>
      </c>
    </row>
    <row r="327" spans="2:4" x14ac:dyDescent="0.2">
      <c r="B327" s="82" t="s">
        <v>296</v>
      </c>
      <c r="C327" s="85">
        <v>286248000</v>
      </c>
      <c r="D327" s="85">
        <v>7871318.2999999998</v>
      </c>
    </row>
    <row r="328" spans="2:4" x14ac:dyDescent="0.2">
      <c r="B328" s="82" t="s">
        <v>535</v>
      </c>
      <c r="C328" s="85">
        <v>15000000</v>
      </c>
      <c r="D328" s="85">
        <v>0</v>
      </c>
    </row>
    <row r="329" spans="2:4" x14ac:dyDescent="0.2">
      <c r="B329" s="82" t="s">
        <v>297</v>
      </c>
      <c r="C329" s="85">
        <v>1441004911</v>
      </c>
      <c r="D329" s="85">
        <v>0</v>
      </c>
    </row>
    <row r="330" spans="2:4" x14ac:dyDescent="0.2">
      <c r="B330" s="82" t="s">
        <v>166</v>
      </c>
      <c r="C330" s="85">
        <v>1000508524</v>
      </c>
      <c r="D330" s="85">
        <v>50733914.32</v>
      </c>
    </row>
    <row r="331" spans="2:4" x14ac:dyDescent="0.2">
      <c r="B331" s="82" t="s">
        <v>171</v>
      </c>
      <c r="C331" s="85">
        <v>5805820614</v>
      </c>
      <c r="D331" s="85">
        <v>456829605.46999997</v>
      </c>
    </row>
    <row r="332" spans="2:4" x14ac:dyDescent="0.2">
      <c r="B332" s="81" t="s">
        <v>298</v>
      </c>
      <c r="C332" s="85">
        <v>649454641</v>
      </c>
      <c r="D332" s="85">
        <v>35669053.780000001</v>
      </c>
    </row>
    <row r="333" spans="2:4" x14ac:dyDescent="0.2">
      <c r="B333" s="82" t="s">
        <v>535</v>
      </c>
      <c r="C333" s="85">
        <v>571152190</v>
      </c>
      <c r="D333" s="85">
        <v>34954789.68</v>
      </c>
    </row>
    <row r="334" spans="2:4" x14ac:dyDescent="0.2">
      <c r="B334" s="82" t="s">
        <v>299</v>
      </c>
      <c r="C334" s="85">
        <v>57132451</v>
      </c>
      <c r="D334" s="85">
        <v>500792.6</v>
      </c>
    </row>
    <row r="335" spans="2:4" x14ac:dyDescent="0.2">
      <c r="B335" s="82" t="s">
        <v>300</v>
      </c>
      <c r="C335" s="85">
        <v>21170000</v>
      </c>
      <c r="D335" s="85">
        <v>213471.5</v>
      </c>
    </row>
    <row r="336" spans="2:4" x14ac:dyDescent="0.2">
      <c r="B336" s="81" t="s">
        <v>536</v>
      </c>
      <c r="C336" s="85">
        <v>27240066</v>
      </c>
      <c r="D336" s="85">
        <v>761707.11</v>
      </c>
    </row>
    <row r="337" spans="2:4" x14ac:dyDescent="0.2">
      <c r="B337" s="82" t="s">
        <v>168</v>
      </c>
      <c r="C337" s="85">
        <v>27240066</v>
      </c>
      <c r="D337" s="85">
        <v>761707.11</v>
      </c>
    </row>
    <row r="338" spans="2:4" x14ac:dyDescent="0.2">
      <c r="B338" s="81" t="s">
        <v>537</v>
      </c>
      <c r="C338" s="85">
        <v>150000000</v>
      </c>
      <c r="D338" s="85">
        <v>0</v>
      </c>
    </row>
    <row r="339" spans="2:4" x14ac:dyDescent="0.2">
      <c r="B339" s="82" t="s">
        <v>296</v>
      </c>
      <c r="C339" s="85">
        <v>150000000</v>
      </c>
      <c r="D339" s="85">
        <v>0</v>
      </c>
    </row>
    <row r="340" spans="2:4" ht="15" x14ac:dyDescent="0.25">
      <c r="B340" s="79" t="s">
        <v>428</v>
      </c>
      <c r="C340" s="83">
        <v>48295382533</v>
      </c>
      <c r="D340" s="83">
        <v>771161548.95000041</v>
      </c>
    </row>
    <row r="341" spans="2:4" ht="15" x14ac:dyDescent="0.25">
      <c r="B341" s="80" t="s">
        <v>301</v>
      </c>
      <c r="C341" s="84">
        <v>48295382533</v>
      </c>
      <c r="D341" s="84">
        <v>771161548.94999981</v>
      </c>
    </row>
    <row r="342" spans="2:4" x14ac:dyDescent="0.2">
      <c r="B342" s="81" t="s">
        <v>302</v>
      </c>
      <c r="C342" s="85">
        <v>36273193816</v>
      </c>
      <c r="D342" s="85">
        <v>464973476.50999987</v>
      </c>
    </row>
    <row r="343" spans="2:4" x14ac:dyDescent="0.2">
      <c r="B343" s="82" t="s">
        <v>168</v>
      </c>
      <c r="C343" s="85">
        <v>3200403388</v>
      </c>
      <c r="D343" s="85">
        <v>84130129.860000014</v>
      </c>
    </row>
    <row r="344" spans="2:4" x14ac:dyDescent="0.2">
      <c r="B344" s="82" t="s">
        <v>303</v>
      </c>
      <c r="C344" s="85">
        <v>13306891455</v>
      </c>
      <c r="D344" s="85">
        <v>93039605.159999996</v>
      </c>
    </row>
    <row r="345" spans="2:4" x14ac:dyDescent="0.2">
      <c r="B345" s="82" t="s">
        <v>304</v>
      </c>
      <c r="C345" s="85">
        <v>5246545416</v>
      </c>
      <c r="D345" s="85">
        <v>85761137.819999978</v>
      </c>
    </row>
    <row r="346" spans="2:4" x14ac:dyDescent="0.2">
      <c r="B346" s="82" t="s">
        <v>305</v>
      </c>
      <c r="C346" s="85">
        <v>1836454160</v>
      </c>
      <c r="D346" s="85">
        <v>0</v>
      </c>
    </row>
    <row r="347" spans="2:4" x14ac:dyDescent="0.2">
      <c r="B347" s="82" t="s">
        <v>429</v>
      </c>
      <c r="C347" s="85">
        <v>1105891782</v>
      </c>
      <c r="D347" s="85">
        <v>0</v>
      </c>
    </row>
    <row r="348" spans="2:4" x14ac:dyDescent="0.2">
      <c r="B348" s="82" t="s">
        <v>306</v>
      </c>
      <c r="C348" s="85">
        <v>242893607</v>
      </c>
      <c r="D348" s="85">
        <v>0</v>
      </c>
    </row>
    <row r="349" spans="2:4" x14ac:dyDescent="0.2">
      <c r="B349" s="82" t="s">
        <v>430</v>
      </c>
      <c r="C349" s="85">
        <v>31715518</v>
      </c>
      <c r="D349" s="85">
        <v>0</v>
      </c>
    </row>
    <row r="350" spans="2:4" x14ac:dyDescent="0.2">
      <c r="B350" s="82" t="s">
        <v>307</v>
      </c>
      <c r="C350" s="85">
        <v>1324386149</v>
      </c>
      <c r="D350" s="85">
        <v>24440854</v>
      </c>
    </row>
    <row r="351" spans="2:4" x14ac:dyDescent="0.2">
      <c r="B351" s="82" t="s">
        <v>538</v>
      </c>
      <c r="C351" s="85">
        <v>241720000</v>
      </c>
      <c r="D351" s="85">
        <v>0</v>
      </c>
    </row>
    <row r="352" spans="2:4" x14ac:dyDescent="0.2">
      <c r="B352" s="82" t="s">
        <v>308</v>
      </c>
      <c r="C352" s="85">
        <v>815962390</v>
      </c>
      <c r="D352" s="85">
        <v>65571154.519999996</v>
      </c>
    </row>
    <row r="353" spans="2:4" x14ac:dyDescent="0.2">
      <c r="B353" s="82" t="s">
        <v>431</v>
      </c>
      <c r="C353" s="85">
        <v>181290000</v>
      </c>
      <c r="D353" s="85">
        <v>0</v>
      </c>
    </row>
    <row r="354" spans="2:4" x14ac:dyDescent="0.2">
      <c r="B354" s="82" t="s">
        <v>166</v>
      </c>
      <c r="C354" s="85">
        <v>4694362187</v>
      </c>
      <c r="D354" s="85">
        <v>135862</v>
      </c>
    </row>
    <row r="355" spans="2:4" x14ac:dyDescent="0.2">
      <c r="B355" s="82" t="s">
        <v>171</v>
      </c>
      <c r="C355" s="85">
        <v>4044677764</v>
      </c>
      <c r="D355" s="85">
        <v>111894733.14999999</v>
      </c>
    </row>
    <row r="356" spans="2:4" x14ac:dyDescent="0.2">
      <c r="B356" s="81" t="s">
        <v>539</v>
      </c>
      <c r="C356" s="85">
        <v>373839875</v>
      </c>
      <c r="D356" s="85">
        <v>18355772.060000002</v>
      </c>
    </row>
    <row r="357" spans="2:4" x14ac:dyDescent="0.2">
      <c r="B357" s="82" t="s">
        <v>309</v>
      </c>
      <c r="C357" s="85">
        <v>373839875</v>
      </c>
      <c r="D357" s="85">
        <v>18355772.060000002</v>
      </c>
    </row>
    <row r="358" spans="2:4" x14ac:dyDescent="0.2">
      <c r="B358" s="81" t="s">
        <v>310</v>
      </c>
      <c r="C358" s="85">
        <v>8979667454</v>
      </c>
      <c r="D358" s="85">
        <v>160058450.47999999</v>
      </c>
    </row>
    <row r="359" spans="2:4" x14ac:dyDescent="0.2">
      <c r="B359" s="82" t="s">
        <v>311</v>
      </c>
      <c r="C359" s="85">
        <v>8979667454</v>
      </c>
      <c r="D359" s="85">
        <v>160058450.47999999</v>
      </c>
    </row>
    <row r="360" spans="2:4" x14ac:dyDescent="0.2">
      <c r="B360" s="81" t="s">
        <v>312</v>
      </c>
      <c r="C360" s="85">
        <v>2264240745</v>
      </c>
      <c r="D360" s="85">
        <v>106125644.89999998</v>
      </c>
    </row>
    <row r="361" spans="2:4" x14ac:dyDescent="0.2">
      <c r="B361" s="82" t="s">
        <v>311</v>
      </c>
      <c r="C361" s="85">
        <v>2264240745</v>
      </c>
      <c r="D361" s="85">
        <v>106125644.89999998</v>
      </c>
    </row>
    <row r="362" spans="2:4" x14ac:dyDescent="0.2">
      <c r="B362" s="81" t="s">
        <v>313</v>
      </c>
      <c r="C362" s="85">
        <v>152886760</v>
      </c>
      <c r="D362" s="85">
        <v>8482556.0899999999</v>
      </c>
    </row>
    <row r="363" spans="2:4" x14ac:dyDescent="0.2">
      <c r="B363" s="82" t="s">
        <v>307</v>
      </c>
      <c r="C363" s="85">
        <v>152886760</v>
      </c>
      <c r="D363" s="85">
        <v>8482556.0899999999</v>
      </c>
    </row>
    <row r="364" spans="2:4" x14ac:dyDescent="0.2">
      <c r="B364" s="81" t="s">
        <v>314</v>
      </c>
      <c r="C364" s="85">
        <v>195688996</v>
      </c>
      <c r="D364" s="85">
        <v>10981119.880000001</v>
      </c>
    </row>
    <row r="365" spans="2:4" x14ac:dyDescent="0.2">
      <c r="B365" s="82" t="s">
        <v>315</v>
      </c>
      <c r="C365" s="85">
        <v>195688996</v>
      </c>
      <c r="D365" s="85">
        <v>10981119.880000001</v>
      </c>
    </row>
    <row r="366" spans="2:4" x14ac:dyDescent="0.2">
      <c r="B366" s="81" t="s">
        <v>432</v>
      </c>
      <c r="C366" s="85">
        <v>55864887</v>
      </c>
      <c r="D366" s="85">
        <v>2184529.0300000003</v>
      </c>
    </row>
    <row r="367" spans="2:4" x14ac:dyDescent="0.2">
      <c r="B367" s="82" t="s">
        <v>316</v>
      </c>
      <c r="C367" s="85">
        <v>55864887</v>
      </c>
      <c r="D367" s="85">
        <v>2184529.0300000003</v>
      </c>
    </row>
    <row r="368" spans="2:4" ht="15" x14ac:dyDescent="0.25">
      <c r="B368" s="79" t="s">
        <v>43</v>
      </c>
      <c r="C368" s="83">
        <v>6771009965</v>
      </c>
      <c r="D368" s="83">
        <v>338173060.94999999</v>
      </c>
    </row>
    <row r="369" spans="2:4" ht="15" x14ac:dyDescent="0.25">
      <c r="B369" s="80" t="s">
        <v>317</v>
      </c>
      <c r="C369" s="84">
        <v>6771009965</v>
      </c>
      <c r="D369" s="84">
        <v>338173060.95000005</v>
      </c>
    </row>
    <row r="370" spans="2:4" x14ac:dyDescent="0.2">
      <c r="B370" s="81" t="s">
        <v>540</v>
      </c>
      <c r="C370" s="85">
        <v>6306319011</v>
      </c>
      <c r="D370" s="85">
        <v>315030172.7100001</v>
      </c>
    </row>
    <row r="371" spans="2:4" x14ac:dyDescent="0.2">
      <c r="B371" s="82" t="s">
        <v>168</v>
      </c>
      <c r="C371" s="85">
        <v>2686907651</v>
      </c>
      <c r="D371" s="85">
        <v>109588431.26000001</v>
      </c>
    </row>
    <row r="372" spans="2:4" x14ac:dyDescent="0.2">
      <c r="B372" s="82" t="s">
        <v>318</v>
      </c>
      <c r="C372" s="85">
        <v>122346587</v>
      </c>
      <c r="D372" s="85">
        <v>7146468.8199999994</v>
      </c>
    </row>
    <row r="373" spans="2:4" x14ac:dyDescent="0.2">
      <c r="B373" s="82" t="s">
        <v>319</v>
      </c>
      <c r="C373" s="85">
        <v>862357072</v>
      </c>
      <c r="D373" s="85">
        <v>60011614.569999978</v>
      </c>
    </row>
    <row r="374" spans="2:4" x14ac:dyDescent="0.2">
      <c r="B374" s="82" t="s">
        <v>320</v>
      </c>
      <c r="C374" s="85">
        <v>241240039</v>
      </c>
      <c r="D374" s="85">
        <v>12171758.85</v>
      </c>
    </row>
    <row r="375" spans="2:4" x14ac:dyDescent="0.2">
      <c r="B375" s="82" t="s">
        <v>541</v>
      </c>
      <c r="C375" s="85">
        <v>50000000</v>
      </c>
      <c r="D375" s="85">
        <v>529181.19999999995</v>
      </c>
    </row>
    <row r="376" spans="2:4" x14ac:dyDescent="0.2">
      <c r="B376" s="82" t="s">
        <v>166</v>
      </c>
      <c r="C376" s="85">
        <v>107793580</v>
      </c>
      <c r="D376" s="85">
        <v>0</v>
      </c>
    </row>
    <row r="377" spans="2:4" x14ac:dyDescent="0.2">
      <c r="B377" s="82" t="s">
        <v>171</v>
      </c>
      <c r="C377" s="85">
        <v>2235674082</v>
      </c>
      <c r="D377" s="85">
        <v>125582718.01000002</v>
      </c>
    </row>
    <row r="378" spans="2:4" x14ac:dyDescent="0.2">
      <c r="B378" s="81" t="s">
        <v>321</v>
      </c>
      <c r="C378" s="85">
        <v>190938467</v>
      </c>
      <c r="D378" s="85">
        <v>8487967.3899999987</v>
      </c>
    </row>
    <row r="379" spans="2:4" x14ac:dyDescent="0.2">
      <c r="B379" s="82" t="s">
        <v>322</v>
      </c>
      <c r="C379" s="85">
        <v>190938467</v>
      </c>
      <c r="D379" s="85">
        <v>8487967.3899999987</v>
      </c>
    </row>
    <row r="380" spans="2:4" x14ac:dyDescent="0.2">
      <c r="B380" s="81" t="s">
        <v>323</v>
      </c>
      <c r="C380" s="85">
        <v>141264040</v>
      </c>
      <c r="D380" s="85">
        <v>7432620.3700000001</v>
      </c>
    </row>
    <row r="381" spans="2:4" x14ac:dyDescent="0.2">
      <c r="B381" s="82" t="s">
        <v>319</v>
      </c>
      <c r="C381" s="85">
        <v>141264040</v>
      </c>
      <c r="D381" s="85">
        <v>7432620.3700000001</v>
      </c>
    </row>
    <row r="382" spans="2:4" x14ac:dyDescent="0.2">
      <c r="B382" s="81" t="s">
        <v>542</v>
      </c>
      <c r="C382" s="85">
        <v>54094771</v>
      </c>
      <c r="D382" s="85">
        <v>2519870.59</v>
      </c>
    </row>
    <row r="383" spans="2:4" x14ac:dyDescent="0.2">
      <c r="B383" s="82" t="s">
        <v>319</v>
      </c>
      <c r="C383" s="85">
        <v>54094771</v>
      </c>
      <c r="D383" s="85">
        <v>2519870.59</v>
      </c>
    </row>
    <row r="384" spans="2:4" x14ac:dyDescent="0.2">
      <c r="B384" s="81" t="s">
        <v>324</v>
      </c>
      <c r="C384" s="85">
        <v>78393676</v>
      </c>
      <c r="D384" s="85">
        <v>4702429.8900000006</v>
      </c>
    </row>
    <row r="385" spans="2:4" x14ac:dyDescent="0.2">
      <c r="B385" s="82" t="s">
        <v>318</v>
      </c>
      <c r="C385" s="85">
        <v>78393676</v>
      </c>
      <c r="D385" s="85">
        <v>4702429.8900000006</v>
      </c>
    </row>
    <row r="386" spans="2:4" ht="15" x14ac:dyDescent="0.25">
      <c r="B386" s="79" t="s">
        <v>44</v>
      </c>
      <c r="C386" s="83">
        <v>6472352809</v>
      </c>
      <c r="D386" s="83">
        <v>124724711.17</v>
      </c>
    </row>
    <row r="387" spans="2:4" ht="15" x14ac:dyDescent="0.25">
      <c r="B387" s="80" t="s">
        <v>325</v>
      </c>
      <c r="C387" s="84">
        <v>6472352809</v>
      </c>
      <c r="D387" s="84">
        <v>124724711.17000002</v>
      </c>
    </row>
    <row r="388" spans="2:4" x14ac:dyDescent="0.2">
      <c r="B388" s="81" t="s">
        <v>326</v>
      </c>
      <c r="C388" s="85">
        <v>4478884603</v>
      </c>
      <c r="D388" s="85">
        <v>93510612.910000011</v>
      </c>
    </row>
    <row r="389" spans="2:4" x14ac:dyDescent="0.2">
      <c r="B389" s="82" t="s">
        <v>168</v>
      </c>
      <c r="C389" s="85">
        <v>909774836</v>
      </c>
      <c r="D389" s="85">
        <v>58478459.75999999</v>
      </c>
    </row>
    <row r="390" spans="2:4" x14ac:dyDescent="0.2">
      <c r="B390" s="82" t="s">
        <v>543</v>
      </c>
      <c r="C390" s="85">
        <v>3107008742</v>
      </c>
      <c r="D390" s="85">
        <v>29731153.150000002</v>
      </c>
    </row>
    <row r="391" spans="2:4" x14ac:dyDescent="0.2">
      <c r="B391" s="82" t="s">
        <v>433</v>
      </c>
      <c r="C391" s="85">
        <v>221314565</v>
      </c>
      <c r="D391" s="85">
        <v>5301000</v>
      </c>
    </row>
    <row r="392" spans="2:4" x14ac:dyDescent="0.2">
      <c r="B392" s="82" t="s">
        <v>166</v>
      </c>
      <c r="C392" s="85">
        <v>240786460</v>
      </c>
      <c r="D392" s="85">
        <v>0</v>
      </c>
    </row>
    <row r="393" spans="2:4" x14ac:dyDescent="0.2">
      <c r="B393" s="81" t="s">
        <v>544</v>
      </c>
      <c r="C393" s="85">
        <v>1993468206</v>
      </c>
      <c r="D393" s="85">
        <v>31214098.260000002</v>
      </c>
    </row>
    <row r="394" spans="2:4" x14ac:dyDescent="0.2">
      <c r="B394" s="82" t="s">
        <v>327</v>
      </c>
      <c r="C394" s="85">
        <v>1993468206</v>
      </c>
      <c r="D394" s="85">
        <v>31214098.260000002</v>
      </c>
    </row>
    <row r="395" spans="2:4" ht="15" x14ac:dyDescent="0.25">
      <c r="B395" s="79" t="s">
        <v>434</v>
      </c>
      <c r="C395" s="83">
        <v>8399310777</v>
      </c>
      <c r="D395" s="83">
        <v>677577575.63</v>
      </c>
    </row>
    <row r="396" spans="2:4" ht="15" x14ac:dyDescent="0.25">
      <c r="B396" s="80" t="s">
        <v>328</v>
      </c>
      <c r="C396" s="84">
        <v>8399310777</v>
      </c>
      <c r="D396" s="84">
        <v>677577575.63</v>
      </c>
    </row>
    <row r="397" spans="2:4" x14ac:dyDescent="0.2">
      <c r="B397" s="81" t="s">
        <v>545</v>
      </c>
      <c r="C397" s="85">
        <v>8399310777</v>
      </c>
      <c r="D397" s="85">
        <v>677577575.63</v>
      </c>
    </row>
    <row r="398" spans="2:4" x14ac:dyDescent="0.2">
      <c r="B398" s="82" t="s">
        <v>168</v>
      </c>
      <c r="C398" s="85">
        <v>1480974094</v>
      </c>
      <c r="D398" s="85">
        <v>123414507.83</v>
      </c>
    </row>
    <row r="399" spans="2:4" x14ac:dyDescent="0.2">
      <c r="B399" s="82" t="s">
        <v>329</v>
      </c>
      <c r="C399" s="85">
        <v>5678609477</v>
      </c>
      <c r="D399" s="85">
        <v>450852467.9799999</v>
      </c>
    </row>
    <row r="400" spans="2:4" x14ac:dyDescent="0.2">
      <c r="B400" s="82" t="s">
        <v>435</v>
      </c>
      <c r="C400" s="85">
        <v>1030544527</v>
      </c>
      <c r="D400" s="85">
        <v>85878710.579999998</v>
      </c>
    </row>
    <row r="401" spans="2:4" x14ac:dyDescent="0.2">
      <c r="B401" s="82" t="s">
        <v>330</v>
      </c>
      <c r="C401" s="85">
        <v>209182679</v>
      </c>
      <c r="D401" s="85">
        <v>17431889.240000002</v>
      </c>
    </row>
    <row r="402" spans="2:4" ht="15" x14ac:dyDescent="0.25">
      <c r="B402" s="79" t="s">
        <v>46</v>
      </c>
      <c r="C402" s="83">
        <v>1206917122</v>
      </c>
      <c r="D402" s="83">
        <v>68042080.660000026</v>
      </c>
    </row>
    <row r="403" spans="2:4" ht="15" x14ac:dyDescent="0.25">
      <c r="B403" s="80" t="s">
        <v>331</v>
      </c>
      <c r="C403" s="84">
        <v>1206917122</v>
      </c>
      <c r="D403" s="84">
        <v>68042080.660000026</v>
      </c>
    </row>
    <row r="404" spans="2:4" x14ac:dyDescent="0.2">
      <c r="B404" s="81" t="s">
        <v>332</v>
      </c>
      <c r="C404" s="85">
        <v>1206917122</v>
      </c>
      <c r="D404" s="85">
        <v>68042080.660000026</v>
      </c>
    </row>
    <row r="405" spans="2:4" x14ac:dyDescent="0.2">
      <c r="B405" s="82" t="s">
        <v>168</v>
      </c>
      <c r="C405" s="85">
        <v>486268379</v>
      </c>
      <c r="D405" s="85">
        <v>28122032.419999998</v>
      </c>
    </row>
    <row r="406" spans="2:4" x14ac:dyDescent="0.2">
      <c r="B406" s="82" t="s">
        <v>333</v>
      </c>
      <c r="C406" s="85">
        <v>41185856</v>
      </c>
      <c r="D406" s="85">
        <v>280731.15000000002</v>
      </c>
    </row>
    <row r="407" spans="2:4" x14ac:dyDescent="0.2">
      <c r="B407" s="82" t="s">
        <v>334</v>
      </c>
      <c r="C407" s="85">
        <v>23262980</v>
      </c>
      <c r="D407" s="85">
        <v>1022908.23</v>
      </c>
    </row>
    <row r="408" spans="2:4" x14ac:dyDescent="0.2">
      <c r="B408" s="82" t="s">
        <v>335</v>
      </c>
      <c r="C408" s="85">
        <v>145352665</v>
      </c>
      <c r="D408" s="85">
        <v>3184795.7</v>
      </c>
    </row>
    <row r="409" spans="2:4" x14ac:dyDescent="0.2">
      <c r="B409" s="82" t="s">
        <v>336</v>
      </c>
      <c r="C409" s="85">
        <v>41920095</v>
      </c>
      <c r="D409" s="85">
        <v>322235.55</v>
      </c>
    </row>
    <row r="410" spans="2:4" x14ac:dyDescent="0.2">
      <c r="B410" s="82" t="s">
        <v>476</v>
      </c>
      <c r="C410" s="85">
        <v>22850000</v>
      </c>
      <c r="D410" s="85">
        <v>0</v>
      </c>
    </row>
    <row r="411" spans="2:4" x14ac:dyDescent="0.2">
      <c r="B411" s="82" t="s">
        <v>166</v>
      </c>
      <c r="C411" s="85">
        <v>446077147</v>
      </c>
      <c r="D411" s="85">
        <v>35109377.609999999</v>
      </c>
    </row>
    <row r="412" spans="2:4" ht="15" x14ac:dyDescent="0.25">
      <c r="B412" s="79" t="s">
        <v>47</v>
      </c>
      <c r="C412" s="83">
        <v>3017699205</v>
      </c>
      <c r="D412" s="83">
        <v>147778188.29999995</v>
      </c>
    </row>
    <row r="413" spans="2:4" ht="15" x14ac:dyDescent="0.25">
      <c r="B413" s="80" t="s">
        <v>337</v>
      </c>
      <c r="C413" s="84">
        <v>3017699205</v>
      </c>
      <c r="D413" s="84">
        <v>147778188.29999998</v>
      </c>
    </row>
    <row r="414" spans="2:4" x14ac:dyDescent="0.2">
      <c r="B414" s="81" t="s">
        <v>338</v>
      </c>
      <c r="C414" s="85">
        <v>2115775488</v>
      </c>
      <c r="D414" s="85">
        <v>99347377.019999981</v>
      </c>
    </row>
    <row r="415" spans="2:4" x14ac:dyDescent="0.2">
      <c r="B415" s="82" t="s">
        <v>168</v>
      </c>
      <c r="C415" s="85">
        <v>620881817</v>
      </c>
      <c r="D415" s="85">
        <v>27994259.869999997</v>
      </c>
    </row>
    <row r="416" spans="2:4" x14ac:dyDescent="0.2">
      <c r="B416" s="82" t="s">
        <v>339</v>
      </c>
      <c r="C416" s="85">
        <v>232811058</v>
      </c>
      <c r="D416" s="85">
        <v>12516083.99</v>
      </c>
    </row>
    <row r="417" spans="2:4" x14ac:dyDescent="0.2">
      <c r="B417" s="82" t="s">
        <v>340</v>
      </c>
      <c r="C417" s="85">
        <v>30610000</v>
      </c>
      <c r="D417" s="85">
        <v>0</v>
      </c>
    </row>
    <row r="418" spans="2:4" x14ac:dyDescent="0.2">
      <c r="B418" s="82" t="s">
        <v>341</v>
      </c>
      <c r="C418" s="85">
        <v>317883594</v>
      </c>
      <c r="D418" s="85">
        <v>10083109.710000001</v>
      </c>
    </row>
    <row r="419" spans="2:4" x14ac:dyDescent="0.2">
      <c r="B419" s="82" t="s">
        <v>166</v>
      </c>
      <c r="C419" s="85">
        <v>349122449</v>
      </c>
      <c r="D419" s="85">
        <v>19564964.66</v>
      </c>
    </row>
    <row r="420" spans="2:4" x14ac:dyDescent="0.2">
      <c r="B420" s="82" t="s">
        <v>171</v>
      </c>
      <c r="C420" s="85">
        <v>564466570</v>
      </c>
      <c r="D420" s="85">
        <v>29188958.789999999</v>
      </c>
    </row>
    <row r="421" spans="2:4" x14ac:dyDescent="0.2">
      <c r="B421" s="81" t="s">
        <v>342</v>
      </c>
      <c r="C421" s="85">
        <v>100117122</v>
      </c>
      <c r="D421" s="85">
        <v>5573680.830000001</v>
      </c>
    </row>
    <row r="422" spans="2:4" x14ac:dyDescent="0.2">
      <c r="B422" s="82" t="s">
        <v>341</v>
      </c>
      <c r="C422" s="85">
        <v>100117122</v>
      </c>
      <c r="D422" s="85">
        <v>5573680.830000001</v>
      </c>
    </row>
    <row r="423" spans="2:4" x14ac:dyDescent="0.2">
      <c r="B423" s="81" t="s">
        <v>343</v>
      </c>
      <c r="C423" s="85">
        <v>148779208</v>
      </c>
      <c r="D423" s="85">
        <v>8062411.1399999997</v>
      </c>
    </row>
    <row r="424" spans="2:4" x14ac:dyDescent="0.2">
      <c r="B424" s="82" t="s">
        <v>340</v>
      </c>
      <c r="C424" s="85">
        <v>148779208</v>
      </c>
      <c r="D424" s="85">
        <v>8062411.1399999997</v>
      </c>
    </row>
    <row r="425" spans="2:4" x14ac:dyDescent="0.2">
      <c r="B425" s="81" t="s">
        <v>344</v>
      </c>
      <c r="C425" s="85">
        <v>653027387</v>
      </c>
      <c r="D425" s="85">
        <v>34794719.310000002</v>
      </c>
    </row>
    <row r="426" spans="2:4" x14ac:dyDescent="0.2">
      <c r="B426" s="82" t="s">
        <v>341</v>
      </c>
      <c r="C426" s="85">
        <v>653027387</v>
      </c>
      <c r="D426" s="85">
        <v>34794719.310000002</v>
      </c>
    </row>
    <row r="427" spans="2:4" ht="15" x14ac:dyDescent="0.25">
      <c r="B427" s="79" t="s">
        <v>48</v>
      </c>
      <c r="C427" s="83">
        <v>660646782</v>
      </c>
      <c r="D427" s="83">
        <v>14598394.84</v>
      </c>
    </row>
    <row r="428" spans="2:4" ht="15" x14ac:dyDescent="0.25">
      <c r="B428" s="80" t="s">
        <v>345</v>
      </c>
      <c r="C428" s="84">
        <v>660646782</v>
      </c>
      <c r="D428" s="84">
        <v>14598394.84</v>
      </c>
    </row>
    <row r="429" spans="2:4" x14ac:dyDescent="0.2">
      <c r="B429" s="81" t="s">
        <v>346</v>
      </c>
      <c r="C429" s="85">
        <v>660646782</v>
      </c>
      <c r="D429" s="85">
        <v>14598394.84</v>
      </c>
    </row>
    <row r="430" spans="2:4" x14ac:dyDescent="0.2">
      <c r="B430" s="82" t="s">
        <v>347</v>
      </c>
      <c r="C430" s="85">
        <v>656287732</v>
      </c>
      <c r="D430" s="85">
        <v>14598394.84</v>
      </c>
    </row>
    <row r="431" spans="2:4" x14ac:dyDescent="0.2">
      <c r="B431" s="82" t="s">
        <v>166</v>
      </c>
      <c r="C431" s="85">
        <v>4359050</v>
      </c>
      <c r="D431" s="85">
        <v>0</v>
      </c>
    </row>
    <row r="432" spans="2:4" ht="15" x14ac:dyDescent="0.25">
      <c r="B432" s="79" t="s">
        <v>49</v>
      </c>
      <c r="C432" s="83">
        <v>12135451604</v>
      </c>
      <c r="D432" s="83">
        <v>397542315.66999996</v>
      </c>
    </row>
    <row r="433" spans="2:4" ht="15" x14ac:dyDescent="0.25">
      <c r="B433" s="80" t="s">
        <v>348</v>
      </c>
      <c r="C433" s="84">
        <v>12135451604</v>
      </c>
      <c r="D433" s="84">
        <v>397542315.66999996</v>
      </c>
    </row>
    <row r="434" spans="2:4" x14ac:dyDescent="0.2">
      <c r="B434" s="81" t="s">
        <v>349</v>
      </c>
      <c r="C434" s="85">
        <v>11082462961</v>
      </c>
      <c r="D434" s="85">
        <v>393646455.27999997</v>
      </c>
    </row>
    <row r="435" spans="2:4" x14ac:dyDescent="0.2">
      <c r="B435" s="82" t="s">
        <v>168</v>
      </c>
      <c r="C435" s="85">
        <v>1304738273</v>
      </c>
      <c r="D435" s="85">
        <v>9503197.629999999</v>
      </c>
    </row>
    <row r="436" spans="2:4" x14ac:dyDescent="0.2">
      <c r="B436" s="82" t="s">
        <v>350</v>
      </c>
      <c r="C436" s="85">
        <v>60057830</v>
      </c>
      <c r="D436" s="85">
        <v>14750</v>
      </c>
    </row>
    <row r="437" spans="2:4" x14ac:dyDescent="0.2">
      <c r="B437" s="82" t="s">
        <v>351</v>
      </c>
      <c r="C437" s="85">
        <v>454870434</v>
      </c>
      <c r="D437" s="85">
        <v>129400</v>
      </c>
    </row>
    <row r="438" spans="2:4" x14ac:dyDescent="0.2">
      <c r="B438" s="82" t="s">
        <v>352</v>
      </c>
      <c r="C438" s="85">
        <v>815254072</v>
      </c>
      <c r="D438" s="85">
        <v>23300</v>
      </c>
    </row>
    <row r="439" spans="2:4" x14ac:dyDescent="0.2">
      <c r="B439" s="82" t="s">
        <v>353</v>
      </c>
      <c r="C439" s="85">
        <v>1161417797</v>
      </c>
      <c r="D439" s="85">
        <v>74300</v>
      </c>
    </row>
    <row r="440" spans="2:4" x14ac:dyDescent="0.2">
      <c r="B440" s="82" t="s">
        <v>354</v>
      </c>
      <c r="C440" s="85">
        <v>75748528</v>
      </c>
      <c r="D440" s="85">
        <v>11700</v>
      </c>
    </row>
    <row r="441" spans="2:4" x14ac:dyDescent="0.2">
      <c r="B441" s="82" t="s">
        <v>355</v>
      </c>
      <c r="C441" s="85">
        <v>212481509</v>
      </c>
      <c r="D441" s="85">
        <v>84550</v>
      </c>
    </row>
    <row r="442" spans="2:4" x14ac:dyDescent="0.2">
      <c r="B442" s="82" t="s">
        <v>356</v>
      </c>
      <c r="C442" s="85">
        <v>97648290</v>
      </c>
      <c r="D442" s="85">
        <v>35400</v>
      </c>
    </row>
    <row r="443" spans="2:4" x14ac:dyDescent="0.2">
      <c r="B443" s="82" t="s">
        <v>166</v>
      </c>
      <c r="C443" s="85">
        <v>315273847</v>
      </c>
      <c r="D443" s="85">
        <v>8022226</v>
      </c>
    </row>
    <row r="444" spans="2:4" x14ac:dyDescent="0.2">
      <c r="B444" s="82" t="s">
        <v>171</v>
      </c>
      <c r="C444" s="85">
        <v>6584972381</v>
      </c>
      <c r="D444" s="85">
        <v>375747631.64999998</v>
      </c>
    </row>
    <row r="445" spans="2:4" x14ac:dyDescent="0.2">
      <c r="B445" s="81" t="s">
        <v>357</v>
      </c>
      <c r="C445" s="85">
        <v>1052988643</v>
      </c>
      <c r="D445" s="85">
        <v>3895860.3900000006</v>
      </c>
    </row>
    <row r="446" spans="2:4" x14ac:dyDescent="0.2">
      <c r="B446" s="82" t="s">
        <v>353</v>
      </c>
      <c r="C446" s="85">
        <v>1052988643</v>
      </c>
      <c r="D446" s="85">
        <v>3895860.3900000006</v>
      </c>
    </row>
    <row r="447" spans="2:4" ht="15" x14ac:dyDescent="0.25">
      <c r="B447" s="79" t="s">
        <v>50</v>
      </c>
      <c r="C447" s="83">
        <v>15535507827</v>
      </c>
      <c r="D447" s="83">
        <v>831437208.73999989</v>
      </c>
    </row>
    <row r="448" spans="2:4" ht="15" x14ac:dyDescent="0.25">
      <c r="B448" s="80" t="s">
        <v>358</v>
      </c>
      <c r="C448" s="84">
        <v>15535507827</v>
      </c>
      <c r="D448" s="84">
        <v>831437208.74000013</v>
      </c>
    </row>
    <row r="449" spans="2:4" x14ac:dyDescent="0.2">
      <c r="B449" s="81" t="s">
        <v>546</v>
      </c>
      <c r="C449" s="85">
        <v>14321235398</v>
      </c>
      <c r="D449" s="85">
        <v>773236656.91000021</v>
      </c>
    </row>
    <row r="450" spans="2:4" x14ac:dyDescent="0.2">
      <c r="B450" s="82" t="s">
        <v>168</v>
      </c>
      <c r="C450" s="85">
        <v>545939160</v>
      </c>
      <c r="D450" s="85">
        <v>1493372.4699999997</v>
      </c>
    </row>
    <row r="451" spans="2:4" x14ac:dyDescent="0.2">
      <c r="B451" s="82" t="s">
        <v>359</v>
      </c>
      <c r="C451" s="85">
        <v>2940706788</v>
      </c>
      <c r="D451" s="85">
        <v>0</v>
      </c>
    </row>
    <row r="452" spans="2:4" x14ac:dyDescent="0.2">
      <c r="B452" s="82" t="s">
        <v>360</v>
      </c>
      <c r="C452" s="85">
        <v>463394782</v>
      </c>
      <c r="D452" s="85">
        <v>0</v>
      </c>
    </row>
    <row r="453" spans="2:4" x14ac:dyDescent="0.2">
      <c r="B453" s="82" t="s">
        <v>166</v>
      </c>
      <c r="C453" s="85">
        <v>760228131</v>
      </c>
      <c r="D453" s="85">
        <v>46507120.210000001</v>
      </c>
    </row>
    <row r="454" spans="2:4" x14ac:dyDescent="0.2">
      <c r="B454" s="82" t="s">
        <v>171</v>
      </c>
      <c r="C454" s="85">
        <v>9610966537</v>
      </c>
      <c r="D454" s="85">
        <v>725236164.23000002</v>
      </c>
    </row>
    <row r="455" spans="2:4" x14ac:dyDescent="0.2">
      <c r="B455" s="81" t="s">
        <v>361</v>
      </c>
      <c r="C455" s="85">
        <v>595209094</v>
      </c>
      <c r="D455" s="85">
        <v>19798829.409999996</v>
      </c>
    </row>
    <row r="456" spans="2:4" x14ac:dyDescent="0.2">
      <c r="B456" s="82" t="s">
        <v>360</v>
      </c>
      <c r="C456" s="85">
        <v>595209094</v>
      </c>
      <c r="D456" s="85">
        <v>19798829.409999996</v>
      </c>
    </row>
    <row r="457" spans="2:4" x14ac:dyDescent="0.2">
      <c r="B457" s="81" t="s">
        <v>362</v>
      </c>
      <c r="C457" s="85">
        <v>580483181</v>
      </c>
      <c r="D457" s="85">
        <v>36514601.420000002</v>
      </c>
    </row>
    <row r="458" spans="2:4" x14ac:dyDescent="0.2">
      <c r="B458" s="82" t="s">
        <v>359</v>
      </c>
      <c r="C458" s="85">
        <v>580483181</v>
      </c>
      <c r="D458" s="85">
        <v>36514601.420000002</v>
      </c>
    </row>
    <row r="459" spans="2:4" x14ac:dyDescent="0.2">
      <c r="B459" s="81" t="s">
        <v>547</v>
      </c>
      <c r="C459" s="85">
        <v>38580154</v>
      </c>
      <c r="D459" s="85">
        <v>1887120.9999999998</v>
      </c>
    </row>
    <row r="460" spans="2:4" x14ac:dyDescent="0.2">
      <c r="B460" s="82" t="s">
        <v>360</v>
      </c>
      <c r="C460" s="85">
        <v>38580154</v>
      </c>
      <c r="D460" s="85">
        <v>1887120.9999999998</v>
      </c>
    </row>
    <row r="461" spans="2:4" ht="15" x14ac:dyDescent="0.25">
      <c r="B461" s="79" t="s">
        <v>436</v>
      </c>
      <c r="C461" s="83">
        <v>5697312972</v>
      </c>
      <c r="D461" s="83">
        <v>122896022.55000001</v>
      </c>
    </row>
    <row r="462" spans="2:4" ht="15" x14ac:dyDescent="0.25">
      <c r="B462" s="80" t="s">
        <v>363</v>
      </c>
      <c r="C462" s="84">
        <v>5697312972</v>
      </c>
      <c r="D462" s="84">
        <v>122896022.55000003</v>
      </c>
    </row>
    <row r="463" spans="2:4" x14ac:dyDescent="0.2">
      <c r="B463" s="81" t="s">
        <v>364</v>
      </c>
      <c r="C463" s="85">
        <v>2679122491</v>
      </c>
      <c r="D463" s="85">
        <v>97451038.530000031</v>
      </c>
    </row>
    <row r="464" spans="2:4" x14ac:dyDescent="0.2">
      <c r="B464" s="82" t="s">
        <v>168</v>
      </c>
      <c r="C464" s="85">
        <v>769418252</v>
      </c>
      <c r="D464" s="85">
        <v>79291493.150000006</v>
      </c>
    </row>
    <row r="465" spans="2:4" x14ac:dyDescent="0.2">
      <c r="B465" s="82" t="s">
        <v>365</v>
      </c>
      <c r="C465" s="85">
        <v>900218484</v>
      </c>
      <c r="D465" s="85">
        <v>216177.36</v>
      </c>
    </row>
    <row r="466" spans="2:4" x14ac:dyDescent="0.2">
      <c r="B466" s="82" t="s">
        <v>366</v>
      </c>
      <c r="C466" s="85">
        <v>536719638</v>
      </c>
      <c r="D466" s="85">
        <v>916494.30000000016</v>
      </c>
    </row>
    <row r="467" spans="2:4" x14ac:dyDescent="0.2">
      <c r="B467" s="82" t="s">
        <v>367</v>
      </c>
      <c r="C467" s="85">
        <v>163847729</v>
      </c>
      <c r="D467" s="85">
        <v>215840.57</v>
      </c>
    </row>
    <row r="468" spans="2:4" x14ac:dyDescent="0.2">
      <c r="B468" s="82" t="s">
        <v>166</v>
      </c>
      <c r="C468" s="85">
        <v>73827605</v>
      </c>
      <c r="D468" s="85">
        <v>2349589.56</v>
      </c>
    </row>
    <row r="469" spans="2:4" x14ac:dyDescent="0.2">
      <c r="B469" s="82" t="s">
        <v>171</v>
      </c>
      <c r="C469" s="85">
        <v>235090783</v>
      </c>
      <c r="D469" s="85">
        <v>14461443.59</v>
      </c>
    </row>
    <row r="470" spans="2:4" x14ac:dyDescent="0.2">
      <c r="B470" s="81" t="s">
        <v>548</v>
      </c>
      <c r="C470" s="85">
        <v>276622900</v>
      </c>
      <c r="D470" s="85">
        <v>0</v>
      </c>
    </row>
    <row r="471" spans="2:4" x14ac:dyDescent="0.2">
      <c r="B471" s="82" t="s">
        <v>367</v>
      </c>
      <c r="C471" s="85">
        <v>276622900</v>
      </c>
      <c r="D471" s="85">
        <v>0</v>
      </c>
    </row>
    <row r="472" spans="2:4" x14ac:dyDescent="0.2">
      <c r="B472" s="81" t="s">
        <v>549</v>
      </c>
      <c r="C472" s="85">
        <v>2691494249</v>
      </c>
      <c r="D472" s="85">
        <v>23400530.810000002</v>
      </c>
    </row>
    <row r="473" spans="2:4" x14ac:dyDescent="0.2">
      <c r="B473" s="82" t="s">
        <v>368</v>
      </c>
      <c r="C473" s="85">
        <v>2691494249</v>
      </c>
      <c r="D473" s="85">
        <v>23400530.810000002</v>
      </c>
    </row>
    <row r="474" spans="2:4" x14ac:dyDescent="0.2">
      <c r="B474" s="81" t="s">
        <v>550</v>
      </c>
      <c r="C474" s="85">
        <v>50073332</v>
      </c>
      <c r="D474" s="85">
        <v>2044453.21</v>
      </c>
    </row>
    <row r="475" spans="2:4" x14ac:dyDescent="0.2">
      <c r="B475" s="82" t="s">
        <v>168</v>
      </c>
      <c r="C475" s="85">
        <v>50073332</v>
      </c>
      <c r="D475" s="85">
        <v>2044453.21</v>
      </c>
    </row>
    <row r="476" spans="2:4" ht="15" x14ac:dyDescent="0.25">
      <c r="B476" s="79" t="s">
        <v>437</v>
      </c>
      <c r="C476" s="83">
        <v>1857951622</v>
      </c>
      <c r="D476" s="83">
        <v>76279415.269999981</v>
      </c>
    </row>
    <row r="477" spans="2:4" ht="15" x14ac:dyDescent="0.25">
      <c r="B477" s="80" t="s">
        <v>369</v>
      </c>
      <c r="C477" s="84">
        <v>1857951622</v>
      </c>
      <c r="D477" s="84">
        <v>76279415.269999996</v>
      </c>
    </row>
    <row r="478" spans="2:4" x14ac:dyDescent="0.2">
      <c r="B478" s="81" t="s">
        <v>438</v>
      </c>
      <c r="C478" s="85">
        <v>1000969087</v>
      </c>
      <c r="D478" s="85">
        <v>34959328.340000004</v>
      </c>
    </row>
    <row r="479" spans="2:4" x14ac:dyDescent="0.2">
      <c r="B479" s="82" t="s">
        <v>168</v>
      </c>
      <c r="C479" s="85">
        <v>673308126</v>
      </c>
      <c r="D479" s="85">
        <v>21162412.390000004</v>
      </c>
    </row>
    <row r="480" spans="2:4" x14ac:dyDescent="0.2">
      <c r="B480" s="82" t="s">
        <v>439</v>
      </c>
      <c r="C480" s="85">
        <v>300860961</v>
      </c>
      <c r="D480" s="85">
        <v>13796915.949999999</v>
      </c>
    </row>
    <row r="481" spans="2:4" x14ac:dyDescent="0.2">
      <c r="B481" s="82" t="s">
        <v>166</v>
      </c>
      <c r="C481" s="85">
        <v>26800000</v>
      </c>
      <c r="D481" s="85">
        <v>0</v>
      </c>
    </row>
    <row r="482" spans="2:4" x14ac:dyDescent="0.2">
      <c r="B482" s="81" t="s">
        <v>551</v>
      </c>
      <c r="C482" s="85">
        <v>186188488</v>
      </c>
      <c r="D482" s="85">
        <v>9033126.0500000007</v>
      </c>
    </row>
    <row r="483" spans="2:4" x14ac:dyDescent="0.2">
      <c r="B483" s="82" t="s">
        <v>552</v>
      </c>
      <c r="C483" s="85">
        <v>186188488</v>
      </c>
      <c r="D483" s="85">
        <v>9033126.0500000007</v>
      </c>
    </row>
    <row r="484" spans="2:4" x14ac:dyDescent="0.2">
      <c r="B484" s="81" t="s">
        <v>553</v>
      </c>
      <c r="C484" s="85">
        <v>670794047</v>
      </c>
      <c r="D484" s="85">
        <v>32286960.880000003</v>
      </c>
    </row>
    <row r="485" spans="2:4" x14ac:dyDescent="0.2">
      <c r="B485" s="82" t="s">
        <v>554</v>
      </c>
      <c r="C485" s="85">
        <v>670794047</v>
      </c>
      <c r="D485" s="85">
        <v>32286960.880000003</v>
      </c>
    </row>
    <row r="486" spans="2:4" ht="15" x14ac:dyDescent="0.25">
      <c r="B486" s="79" t="s">
        <v>53</v>
      </c>
      <c r="C486" s="83">
        <v>3551479482</v>
      </c>
      <c r="D486" s="83">
        <v>71162297.760000005</v>
      </c>
    </row>
    <row r="487" spans="2:4" ht="15" x14ac:dyDescent="0.25">
      <c r="B487" s="80" t="s">
        <v>370</v>
      </c>
      <c r="C487" s="84">
        <v>3551479482</v>
      </c>
      <c r="D487" s="84">
        <v>71162297.760000005</v>
      </c>
    </row>
    <row r="488" spans="2:4" x14ac:dyDescent="0.2">
      <c r="B488" s="81" t="s">
        <v>371</v>
      </c>
      <c r="C488" s="85">
        <v>3366336226</v>
      </c>
      <c r="D488" s="85">
        <v>61637469.07</v>
      </c>
    </row>
    <row r="489" spans="2:4" x14ac:dyDescent="0.2">
      <c r="B489" s="82" t="s">
        <v>168</v>
      </c>
      <c r="C489" s="85">
        <v>1501754655</v>
      </c>
      <c r="D489" s="85">
        <v>52590299.109999999</v>
      </c>
    </row>
    <row r="490" spans="2:4" x14ac:dyDescent="0.2">
      <c r="B490" s="82" t="s">
        <v>372</v>
      </c>
      <c r="C490" s="85">
        <v>134061622</v>
      </c>
      <c r="D490" s="85">
        <v>979514.36</v>
      </c>
    </row>
    <row r="491" spans="2:4" x14ac:dyDescent="0.2">
      <c r="B491" s="82" t="s">
        <v>373</v>
      </c>
      <c r="C491" s="85">
        <v>734922693</v>
      </c>
      <c r="D491" s="85">
        <v>3240788.1799999997</v>
      </c>
    </row>
    <row r="492" spans="2:4" x14ac:dyDescent="0.2">
      <c r="B492" s="82" t="s">
        <v>555</v>
      </c>
      <c r="C492" s="85">
        <v>368510122</v>
      </c>
      <c r="D492" s="85">
        <v>764286.41999999993</v>
      </c>
    </row>
    <row r="493" spans="2:4" x14ac:dyDescent="0.2">
      <c r="B493" s="82" t="s">
        <v>166</v>
      </c>
      <c r="C493" s="85">
        <v>321370378</v>
      </c>
      <c r="D493" s="85">
        <v>0</v>
      </c>
    </row>
    <row r="494" spans="2:4" x14ac:dyDescent="0.2">
      <c r="B494" s="82" t="s">
        <v>171</v>
      </c>
      <c r="C494" s="85">
        <v>305716756</v>
      </c>
      <c r="D494" s="85">
        <v>4062581</v>
      </c>
    </row>
    <row r="495" spans="2:4" x14ac:dyDescent="0.2">
      <c r="B495" s="81" t="s">
        <v>556</v>
      </c>
      <c r="C495" s="85">
        <v>185143256</v>
      </c>
      <c r="D495" s="85">
        <v>9524828.6899999995</v>
      </c>
    </row>
    <row r="496" spans="2:4" x14ac:dyDescent="0.2">
      <c r="B496" s="82" t="s">
        <v>372</v>
      </c>
      <c r="C496" s="85">
        <v>185143256</v>
      </c>
      <c r="D496" s="85">
        <v>9524828.6899999995</v>
      </c>
    </row>
    <row r="497" spans="2:4" ht="15" x14ac:dyDescent="0.25">
      <c r="B497" s="79" t="s">
        <v>462</v>
      </c>
      <c r="C497" s="83">
        <v>14115198200</v>
      </c>
      <c r="D497" s="83">
        <v>317554164.17999983</v>
      </c>
    </row>
    <row r="498" spans="2:4" ht="15" x14ac:dyDescent="0.25">
      <c r="B498" s="80" t="s">
        <v>557</v>
      </c>
      <c r="C498" s="84">
        <v>14115198200</v>
      </c>
      <c r="D498" s="84">
        <v>317554164.17999983</v>
      </c>
    </row>
    <row r="499" spans="2:4" x14ac:dyDescent="0.2">
      <c r="B499" s="81" t="s">
        <v>558</v>
      </c>
      <c r="C499" s="85">
        <v>14115198200</v>
      </c>
      <c r="D499" s="85">
        <v>317554164.17999983</v>
      </c>
    </row>
    <row r="500" spans="2:4" x14ac:dyDescent="0.2">
      <c r="B500" s="82" t="s">
        <v>168</v>
      </c>
      <c r="C500" s="85">
        <v>2140531468</v>
      </c>
      <c r="D500" s="85">
        <v>4261699.79</v>
      </c>
    </row>
    <row r="501" spans="2:4" x14ac:dyDescent="0.2">
      <c r="B501" s="82" t="s">
        <v>559</v>
      </c>
      <c r="C501" s="85">
        <v>6713453437</v>
      </c>
      <c r="D501" s="85">
        <v>206495879.30000001</v>
      </c>
    </row>
    <row r="502" spans="2:4" x14ac:dyDescent="0.2">
      <c r="B502" s="82" t="s">
        <v>560</v>
      </c>
      <c r="C502" s="85">
        <v>5224875095</v>
      </c>
      <c r="D502" s="85">
        <v>106796585.09000003</v>
      </c>
    </row>
    <row r="503" spans="2:4" x14ac:dyDescent="0.2">
      <c r="B503" s="82" t="s">
        <v>166</v>
      </c>
      <c r="C503" s="85">
        <v>36338200</v>
      </c>
      <c r="D503" s="85">
        <v>0</v>
      </c>
    </row>
    <row r="504" spans="2:4" ht="15" x14ac:dyDescent="0.25">
      <c r="B504" s="79" t="s">
        <v>54</v>
      </c>
      <c r="C504" s="83">
        <v>9087263346</v>
      </c>
      <c r="D504" s="83">
        <v>757271927.98000014</v>
      </c>
    </row>
    <row r="505" spans="2:4" ht="15" x14ac:dyDescent="0.25">
      <c r="B505" s="80" t="s">
        <v>374</v>
      </c>
      <c r="C505" s="84">
        <v>9087263346</v>
      </c>
      <c r="D505" s="84">
        <v>757271927.98000014</v>
      </c>
    </row>
    <row r="506" spans="2:4" x14ac:dyDescent="0.2">
      <c r="B506" s="81" t="s">
        <v>375</v>
      </c>
      <c r="C506" s="85">
        <v>9087263346</v>
      </c>
      <c r="D506" s="85">
        <v>757271927.98000014</v>
      </c>
    </row>
    <row r="507" spans="2:4" x14ac:dyDescent="0.2">
      <c r="B507" s="82" t="s">
        <v>376</v>
      </c>
      <c r="C507" s="85">
        <v>8086959903</v>
      </c>
      <c r="D507" s="85">
        <v>674158565.07999992</v>
      </c>
    </row>
    <row r="508" spans="2:4" x14ac:dyDescent="0.2">
      <c r="B508" s="82" t="s">
        <v>166</v>
      </c>
      <c r="C508" s="85">
        <v>383633960</v>
      </c>
      <c r="D508" s="85">
        <v>31724239.32</v>
      </c>
    </row>
    <row r="509" spans="2:4" x14ac:dyDescent="0.2">
      <c r="B509" s="82" t="s">
        <v>171</v>
      </c>
      <c r="C509" s="85">
        <v>616669483</v>
      </c>
      <c r="D509" s="85">
        <v>51389123.579999998</v>
      </c>
    </row>
    <row r="510" spans="2:4" ht="15" x14ac:dyDescent="0.25">
      <c r="B510" s="79" t="s">
        <v>56</v>
      </c>
      <c r="C510" s="83">
        <v>5511291957</v>
      </c>
      <c r="D510" s="83">
        <v>459274323.67000002</v>
      </c>
    </row>
    <row r="511" spans="2:4" ht="15" x14ac:dyDescent="0.25">
      <c r="B511" s="80" t="s">
        <v>377</v>
      </c>
      <c r="C511" s="84">
        <v>5511291957</v>
      </c>
      <c r="D511" s="84">
        <v>459274323.67000002</v>
      </c>
    </row>
    <row r="512" spans="2:4" x14ac:dyDescent="0.2">
      <c r="B512" s="81" t="s">
        <v>378</v>
      </c>
      <c r="C512" s="85">
        <v>5511291957</v>
      </c>
      <c r="D512" s="85">
        <v>459274323.67000002</v>
      </c>
    </row>
    <row r="513" spans="2:4" x14ac:dyDescent="0.2">
      <c r="B513" s="82" t="s">
        <v>168</v>
      </c>
      <c r="C513" s="85">
        <v>2430099197</v>
      </c>
      <c r="D513" s="85">
        <v>203489550.66999996</v>
      </c>
    </row>
    <row r="514" spans="2:4" x14ac:dyDescent="0.2">
      <c r="B514" s="82" t="s">
        <v>561</v>
      </c>
      <c r="C514" s="85">
        <v>11775480</v>
      </c>
      <c r="D514" s="85">
        <v>0</v>
      </c>
    </row>
    <row r="515" spans="2:4" x14ac:dyDescent="0.2">
      <c r="B515" s="82" t="s">
        <v>379</v>
      </c>
      <c r="C515" s="85">
        <v>973012440</v>
      </c>
      <c r="D515" s="85">
        <v>81084370</v>
      </c>
    </row>
    <row r="516" spans="2:4" x14ac:dyDescent="0.2">
      <c r="B516" s="82" t="s">
        <v>440</v>
      </c>
      <c r="C516" s="85">
        <v>836004840</v>
      </c>
      <c r="D516" s="85">
        <v>69667070</v>
      </c>
    </row>
    <row r="517" spans="2:4" x14ac:dyDescent="0.2">
      <c r="B517" s="82" t="s">
        <v>166</v>
      </c>
      <c r="C517" s="85">
        <v>1260400000</v>
      </c>
      <c r="D517" s="85">
        <v>105033333</v>
      </c>
    </row>
    <row r="518" spans="2:4" ht="15" x14ac:dyDescent="0.25">
      <c r="B518" s="79" t="s">
        <v>57</v>
      </c>
      <c r="C518" s="83">
        <v>1474248087</v>
      </c>
      <c r="D518" s="83">
        <v>94593731.099999994</v>
      </c>
    </row>
    <row r="519" spans="2:4" ht="15" x14ac:dyDescent="0.25">
      <c r="B519" s="80" t="s">
        <v>380</v>
      </c>
      <c r="C519" s="84">
        <v>1474248087</v>
      </c>
      <c r="D519" s="84">
        <v>94593731.099999994</v>
      </c>
    </row>
    <row r="520" spans="2:4" x14ac:dyDescent="0.2">
      <c r="B520" s="81" t="s">
        <v>562</v>
      </c>
      <c r="C520" s="85">
        <v>1474248087</v>
      </c>
      <c r="D520" s="85">
        <v>94593731.099999994</v>
      </c>
    </row>
    <row r="521" spans="2:4" x14ac:dyDescent="0.2">
      <c r="B521" s="82" t="s">
        <v>381</v>
      </c>
      <c r="C521" s="85">
        <v>1472945088</v>
      </c>
      <c r="D521" s="85">
        <v>94546399.099999994</v>
      </c>
    </row>
    <row r="522" spans="2:4" x14ac:dyDescent="0.2">
      <c r="B522" s="82" t="s">
        <v>166</v>
      </c>
      <c r="C522" s="85">
        <v>1302999</v>
      </c>
      <c r="D522" s="85">
        <v>47332</v>
      </c>
    </row>
    <row r="523" spans="2:4" ht="15" x14ac:dyDescent="0.25">
      <c r="B523" s="79" t="s">
        <v>58</v>
      </c>
      <c r="C523" s="83">
        <v>1575371875</v>
      </c>
      <c r="D523" s="83">
        <v>131280972.75</v>
      </c>
    </row>
    <row r="524" spans="2:4" ht="15" x14ac:dyDescent="0.25">
      <c r="B524" s="80" t="s">
        <v>382</v>
      </c>
      <c r="C524" s="84">
        <v>1575371875</v>
      </c>
      <c r="D524" s="84">
        <v>131280972.75</v>
      </c>
    </row>
    <row r="525" spans="2:4" x14ac:dyDescent="0.2">
      <c r="B525" s="81" t="s">
        <v>383</v>
      </c>
      <c r="C525" s="85">
        <v>1575371875</v>
      </c>
      <c r="D525" s="85">
        <v>131280972.75</v>
      </c>
    </row>
    <row r="526" spans="2:4" x14ac:dyDescent="0.2">
      <c r="B526" s="82" t="s">
        <v>384</v>
      </c>
      <c r="C526" s="85">
        <v>1436291875</v>
      </c>
      <c r="D526" s="85">
        <v>119690972.75</v>
      </c>
    </row>
    <row r="527" spans="2:4" x14ac:dyDescent="0.2">
      <c r="B527" s="82" t="s">
        <v>166</v>
      </c>
      <c r="C527" s="85">
        <v>139080000</v>
      </c>
      <c r="D527" s="85">
        <v>11590000</v>
      </c>
    </row>
    <row r="528" spans="2:4" ht="15" x14ac:dyDescent="0.25">
      <c r="B528" s="79" t="s">
        <v>59</v>
      </c>
      <c r="C528" s="83">
        <v>247728228</v>
      </c>
      <c r="D528" s="83">
        <v>15525816.850000001</v>
      </c>
    </row>
    <row r="529" spans="2:4" ht="15" x14ac:dyDescent="0.25">
      <c r="B529" s="80" t="s">
        <v>385</v>
      </c>
      <c r="C529" s="84">
        <v>247728228</v>
      </c>
      <c r="D529" s="84">
        <v>15525816.850000001</v>
      </c>
    </row>
    <row r="530" spans="2:4" x14ac:dyDescent="0.2">
      <c r="B530" s="81" t="s">
        <v>386</v>
      </c>
      <c r="C530" s="85">
        <v>247728228</v>
      </c>
      <c r="D530" s="85">
        <v>15525816.850000001</v>
      </c>
    </row>
    <row r="531" spans="2:4" x14ac:dyDescent="0.2">
      <c r="B531" s="82" t="s">
        <v>563</v>
      </c>
      <c r="C531" s="85">
        <v>244213628</v>
      </c>
      <c r="D531" s="85">
        <v>15525816.850000001</v>
      </c>
    </row>
    <row r="532" spans="2:4" x14ac:dyDescent="0.2">
      <c r="B532" s="82" t="s">
        <v>166</v>
      </c>
      <c r="C532" s="85">
        <v>3514600</v>
      </c>
      <c r="D532" s="85">
        <v>0</v>
      </c>
    </row>
    <row r="533" spans="2:4" ht="15" x14ac:dyDescent="0.25">
      <c r="B533" s="79" t="s">
        <v>60</v>
      </c>
      <c r="C533" s="83">
        <v>901881669</v>
      </c>
      <c r="D533" s="83">
        <v>74990127.329999983</v>
      </c>
    </row>
    <row r="534" spans="2:4" ht="15" x14ac:dyDescent="0.25">
      <c r="B534" s="80" t="s">
        <v>387</v>
      </c>
      <c r="C534" s="84">
        <v>901881669</v>
      </c>
      <c r="D534" s="84">
        <v>74990127.329999983</v>
      </c>
    </row>
    <row r="535" spans="2:4" x14ac:dyDescent="0.2">
      <c r="B535" s="81" t="s">
        <v>388</v>
      </c>
      <c r="C535" s="85">
        <v>901881669</v>
      </c>
      <c r="D535" s="85">
        <v>74990127.329999983</v>
      </c>
    </row>
    <row r="536" spans="2:4" x14ac:dyDescent="0.2">
      <c r="B536" s="82" t="s">
        <v>389</v>
      </c>
      <c r="C536" s="85">
        <v>901781669</v>
      </c>
      <c r="D536" s="85">
        <v>74981793.999999985</v>
      </c>
    </row>
    <row r="537" spans="2:4" x14ac:dyDescent="0.2">
      <c r="B537" s="82" t="s">
        <v>166</v>
      </c>
      <c r="C537" s="85">
        <v>100000</v>
      </c>
      <c r="D537" s="85">
        <v>8333.33</v>
      </c>
    </row>
    <row r="538" spans="2:4" ht="15" x14ac:dyDescent="0.25">
      <c r="B538" s="79" t="s">
        <v>62</v>
      </c>
      <c r="C538" s="83">
        <v>217039052885</v>
      </c>
      <c r="D538" s="83">
        <v>32591870266.77</v>
      </c>
    </row>
    <row r="539" spans="2:4" ht="15" x14ac:dyDescent="0.25">
      <c r="B539" s="80" t="s">
        <v>390</v>
      </c>
      <c r="C539" s="84">
        <v>217039052885</v>
      </c>
      <c r="D539" s="84">
        <v>32591870266.77</v>
      </c>
    </row>
    <row r="540" spans="2:4" x14ac:dyDescent="0.2">
      <c r="B540" s="81" t="s">
        <v>391</v>
      </c>
      <c r="C540" s="85">
        <v>217039052885</v>
      </c>
      <c r="D540" s="85">
        <v>32591870266.77</v>
      </c>
    </row>
    <row r="541" spans="2:4" x14ac:dyDescent="0.2">
      <c r="B541" s="82" t="s">
        <v>441</v>
      </c>
      <c r="C541" s="85">
        <v>217039052885</v>
      </c>
      <c r="D541" s="85">
        <v>32591870266.77</v>
      </c>
    </row>
    <row r="542" spans="2:4" ht="15" x14ac:dyDescent="0.25">
      <c r="B542" s="79" t="s">
        <v>63</v>
      </c>
      <c r="C542" s="83">
        <v>88319678959</v>
      </c>
      <c r="D542" s="83">
        <v>6298078270.9799995</v>
      </c>
    </row>
    <row r="543" spans="2:4" ht="15" x14ac:dyDescent="0.25">
      <c r="B543" s="80" t="s">
        <v>392</v>
      </c>
      <c r="C543" s="84">
        <v>88319678959</v>
      </c>
      <c r="D543" s="84">
        <v>6298078270.9799995</v>
      </c>
    </row>
    <row r="544" spans="2:4" x14ac:dyDescent="0.2">
      <c r="B544" s="81" t="s">
        <v>393</v>
      </c>
      <c r="C544" s="85">
        <v>88319678959</v>
      </c>
      <c r="D544" s="85">
        <v>6298078270.9799995</v>
      </c>
    </row>
    <row r="545" spans="2:4" x14ac:dyDescent="0.2">
      <c r="B545" s="82" t="s">
        <v>442</v>
      </c>
      <c r="C545" s="85">
        <v>3701712</v>
      </c>
      <c r="D545" s="85">
        <v>277222.18</v>
      </c>
    </row>
    <row r="546" spans="2:4" x14ac:dyDescent="0.2">
      <c r="B546" s="82" t="s">
        <v>394</v>
      </c>
      <c r="C546" s="85">
        <v>45895199999</v>
      </c>
      <c r="D546" s="85">
        <v>3662131958</v>
      </c>
    </row>
    <row r="547" spans="2:4" x14ac:dyDescent="0.2">
      <c r="B547" s="82" t="s">
        <v>166</v>
      </c>
      <c r="C547" s="85">
        <v>34163988319</v>
      </c>
      <c r="D547" s="85">
        <v>2564307812.48</v>
      </c>
    </row>
    <row r="548" spans="2:4" x14ac:dyDescent="0.2">
      <c r="B548" s="82" t="s">
        <v>171</v>
      </c>
      <c r="C548" s="85">
        <v>8256788929</v>
      </c>
      <c r="D548" s="85">
        <v>71361278.319999993</v>
      </c>
    </row>
    <row r="549" spans="2:4" ht="15.75" thickBot="1" x14ac:dyDescent="0.3">
      <c r="B549" s="153" t="s">
        <v>6</v>
      </c>
      <c r="C549" s="154">
        <v>1046280711338</v>
      </c>
      <c r="D549" s="154">
        <v>78423174743.729996</v>
      </c>
    </row>
    <row r="550" spans="2:4" ht="15" x14ac:dyDescent="0.2">
      <c r="B550" s="1" t="s">
        <v>25</v>
      </c>
      <c r="C550" s="1"/>
    </row>
    <row r="551" spans="2:4" ht="15" x14ac:dyDescent="0.2">
      <c r="B551" s="1" t="s">
        <v>26</v>
      </c>
      <c r="C551" s="1"/>
    </row>
    <row r="552" spans="2:4" ht="15" x14ac:dyDescent="0.2">
      <c r="B552" s="1" t="s">
        <v>457</v>
      </c>
      <c r="C552" s="1"/>
    </row>
    <row r="553" spans="2:4" ht="15" x14ac:dyDescent="0.2">
      <c r="B553" s="1" t="s">
        <v>27</v>
      </c>
      <c r="C553" s="1"/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Tabla 2</vt:lpstr>
      <vt:lpstr>Mapa 1</vt:lpstr>
      <vt:lpstr>Tabla 3</vt:lpstr>
      <vt:lpstr>Gráfico 2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Portalatin</dc:creator>
  <cp:lastModifiedBy>Juan E.  Portalatin G.</cp:lastModifiedBy>
  <dcterms:created xsi:type="dcterms:W3CDTF">2021-03-18T14:01:05Z</dcterms:created>
  <dcterms:modified xsi:type="dcterms:W3CDTF">2022-02-15T19:24:51Z</dcterms:modified>
</cp:coreProperties>
</file>