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172.16.14.158\Dir. EESF\Dpto. EEPE\Personales\Juan Portalatín\2022\Informes de Ejecución Mensual\Febrero 2022\"/>
    </mc:Choice>
  </mc:AlternateContent>
  <xr:revisionPtr revIDLastSave="0" documentId="13_ncr:1_{5849EEF6-BB2E-4F02-8A89-97F4C372B6BE}" xr6:coauthVersionLast="47" xr6:coauthVersionMax="47" xr10:uidLastSave="{00000000-0000-0000-0000-000000000000}"/>
  <bookViews>
    <workbookView xWindow="-120" yWindow="-120" windowWidth="29040" windowHeight="15840" tabRatio="789" activeTab="5" xr2:uid="{00000000-000D-0000-FFFF-FFFF00000000}"/>
  </bookViews>
  <sheets>
    <sheet name="Gráfico 1" sheetId="14" r:id="rId1"/>
    <sheet name="Tabla 1" sheetId="11" r:id="rId2"/>
    <sheet name="Tabla 2" sheetId="4" r:id="rId3"/>
    <sheet name="Mapa 1" sheetId="15" r:id="rId4"/>
    <sheet name="Tabla 3" sheetId="5" r:id="rId5"/>
    <sheet name="Gráfico 2" sheetId="6" r:id="rId6"/>
    <sheet name="Anexo 1" sheetId="1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4" l="1"/>
  <c r="I23" i="4" s="1"/>
  <c r="H24" i="4"/>
  <c r="I24" i="4" s="1"/>
  <c r="H25" i="4"/>
  <c r="H26" i="4"/>
  <c r="I26" i="4" s="1"/>
  <c r="H27" i="4"/>
  <c r="I27" i="4" s="1"/>
  <c r="H28" i="4"/>
  <c r="J27" i="11"/>
  <c r="J28" i="11"/>
  <c r="J29" i="11"/>
  <c r="H29" i="11"/>
  <c r="I29" i="11" s="1"/>
  <c r="G25" i="11"/>
  <c r="G28" i="11"/>
  <c r="E32" i="11"/>
  <c r="E9" i="11" l="1"/>
  <c r="E30" i="11" s="1"/>
  <c r="D551" i="17"/>
  <c r="C551" i="17"/>
  <c r="C40" i="15"/>
  <c r="L15" i="14"/>
  <c r="J11" i="4" l="1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10" i="4"/>
  <c r="G29" i="4"/>
  <c r="F29" i="4"/>
  <c r="L14" i="14" s="1"/>
  <c r="E29" i="4"/>
  <c r="D29" i="4"/>
  <c r="C29" i="4"/>
  <c r="J29" i="4" l="1"/>
  <c r="D10" i="11"/>
  <c r="D9" i="11" s="1"/>
  <c r="E10" i="11"/>
  <c r="F10" i="11"/>
  <c r="C10" i="11"/>
  <c r="C9" i="11" s="1"/>
  <c r="E26" i="11"/>
  <c r="C26" i="11"/>
  <c r="L18" i="14" l="1"/>
  <c r="G26" i="11"/>
  <c r="E11" i="5"/>
  <c r="F11" i="5"/>
  <c r="G11" i="5"/>
  <c r="C11" i="5"/>
  <c r="D11" i="5"/>
  <c r="D35" i="5"/>
  <c r="F9" i="11" l="1"/>
  <c r="H31" i="11"/>
  <c r="I31" i="11" s="1"/>
  <c r="J31" i="11"/>
  <c r="G31" i="11"/>
  <c r="D26" i="11"/>
  <c r="F30" i="11" l="1"/>
  <c r="F32" i="11" s="1"/>
  <c r="L13" i="14" s="1"/>
  <c r="L19" i="14" l="1"/>
  <c r="L20" i="14" s="1"/>
  <c r="L16" i="14"/>
  <c r="J32" i="11"/>
  <c r="C30" i="11"/>
  <c r="C32" i="11" s="1"/>
  <c r="H32" i="11" s="1"/>
  <c r="I32" i="11" s="1"/>
  <c r="H27" i="11" l="1"/>
  <c r="H28" i="11"/>
  <c r="I28" i="11" s="1"/>
  <c r="G32" i="11"/>
  <c r="H10" i="4" l="1"/>
  <c r="I10" i="4" s="1"/>
  <c r="G10" i="11"/>
  <c r="G11" i="11"/>
  <c r="G12" i="11"/>
  <c r="G13" i="11"/>
  <c r="G14" i="11"/>
  <c r="G15" i="11"/>
  <c r="G16" i="11"/>
  <c r="G17" i="11"/>
  <c r="G18" i="11"/>
  <c r="G19" i="11"/>
  <c r="G20" i="11"/>
  <c r="G24" i="11"/>
  <c r="G9" i="11"/>
  <c r="H9" i="11" l="1"/>
  <c r="I9" i="11" s="1"/>
  <c r="J16" i="11"/>
  <c r="L17" i="14"/>
  <c r="L27" i="14" s="1"/>
  <c r="H24" i="11"/>
  <c r="I24" i="11" s="1"/>
  <c r="H23" i="11"/>
  <c r="I23" i="11" s="1"/>
  <c r="H25" i="11"/>
  <c r="I25" i="11" s="1"/>
  <c r="H26" i="11"/>
  <c r="I26" i="11" s="1"/>
  <c r="H22" i="11"/>
  <c r="J9" i="5"/>
  <c r="J10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6" i="5"/>
  <c r="J38" i="5"/>
  <c r="J39" i="5"/>
  <c r="J40" i="5"/>
  <c r="J41" i="5"/>
  <c r="J42" i="5"/>
  <c r="J44" i="5"/>
  <c r="J45" i="5"/>
  <c r="E8" i="5"/>
  <c r="F8" i="5"/>
  <c r="G8" i="5"/>
  <c r="H17" i="4"/>
  <c r="I17" i="4" s="1"/>
  <c r="H22" i="4"/>
  <c r="I22" i="4" s="1"/>
  <c r="H21" i="4"/>
  <c r="I21" i="4" s="1"/>
  <c r="H20" i="4"/>
  <c r="I20" i="4" s="1"/>
  <c r="H19" i="4"/>
  <c r="H18" i="4"/>
  <c r="I18" i="4" s="1"/>
  <c r="H16" i="4"/>
  <c r="H15" i="4"/>
  <c r="H14" i="4"/>
  <c r="I14" i="4" s="1"/>
  <c r="H13" i="4"/>
  <c r="I13" i="4" s="1"/>
  <c r="H12" i="4"/>
  <c r="I12" i="4" s="1"/>
  <c r="H11" i="4"/>
  <c r="I11" i="4" s="1"/>
  <c r="F7" i="6"/>
  <c r="G7" i="6"/>
  <c r="H7" i="6"/>
  <c r="F8" i="6"/>
  <c r="G8" i="6"/>
  <c r="H8" i="6"/>
  <c r="F9" i="6"/>
  <c r="G9" i="6"/>
  <c r="H9" i="6"/>
  <c r="F10" i="6"/>
  <c r="G10" i="6"/>
  <c r="H10" i="6"/>
  <c r="F11" i="6"/>
  <c r="G11" i="6"/>
  <c r="H11" i="6"/>
  <c r="F12" i="6"/>
  <c r="G12" i="6"/>
  <c r="H12" i="6"/>
  <c r="F13" i="6"/>
  <c r="G13" i="6"/>
  <c r="H13" i="6"/>
  <c r="F14" i="6"/>
  <c r="G14" i="6"/>
  <c r="H14" i="6"/>
  <c r="F15" i="6"/>
  <c r="G15" i="6"/>
  <c r="H15" i="6"/>
  <c r="F16" i="6"/>
  <c r="G16" i="6"/>
  <c r="H16" i="6"/>
  <c r="F17" i="6"/>
  <c r="G17" i="6"/>
  <c r="H17" i="6"/>
  <c r="F18" i="6"/>
  <c r="G18" i="6"/>
  <c r="H18" i="6"/>
  <c r="F19" i="6"/>
  <c r="G19" i="6"/>
  <c r="H19" i="6"/>
  <c r="F20" i="6"/>
  <c r="G20" i="6"/>
  <c r="H20" i="6"/>
  <c r="F21" i="6"/>
  <c r="G21" i="6"/>
  <c r="H21" i="6"/>
  <c r="F22" i="6"/>
  <c r="G22" i="6"/>
  <c r="H22" i="6"/>
  <c r="F23" i="6"/>
  <c r="G23" i="6"/>
  <c r="H23" i="6"/>
  <c r="F24" i="6"/>
  <c r="G24" i="6"/>
  <c r="H24" i="6"/>
  <c r="F25" i="6"/>
  <c r="G25" i="6"/>
  <c r="H25" i="6"/>
  <c r="F26" i="6"/>
  <c r="G26" i="6"/>
  <c r="H26" i="6"/>
  <c r="F27" i="6"/>
  <c r="G27" i="6"/>
  <c r="H27" i="6"/>
  <c r="F28" i="6"/>
  <c r="G28" i="6"/>
  <c r="H28" i="6"/>
  <c r="F29" i="6"/>
  <c r="G29" i="6"/>
  <c r="H29" i="6"/>
  <c r="F30" i="6"/>
  <c r="G30" i="6"/>
  <c r="H30" i="6"/>
  <c r="F31" i="6"/>
  <c r="G31" i="6"/>
  <c r="H31" i="6"/>
  <c r="F32" i="6"/>
  <c r="G32" i="6"/>
  <c r="H32" i="6"/>
  <c r="F33" i="6"/>
  <c r="G33" i="6"/>
  <c r="H33" i="6"/>
  <c r="C8" i="5"/>
  <c r="D8" i="5"/>
  <c r="H9" i="5"/>
  <c r="I9" i="5"/>
  <c r="H10" i="5"/>
  <c r="I10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H33" i="5"/>
  <c r="I33" i="5"/>
  <c r="C35" i="5"/>
  <c r="E35" i="5"/>
  <c r="F35" i="5"/>
  <c r="G35" i="5"/>
  <c r="H36" i="5"/>
  <c r="I36" i="5"/>
  <c r="C37" i="5"/>
  <c r="D37" i="5"/>
  <c r="E37" i="5"/>
  <c r="F37" i="5"/>
  <c r="G37" i="5"/>
  <c r="H38" i="5"/>
  <c r="I38" i="5"/>
  <c r="H39" i="5"/>
  <c r="I39" i="5"/>
  <c r="H40" i="5"/>
  <c r="I40" i="5"/>
  <c r="H41" i="5"/>
  <c r="H42" i="5"/>
  <c r="I42" i="5"/>
  <c r="C43" i="5"/>
  <c r="D43" i="5"/>
  <c r="E43" i="5"/>
  <c r="F43" i="5"/>
  <c r="G43" i="5"/>
  <c r="H44" i="5"/>
  <c r="I44" i="5"/>
  <c r="H45" i="5"/>
  <c r="I45" i="5"/>
  <c r="D30" i="11"/>
  <c r="D32" i="11" s="1"/>
  <c r="H10" i="11"/>
  <c r="I10" i="11" s="1"/>
  <c r="H11" i="11"/>
  <c r="I11" i="11" s="1"/>
  <c r="H12" i="11"/>
  <c r="I12" i="11" s="1"/>
  <c r="H13" i="11"/>
  <c r="I13" i="11" s="1"/>
  <c r="H14" i="11"/>
  <c r="I14" i="11" s="1"/>
  <c r="H15" i="11"/>
  <c r="I15" i="11" s="1"/>
  <c r="H16" i="11"/>
  <c r="H17" i="11"/>
  <c r="I17" i="11" s="1"/>
  <c r="H18" i="11"/>
  <c r="I18" i="11" s="1"/>
  <c r="H19" i="11"/>
  <c r="I19" i="11" s="1"/>
  <c r="H20" i="11"/>
  <c r="I20" i="11" s="1"/>
  <c r="H21" i="11"/>
  <c r="I21" i="11" s="1"/>
  <c r="H29" i="4" l="1"/>
  <c r="I29" i="4" s="1"/>
  <c r="I35" i="5"/>
  <c r="H43" i="5"/>
  <c r="L24" i="14"/>
  <c r="G30" i="11"/>
  <c r="F46" i="5"/>
  <c r="J46" i="5" s="1"/>
  <c r="E46" i="5"/>
  <c r="J8" i="5"/>
  <c r="J37" i="5"/>
  <c r="J11" i="5"/>
  <c r="G46" i="5"/>
  <c r="J43" i="5"/>
  <c r="J35" i="5"/>
  <c r="D46" i="5"/>
  <c r="C46" i="5"/>
  <c r="H37" i="5"/>
  <c r="I11" i="5"/>
  <c r="I43" i="5"/>
  <c r="H30" i="11"/>
  <c r="I30" i="11" s="1"/>
  <c r="J15" i="11"/>
  <c r="J11" i="11"/>
  <c r="J9" i="11"/>
  <c r="J30" i="11"/>
  <c r="J26" i="11"/>
  <c r="J14" i="11"/>
  <c r="J23" i="11"/>
  <c r="J21" i="11"/>
  <c r="J25" i="11"/>
  <c r="J20" i="11"/>
  <c r="J17" i="11"/>
  <c r="J22" i="11"/>
  <c r="J18" i="11"/>
  <c r="J10" i="11"/>
  <c r="J12" i="11"/>
  <c r="J13" i="11"/>
  <c r="J24" i="11"/>
  <c r="J19" i="11"/>
  <c r="H8" i="5"/>
  <c r="H11" i="5"/>
  <c r="I8" i="5"/>
  <c r="H35" i="5"/>
  <c r="I37" i="5"/>
  <c r="H46" i="5" l="1"/>
  <c r="I46" i="5"/>
  <c r="L25" i="14"/>
  <c r="L26" i="14" l="1"/>
  <c r="L28" i="14" l="1"/>
</calcChain>
</file>

<file path=xl/sharedStrings.xml><?xml version="1.0" encoding="utf-8"?>
<sst xmlns="http://schemas.openxmlformats.org/spreadsheetml/2006/main" count="824" uniqueCount="579">
  <si>
    <t>SERVICIOS SOCIALES</t>
  </si>
  <si>
    <t>SERVICIOS  GENERALES</t>
  </si>
  <si>
    <t>SERVICIOS ECONÓMICOS</t>
  </si>
  <si>
    <t>PROTECCIÓN DEL MEDIO AMBIENTE</t>
  </si>
  <si>
    <t>PODER JUDICIAL</t>
  </si>
  <si>
    <t>INTERESES DE LA DEUDA PÚBLICA</t>
  </si>
  <si>
    <t>Total general</t>
  </si>
  <si>
    <t>2.1.2 - Gastos de consumo</t>
  </si>
  <si>
    <t>2.1.3 - Prestaciones de la seguridad social</t>
  </si>
  <si>
    <t>2.1.4 - Intereses de la deuda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</si>
  <si>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</si>
  <si>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</si>
  <si>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</si>
  <si>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</si>
  <si>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</si>
  <si>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2.2.8 - Gastos de capital, reserva presupuestaria</t>
  </si>
  <si>
    <t>2.1 - Gastos corrientes</t>
  </si>
  <si>
    <t>2.2 - Gastos de capital</t>
  </si>
  <si>
    <t>Valores en millones RD$</t>
  </si>
  <si>
    <t>DETALLE</t>
  </si>
  <si>
    <t>PRESUPUESTO INICIAL</t>
  </si>
  <si>
    <t>2.1.6 - Transferencias corrientes</t>
  </si>
  <si>
    <t>-</t>
  </si>
  <si>
    <t>2.2.6 - Transferencias de capital</t>
  </si>
  <si>
    <t>TOTAL</t>
  </si>
  <si>
    <t>Notas:</t>
  </si>
  <si>
    <t>Cifras preliminares</t>
  </si>
  <si>
    <t>Fuente: SIGEF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</si>
  <si>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</si>
  <si>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</si>
  <si>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</si>
  <si>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</si>
  <si>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</si>
  <si>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</si>
  <si>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</si>
  <si>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</si>
  <si>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</si>
  <si>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</si>
  <si>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</si>
  <si>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</si>
  <si>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</si>
  <si>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</si>
  <si>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</si>
  <si>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</si>
  <si>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</si>
  <si>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</si>
  <si>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</si>
  <si>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</si>
  <si>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</si>
  <si>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</si>
  <si>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</si>
  <si>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</si>
  <si>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</si>
  <si>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</si>
  <si>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</si>
  <si>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</si>
  <si>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</si>
  <si>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</si>
  <si>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</si>
  <si>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</si>
  <si>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</si>
  <si>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</si>
  <si>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</si>
  <si>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</si>
  <si>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1 - SERVICIOS  GENERALES</t>
  </si>
  <si>
    <t>1.1 - Administración general</t>
  </si>
  <si>
    <t>1.4 - Justicia, orden público y seguridad</t>
  </si>
  <si>
    <t>1.3 - Defensa nacional</t>
  </si>
  <si>
    <t>1.2 - Relaciones internacionales</t>
  </si>
  <si>
    <t>2 - SERVICIOS ECONÓMICOS</t>
  </si>
  <si>
    <t>2.2 - Agropecuaria, caza, pesca y silvicultura</t>
  </si>
  <si>
    <t>2.6 - Transporte</t>
  </si>
  <si>
    <t>2.1 - Asuntos económicos, comerciales y laborales</t>
  </si>
  <si>
    <t>2.3 - Riego</t>
  </si>
  <si>
    <t>2.9 - Otros servicios económicos</t>
  </si>
  <si>
    <t>2.7 - Comunicaciones</t>
  </si>
  <si>
    <t>2.4 - Energía y combustible</t>
  </si>
  <si>
    <t>2.8 - Banca y seguros</t>
  </si>
  <si>
    <t>2.5 - Minería, manufactura y construcción</t>
  </si>
  <si>
    <t>3 - PROTECCIÓN DEL MEDIO AMBIENTE</t>
  </si>
  <si>
    <t>3.2 - Protección de la biodiversidad y ordenación de desechos</t>
  </si>
  <si>
    <t>3.1 - Protección del aire, agua y suelo</t>
  </si>
  <si>
    <t>4 - SERVICIOS SOCIALES</t>
  </si>
  <si>
    <t>4.4 - Educación</t>
  </si>
  <si>
    <t>4.5 - Protección social</t>
  </si>
  <si>
    <t>4.2 - Salud</t>
  </si>
  <si>
    <t>4.3 - Actividades deportivas, recreativas, culturales y religiosas</t>
  </si>
  <si>
    <t>4.1 - Vivienda y servicios comunitarios</t>
  </si>
  <si>
    <t>5 - INTERESES DE LA DEUDA PÚBLICA</t>
  </si>
  <si>
    <t>5.1 - Intereses y comisiones de deuda pública</t>
  </si>
  <si>
    <t>Total General</t>
  </si>
  <si>
    <t>Ingresos</t>
  </si>
  <si>
    <t>Gastos</t>
  </si>
  <si>
    <t>Resultado Financiero</t>
  </si>
  <si>
    <t>1.1 -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</si>
  <si>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</si>
  <si>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</si>
  <si>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</si>
  <si>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</si>
  <si>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</si>
  <si>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</si>
  <si>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</si>
  <si>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</si>
  <si>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1.1.3 - Ventas de bienes y servicios</t>
  </si>
  <si>
    <t>1.1.3.1 - Ventas de establecimientos no de mercado</t>
  </si>
  <si>
    <t>1.1.3.3 - Derechos administrativos</t>
  </si>
  <si>
    <t>1.2 - Ingresos de capital</t>
  </si>
  <si>
    <t>PIB Nominal (Millones RD$)</t>
  </si>
  <si>
    <t>2.1.5 - Subvenciones otorgadas a empresas</t>
  </si>
  <si>
    <t>COMPROMETIDO</t>
  </si>
  <si>
    <t xml:space="preserve">PAGADO </t>
  </si>
  <si>
    <t xml:space="preserve">EJECUCIÓN </t>
  </si>
  <si>
    <t>DISTRIBUCION</t>
  </si>
  <si>
    <t>ABS.</t>
  </si>
  <si>
    <t>REL.</t>
  </si>
  <si>
    <t>Valores en RD$ millones</t>
  </si>
  <si>
    <t>Provincia</t>
  </si>
  <si>
    <t>DISTRITO NACIONAL</t>
  </si>
  <si>
    <t>AZUA</t>
  </si>
  <si>
    <t>BAHORUCO</t>
  </si>
  <si>
    <t>BARAHONA</t>
  </si>
  <si>
    <t>DAJABON</t>
  </si>
  <si>
    <t>DUARTE</t>
  </si>
  <si>
    <t>ELIAS PINA</t>
  </si>
  <si>
    <t>EL SEIBO</t>
  </si>
  <si>
    <t>ESPAILLAT</t>
  </si>
  <si>
    <t>INDEPENDENCIA</t>
  </si>
  <si>
    <t>LA ALTAGRACIA</t>
  </si>
  <si>
    <t>LA ROMANA</t>
  </si>
  <si>
    <t>LA VEGA</t>
  </si>
  <si>
    <t>MARIA TRINIDAD SANCHEZ</t>
  </si>
  <si>
    <t>MONTE CRISTI</t>
  </si>
  <si>
    <t>PEDERNALES</t>
  </si>
  <si>
    <t>PERAVIA</t>
  </si>
  <si>
    <t>PUERTO PLATA</t>
  </si>
  <si>
    <t>HERMANAS MIRABAL</t>
  </si>
  <si>
    <t>SAMANA</t>
  </si>
  <si>
    <t>SAN CRISTOBAL</t>
  </si>
  <si>
    <t>SAN JUAN</t>
  </si>
  <si>
    <t>SAN PEDRO DE MACORIS</t>
  </si>
  <si>
    <t>SANCHEZ RAMIREZ</t>
  </si>
  <si>
    <t>SANTIAGO</t>
  </si>
  <si>
    <t>SANTIAGO RODRIGUEZ</t>
  </si>
  <si>
    <t>VALVERDE</t>
  </si>
  <si>
    <t>MONSENOR NOUEL</t>
  </si>
  <si>
    <t>MONTE PLATA</t>
  </si>
  <si>
    <t>SAN JOSE DE OCOA</t>
  </si>
  <si>
    <t>SANTO DOMINGO</t>
  </si>
  <si>
    <t>Resultado Económico</t>
  </si>
  <si>
    <t>Resultado Primario</t>
  </si>
  <si>
    <t>Intereses</t>
  </si>
  <si>
    <t>Resultado de Capital</t>
  </si>
  <si>
    <t>Como % del PIB</t>
  </si>
  <si>
    <t>Ejecutado</t>
  </si>
  <si>
    <t>1.1.4 - Rentas de la propiedad</t>
  </si>
  <si>
    <t>1.1.4.1 - Intereses</t>
  </si>
  <si>
    <t>1.1.4.2 - Rentas de la propiedad distinta de intereses</t>
  </si>
  <si>
    <t>EJECUCIÓN
% PIB</t>
  </si>
  <si>
    <t>PAGADO</t>
  </si>
  <si>
    <t>EJECUTADO</t>
  </si>
  <si>
    <t>Notas</t>
  </si>
  <si>
    <t>ESTIMACIÓN MENSUAL</t>
  </si>
  <si>
    <t>MULTIPROVINCIAL</t>
  </si>
  <si>
    <t>(Capítulo - Subcapítulo - Unidad Ejecutora - Programa)</t>
  </si>
  <si>
    <t>01 - CÁMARA  DE SENADORES</t>
  </si>
  <si>
    <t>11 - Representación, fiscalización y gestión legislativa</t>
  </si>
  <si>
    <t>01 - MINISTERIO ADMINISTRATIVO DE LA PRESIDENCIA</t>
  </si>
  <si>
    <t>01 - Actividades centrales</t>
  </si>
  <si>
    <t>0001 - SECRETARIADO ADMINISTRATIVO DE LA PRESIDENCIA</t>
  </si>
  <si>
    <t>11 - Fondo a cargo del Poder Ejecutivo</t>
  </si>
  <si>
    <t>0005 - GOBERNACIÓN  DEL EDIFICIO GUBERNAMENTAL JUAN PABLO DUARTE</t>
  </si>
  <si>
    <t>24 - Formulación de políticas para la mitigación y adaptación al cambio climático</t>
  </si>
  <si>
    <t>25 - Dirección de Comunicación y Publicidad</t>
  </si>
  <si>
    <t>0012 - CONSEJO NACIONAL DE DROGAS</t>
  </si>
  <si>
    <t>15 - Gestión integrada del control y reducción de la demanda de drogas y administración de bienes incautados</t>
  </si>
  <si>
    <t>0014 - OFICINA DE CUSTODIA Y ADM. DE LOS BIENES INCAUTADOS Y DECOMISADOS</t>
  </si>
  <si>
    <t>23 - Promoción del desarrollo y fortalecimiento del sector marítimo y marino nacional</t>
  </si>
  <si>
    <t>0001 - GABINETE SOCIAL DE LA PRESIDENCIA</t>
  </si>
  <si>
    <t>0002 - COMUNIDAD DIGNA CONTRA LA POBREZA</t>
  </si>
  <si>
    <t>13 - Desarrollo social comunitario</t>
  </si>
  <si>
    <t>0003 - PLAN PRESIDENCIAL CONTRA LA POBREZA</t>
  </si>
  <si>
    <t>0004 - SERVICIO INTEGRAL DE EMERGENCIAS</t>
  </si>
  <si>
    <t>0007 - PROGRESANDO CON SOLIDARIDAD</t>
  </si>
  <si>
    <t>0010 - CONSEJO NACIONAL DE LA PERSONA ENVEJECIENTE</t>
  </si>
  <si>
    <t>15 - Desarrollo integral y protección al adulto mayor</t>
  </si>
  <si>
    <t>0015 - DIRECCIÓN GENERAL DE DESARROLLO DE LA COMUNIDAD</t>
  </si>
  <si>
    <t>04 - CONTRALORIA GENERAL DE LA REPUBLICA</t>
  </si>
  <si>
    <t>06 - MINISTERIO DE LA PRESIDENCIA</t>
  </si>
  <si>
    <t>0001 - MINISTERIO DE LA PRESIDENCIA</t>
  </si>
  <si>
    <t>13 - Atención, prevención de desastres</t>
  </si>
  <si>
    <t>0005 - DESARROLLO TERRITORIAL Y DE COMUNIDADES</t>
  </si>
  <si>
    <t>18 - Desarrollo territorial y de comunidades</t>
  </si>
  <si>
    <t>0006 - CENTRO DE OPERACIONES DE EMERGENCIAS (COE)</t>
  </si>
  <si>
    <t>16 - Promoción y fomento de la ética en el sector público</t>
  </si>
  <si>
    <t>01 - MINISTERIO DE INTERIOR Y POLICIA</t>
  </si>
  <si>
    <t>11 - Asistencia y prevención para seguridad ciudadana</t>
  </si>
  <si>
    <t>12 - Servicios de control y regulación migratoria</t>
  </si>
  <si>
    <t>14 - Investigación, formación y capacitación</t>
  </si>
  <si>
    <t>0002 - DIRECCIÓN GENERAL DE MIGRACIÓN</t>
  </si>
  <si>
    <t>0004 - CUERPO DE BOMBEROS DE SANTO DOMINGO, DISTRITO NACIONAL</t>
  </si>
  <si>
    <t>0005 - CUERPO DE BOMBEROS SANTO DOMINGO NORTE</t>
  </si>
  <si>
    <t>0006 - CUERPO DE BOMBEROS SANTO DOMINGO ESTE</t>
  </si>
  <si>
    <t>0007 - CUERPO DE BOMBEROS DE SANTO DOMINGO DE BOCA CHICA</t>
  </si>
  <si>
    <t>0008 - CUERPO DE BOMBEROS DE SANTO DOMINGO DE LOS ALCARRIZOS</t>
  </si>
  <si>
    <t>0009 - CUERPO DE BOMBEROS DE SANTO DOMINGO DE PEDRO BRAND</t>
  </si>
  <si>
    <t>0010 - CUERPO DE BOMBEROS DE SANTO DOMINGO OESTE</t>
  </si>
  <si>
    <t>02 - POLICIA NACIONAL</t>
  </si>
  <si>
    <t>50 - Reducción de crímenes y delitos que afectan a la seguridad ciudadana</t>
  </si>
  <si>
    <t>13 - Formación y cultura de la P.N</t>
  </si>
  <si>
    <t>0002 - INSTITUTO POLICIAL DE EDUCACION</t>
  </si>
  <si>
    <t>12 - Servicios de ordenamiento y asistencia del transporte terreste</t>
  </si>
  <si>
    <t>14 - Servicios de salud, seguridad y bienestar social de la P.N</t>
  </si>
  <si>
    <t>01 - MINISTERIO DE DEFENSA</t>
  </si>
  <si>
    <t>0001 - MINISTERIO DE DEFENSA</t>
  </si>
  <si>
    <t>12 - Servicios de salud y asistencia social</t>
  </si>
  <si>
    <t>0003 - SERVICIOS DE PESCA</t>
  </si>
  <si>
    <t>0004 - INSTITUTO DE SEGURIDAD SOCIAL DE LAS FUERZAS ARMADAS</t>
  </si>
  <si>
    <t>0005 - HOSPITAL CENTRAL FUERZAS  ARMADAS</t>
  </si>
  <si>
    <t>0006 - INSTITUTO CARTOGRÁFICO MILITAR DE LAS FUERZAS ARMADAS</t>
  </si>
  <si>
    <t>0007 - ESC DE GRAD.DE COM.Y ESTADO MAYOR CONJ.'GRAL DE DIV. GREGORIO LUPERON'</t>
  </si>
  <si>
    <t>0009 - INSTITUTO MILITAR DE LOS DERECHOS HUMANOS</t>
  </si>
  <si>
    <t>0012 - CUERPO ESPECIALIZADO DE SEGURIDAD FRONTERIZA TERRESTRE</t>
  </si>
  <si>
    <t>0015 - CUERPOS ESPECIALIZADOS DE SEGURIDAD PORTUARIA</t>
  </si>
  <si>
    <t>0017 - SERVICIO MILITAR VOLUNTARIO</t>
  </si>
  <si>
    <t>0019 - SUPERINTENDENCIA DE VIGILANCIA Y SEGURIDAD PRIVADA</t>
  </si>
  <si>
    <t>0020 - CUERPO ESPECIALIZADO PARA LA SEGURIDAD DEL METRO DE SANTO DOMINGO</t>
  </si>
  <si>
    <t>0026 - Cuerpo Especializado de Seguridad Aeroportuaria y de Aviación Civil (CESAC)</t>
  </si>
  <si>
    <t>0028 - INSTITUTO SUPERIOR PARA LA DEFENSA ' GENERAL JUAN PABLO DUARTE DIEZ' INSUDE.</t>
  </si>
  <si>
    <t>0031 - DIRECCIÓN GENERAL DE LA INDUSTRIA MILITAR DE LAS FUERZAS ARMADAS</t>
  </si>
  <si>
    <t>0002 - ACADEMIA MILITAR BATALLA DE LA CARRERA</t>
  </si>
  <si>
    <t>12 - Educación  y capacitación militar</t>
  </si>
  <si>
    <t>03 - ARMADA DE LA REPUBLICA DOMINICANA</t>
  </si>
  <si>
    <t>12 - Educación y capacitación naval</t>
  </si>
  <si>
    <t>13 - Servicio de salud</t>
  </si>
  <si>
    <t>01 - MINISTERIO DE RELACIONES EXTERIORES</t>
  </si>
  <si>
    <t>0001 - MINISTERIO DE RELACIONES EXTERIORES</t>
  </si>
  <si>
    <t>11 - Aplicación de política exterior y fomento de las relaciones comerciales</t>
  </si>
  <si>
    <t>0002 - DIRECCION GENERAL DE PASAPORTES</t>
  </si>
  <si>
    <t>13 - Desarrollo y fortalecimiento de las capacidades en el ámbito diplomático consular y comercial</t>
  </si>
  <si>
    <t>0004 - CONSEJO NACIONAL DE FRONTERAS</t>
  </si>
  <si>
    <t>14 - Promoción del desarrollo social y económico de los pueblos fronterizos</t>
  </si>
  <si>
    <t>0005 - COMISION NACIONAL DE NEGOCIACIONES  COMERCIALES (CNNC)</t>
  </si>
  <si>
    <t>01 - MINISTERIO DE HACIENDA</t>
  </si>
  <si>
    <t>0001 - MINISTERIO DE HACIENDA</t>
  </si>
  <si>
    <t>0002 - DIRECCION NACIONAL DE CATASTRO</t>
  </si>
  <si>
    <t>12 - Catastro de bienes inmuebles a nivel nacional</t>
  </si>
  <si>
    <t>13 - Administración general de Bienes Nacionales</t>
  </si>
  <si>
    <t>15 - Formulación de políticas tributaria y gestión de las exoneraciones</t>
  </si>
  <si>
    <t>16 - Desarrollo y fortalecimiento de las capacidades en finanzas públicas</t>
  </si>
  <si>
    <t>11 - Administración de las operaciones del Tesoro</t>
  </si>
  <si>
    <t>0009 - DIRECCIÓN GENERAL DE CONTABILIDAD GUBERNAMENTAL</t>
  </si>
  <si>
    <t>18 - Adminstración de Crédito Público</t>
  </si>
  <si>
    <t>01 - MINISTERIO DE EDUCACION</t>
  </si>
  <si>
    <t>13 - Servicios de educación primaria para niños y niñas de 6-11 años</t>
  </si>
  <si>
    <t>14 - Servicios de educación secundaria para niños (as) y adolescentes de 12-17 años</t>
  </si>
  <si>
    <t>15 - Servicios de educación para adolescentes, jóvenes y adultos 14 años o más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</si>
  <si>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</si>
  <si>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</si>
  <si>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</si>
  <si>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23 - Servicio educativo del grado preprimario nivel inicial</t>
  </si>
  <si>
    <t>0002 - OFICINA DE COOPERACIÓN INTERNACIONAL (OCI)</t>
  </si>
  <si>
    <t>21 - Gestión y coordinación de la cooperación internacional educativa</t>
  </si>
  <si>
    <t>0004 - INSTITUTO NACIONAL DE EDUCACIÓN FISICA</t>
  </si>
  <si>
    <t>0005 - INSTITUTO NACIONAL DE BIENESTAR MAGISTERIAL</t>
  </si>
  <si>
    <t>20 - Gestión y coordinación de los servicios de bienestar magisterial</t>
  </si>
  <si>
    <t>0006 - INSTITUTO DOM. DE EVALUACIÓN E INVESTIGACIÓN DE LA CALIDAD EDUCATIVA</t>
  </si>
  <si>
    <t>0009 - INSTITUTO NACIONAL DE ATENCIÓN INTEGRAL A PRIMERA INFANCIA (INAIPI)</t>
  </si>
  <si>
    <t>22 - Desarrollo infantil para niños y niñas de 0 a 4 años y 11 meses</t>
  </si>
  <si>
    <t>0010 - INSTITUTO NACIONAL DE BIENESTAR ESTUDIANTIL (INABIE)</t>
  </si>
  <si>
    <t>16 - Servicios de bienestar estudiantil</t>
  </si>
  <si>
    <t>01 - MINISTERIO DE SALUD PUBLICA Y ASISTENCIA SOCIAL</t>
  </si>
  <si>
    <t>22 - Calidad de vida e inclusión social de niños con discapacidad intelectual (CAID)</t>
  </si>
  <si>
    <t>41 - Prevención y atención de la tuberculosis</t>
  </si>
  <si>
    <t>42 - Prevención, diagnóstico y tratamiento VIH/SIDA</t>
  </si>
  <si>
    <t>0007 - CONSEJO NACIONAL PARA EL VIH SIDA</t>
  </si>
  <si>
    <t>0017 - PROGRAMA DE MEDICAMENTOS ESENCIALES</t>
  </si>
  <si>
    <t>01 - MINISTERIO DE DEPORTES Y RECREACIÓN</t>
  </si>
  <si>
    <t>0001 -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</si>
  <si>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</si>
  <si>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</si>
  <si>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</si>
  <si>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</si>
  <si>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</si>
  <si>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01 - MINISTERIO DE TRABAJO</t>
  </si>
  <si>
    <t>0001 - MINISTERIO DE TRABAJO</t>
  </si>
  <si>
    <t>13 - Igualdad de oportunidades  y no discriminación</t>
  </si>
  <si>
    <t>01 - MINISTERIO DE AGRICULTURA</t>
  </si>
  <si>
    <t>0001 - MINISTERIO DE AGRICULTURA</t>
  </si>
  <si>
    <t>03 - Actividades comunes a los programas 11 y 14</t>
  </si>
  <si>
    <t>12 - Transferencia de tecnologías agropecuarias</t>
  </si>
  <si>
    <t>14 - Inocuidad agroalimentaria y sanidad vegetal</t>
  </si>
  <si>
    <t>18 - Prevención y control de enfermedades bovinas</t>
  </si>
  <si>
    <t>19 - Fomento y desarrollo de la productividad de los sistemas de producción de leche bovina</t>
  </si>
  <si>
    <t>01 - MINISTERIO DE OBRAS PUBLICAS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</si>
  <si>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</si>
  <si>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</si>
  <si>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</si>
  <si>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15 - Desarrollo en la infraestructura física de puentes</t>
  </si>
  <si>
    <t>17 - Desarrollo en la infraestructura física de edificaciones para los servicios sociales</t>
  </si>
  <si>
    <t>19 - Gestión del sistema de peajes</t>
  </si>
  <si>
    <t>22 - Embellecimiento de avenidas y carreteras</t>
  </si>
  <si>
    <t>0003 - OFICINA PARA EL REORDENAMIENTO DEL TRANSPORTE</t>
  </si>
  <si>
    <t>23 - Acceso y uso adecuado del servicio de transporte</t>
  </si>
  <si>
    <t>0004 - OFICINA METROPOLITANA DE SERVICIOS DE AUTOBUSES</t>
  </si>
  <si>
    <t>0006 - OFICINA NAC. DE EVALUACIÓN SÍSMICA Y VULNERABILIDAD DE INFRAESTRUCTURA</t>
  </si>
  <si>
    <t>0009 - OFICINA NACIONAL DE METEOROLOGÍA</t>
  </si>
  <si>
    <t>24 - Investigación e información meteorológica</t>
  </si>
  <si>
    <t>25 - Promoción para la modernización y seguridad portuaria</t>
  </si>
  <si>
    <t>01 - MINISTERIO DE INDUSTRIA, COMERCIO Y MIPYMES (MICM)</t>
  </si>
  <si>
    <t>11 - Fomento y desarrollo de la productividad y competitividad del sector industrial</t>
  </si>
  <si>
    <t>17 - Supervición, regulación y fomento del comercio</t>
  </si>
  <si>
    <t>18 - Fomento y desarrollo de la micro, pequeña y mediana empresa</t>
  </si>
  <si>
    <t>0007 - INDUSTRIA NACIONAL DE LA AGUJA</t>
  </si>
  <si>
    <t>16 - Fomento y desarrollo de la industria de la confección téxtil</t>
  </si>
  <si>
    <t>0008 - OFICINA NACIONAL DE DERECHO DE AUTOR</t>
  </si>
  <si>
    <t>0010 - CONSEJO DE COORDINACIÓN DE LA ZONA ESPECIAL DE DESARROLLO FRONTERIZO (CCDF)</t>
  </si>
  <si>
    <t>01 - MINISTERIO DE TURISMO</t>
  </si>
  <si>
    <t>0001 - MINISTERIO DE TURISMO</t>
  </si>
  <si>
    <t>13 - Fomento y desarrollo de infraestructuras turísticas</t>
  </si>
  <si>
    <t>01 - PROCURADURIA GENERAL DE LA REPUBLICA</t>
  </si>
  <si>
    <t>11 - Representación y defensa del interés público social</t>
  </si>
  <si>
    <t>13 - Gestión de los Servicios Periciales e Investigación Forense</t>
  </si>
  <si>
    <t>01 - MINISTERIO DE LA  MUJER</t>
  </si>
  <si>
    <t>0001 - MINISTERIO DE LA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</si>
  <si>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</si>
  <si>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</si>
  <si>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</si>
  <si>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</si>
  <si>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</si>
  <si>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0001 - MINISTERIO DE CULTURA</t>
  </si>
  <si>
    <t>11 - Conservación, restauración, salvaguarda patrimonio cultura material e inmaterial</t>
  </si>
  <si>
    <t>12 - Difusión Patrimonio Cultural  [material e inmaterial]</t>
  </si>
  <si>
    <t>0002 - ORQUESTA SINFÓNICA NACIONAL</t>
  </si>
  <si>
    <t>0003 - BIBLIOTECA NACIONAL PEDRO HENRÍQUEZ UREÑA</t>
  </si>
  <si>
    <t>0005 - DIRECCIÓN GENERAL DE BELLAS ARTES</t>
  </si>
  <si>
    <t>01 - MINISTERIO DE LA JUVENTUD</t>
  </si>
  <si>
    <t>0001 - MINISTERIO DE LA JUVENTUD</t>
  </si>
  <si>
    <t>11 - Desarrollo integral de la juventud</t>
  </si>
  <si>
    <t>01 - MINISTERIO DE MEDIO AMBIENTE Y REC. NAT.</t>
  </si>
  <si>
    <t>0001 - MINISTERIO  DE MEDIO AMBIENTE Y RECURSOS NATURALES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</si>
  <si>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</si>
  <si>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</si>
  <si>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</si>
  <si>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</si>
  <si>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</si>
  <si>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</si>
  <si>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</si>
  <si>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0007 - UNIDAD TÉCNICA EJECUTORA DE PROYECTOS DE DESARROLLO AGROFORESTAL</t>
  </si>
  <si>
    <t>01 - MINISTERIO DE EDUCACION SUPERIOR CIENCIA Y TECNOLOGIA</t>
  </si>
  <si>
    <t>11 - Fomento y desarrollo de la educación superior</t>
  </si>
  <si>
    <t>12 - Fomento y desarrollo de la ciencia y la tecnología</t>
  </si>
  <si>
    <t>0002 - INSTITUTO TECNOLÓGICO DE LAS AMÉRICAS</t>
  </si>
  <si>
    <t>0003 - INSTITUTO TECNOLÓGICO SUPERIOR COMUNITARIO</t>
  </si>
  <si>
    <t>01 - MINISTERIO DE ECONOMIA, PLANIFICACION Y DESARROLLO</t>
  </si>
  <si>
    <t>0001 - MINISTERIO DE ECONOMIA, PLANIFICACION Y DESARROLLO</t>
  </si>
  <si>
    <t>13 - Análisis de estudios económicos y sociales</t>
  </si>
  <si>
    <t>16 - Coordinación de la cooperación internacional</t>
  </si>
  <si>
    <t>01 - MINISTERIO DE ADMINISTRACION PUBLICA (MAP)</t>
  </si>
  <si>
    <t>01 - MINISTERIO DE ENERGIA Y MINAS</t>
  </si>
  <si>
    <t>11 - Regulación, fiscalización y desarrollo de la minería metálica, no metálica y mape</t>
  </si>
  <si>
    <t>12 - Regulación y desarrollo energético</t>
  </si>
  <si>
    <t>01 - PODER JUDICIAL</t>
  </si>
  <si>
    <t>0001 - CONSEJO DEL PODER JUDICIAL</t>
  </si>
  <si>
    <t>01 - JUNTA CENTRAL ELECTORAL</t>
  </si>
  <si>
    <t>0001 - JUNTA CENTRAL ELECTORAL</t>
  </si>
  <si>
    <t>12 - Gestion del Registro del Estado Civil</t>
  </si>
  <si>
    <t>01 - CAMARA DE CUENTAS</t>
  </si>
  <si>
    <t>11 - Control externo, fiscalización y análisis de los recursos públicos</t>
  </si>
  <si>
    <t>01 - TRIBUNAL CONSTITUCIONAL</t>
  </si>
  <si>
    <t>0001 - TRIBUNAL CONSTITUCIONAL</t>
  </si>
  <si>
    <t>11 - Administración Constitucional</t>
  </si>
  <si>
    <t>01 - DEFENSOR DEL PUEBLO</t>
  </si>
  <si>
    <t>0001 - DEFENSOR DEL PUEBLO</t>
  </si>
  <si>
    <t>01 - TRIBUNAL SUPERIOR  ELECTORAL ( TSE)</t>
  </si>
  <si>
    <t>0001 - TRIBUNAL SUPERIOR  ELECTORAL TSE</t>
  </si>
  <si>
    <t>01 - DEUDA PUBLICA Y OTRAS OPERACIONES FINANCIERAS</t>
  </si>
  <si>
    <t>0001 - MINISTERIO  DE HACIENDA (DEUDA PUBLICA)</t>
  </si>
  <si>
    <t>01 - ADM. DE OBLIGACIONES DEL TESORO</t>
  </si>
  <si>
    <t>0001 - MINISTERIO DE HACIENDA (OBLIGACIONES DEL TESORO)</t>
  </si>
  <si>
    <t>97 - Subsidios del Estado</t>
  </si>
  <si>
    <r>
      <t>PERCIBIDO</t>
    </r>
    <r>
      <rPr>
        <b/>
        <vertAlign val="superscript"/>
        <sz val="11"/>
        <color theme="0"/>
        <rFont val="Arial"/>
        <family val="2"/>
      </rPr>
      <t>1</t>
    </r>
  </si>
  <si>
    <r>
      <t>1.1.9 - Otros ingresos corrientes</t>
    </r>
    <r>
      <rPr>
        <b/>
        <vertAlign val="superscript"/>
        <sz val="10"/>
        <color theme="1"/>
        <rFont val="Arial"/>
        <family val="2"/>
      </rPr>
      <t>2</t>
    </r>
  </si>
  <si>
    <t>7 = (5-1)</t>
  </si>
  <si>
    <t>8 = (7)/(1)</t>
  </si>
  <si>
    <t>9=(5/PIB)</t>
  </si>
  <si>
    <t>6 = 5/4</t>
  </si>
  <si>
    <t>PERCIBIDO VS. ESTIMADO</t>
  </si>
  <si>
    <t>HATO MAYOR</t>
  </si>
  <si>
    <t>0101 - SENADO DE LA REPUBLICA</t>
  </si>
  <si>
    <t>0102 - CAMARA DE DIPUTADOS</t>
  </si>
  <si>
    <t>01 - CAMARA DE DIPUTADOS</t>
  </si>
  <si>
    <t>0201 - PRESIDENCIA DE LA REPUBLICA</t>
  </si>
  <si>
    <t>0009 - COMISION PRESIDENCIAL DE APOYO AL DESARROLLO PROVINCIAL</t>
  </si>
  <si>
    <t>22 - Apoyo al Desarrollo Provincial</t>
  </si>
  <si>
    <t>0024 - AUTORIDAD NACIONAL DE ASUNTOS MARITIMOS (ANAMAR)</t>
  </si>
  <si>
    <t>0029 - VICE PRESIDENCIA DE LA REPUBLICA</t>
  </si>
  <si>
    <t>02 - GABINETE DE LA POLITICA SOCIAL</t>
  </si>
  <si>
    <t>0008 - ADMINISTRADORA DE SUBSIDIOS SOCIALES</t>
  </si>
  <si>
    <t>0202 - MINISTERIO DE  INTERIOR Y POLICIA</t>
  </si>
  <si>
    <t>0001 - MINISTERIO DE INTERIOR Y POLICÍA</t>
  </si>
  <si>
    <t>13 - Atencion de Emergencia a Ciudadanos</t>
  </si>
  <si>
    <t>13 - Educación y Capacitacion Militar</t>
  </si>
  <si>
    <t>11 - Defensa Nacional</t>
  </si>
  <si>
    <t>11 - Defensa Terrestre</t>
  </si>
  <si>
    <t>13 - Servicios de Salud</t>
  </si>
  <si>
    <t>0010 - DIRECCIÓN GENERAL  DE PRESUPUESTO</t>
  </si>
  <si>
    <t>0001 - MINISTERIO DE EDUCACIÓN</t>
  </si>
  <si>
    <t>18 - PROVISION DE MEDICAMENTOS, INSUMOS SANITARIOS Y REACTIVOS DE LABORATORIO</t>
  </si>
  <si>
    <t>11 - Fomento de la Producción Agrícola</t>
  </si>
  <si>
    <t>0211 - MINISTERIO DE OBRAS PUBLICAS Y COMUNICACIONES</t>
  </si>
  <si>
    <t>14 - Desarrollo en la infraestructura física de caminos vecinales</t>
  </si>
  <si>
    <t>16 - Reconstrucción y Rehabilitación de Obras Hidráulicas y de Drenaje</t>
  </si>
  <si>
    <t>20 - Reducción de vulnerabilidades en infraestructura ante la ocurrencia de desastres naturales</t>
  </si>
  <si>
    <t>0010 - COMISIÓN PRESIDENCIAL PARA LA MODERNIZACIÓN Y SEGURIDAD PORTUARIAS</t>
  </si>
  <si>
    <t>12 - Supervisión y Regulación de los Servicios Turísticos</t>
  </si>
  <si>
    <t>0214 - PROCURADURÍA GENERAL DE LA REPUBLICA</t>
  </si>
  <si>
    <t>12 - Coordinacion y Funcionamiento del Sistema Penitenciario Dominicano</t>
  </si>
  <si>
    <t>0220 - MINISTERIO DE ECONOMIA, PLANIFICACION Y DESARROLLO</t>
  </si>
  <si>
    <t>0221 - MINISTERIO DE ADMINISTRACION PUBLICA</t>
  </si>
  <si>
    <t>0001 - MINISTERIO DE ADMINISTRACIÓN PÚBLICA</t>
  </si>
  <si>
    <t>13 - Administracion de Juntas Electorales y Expedicion de CIE</t>
  </si>
  <si>
    <t>11 - Pago Energia No Cortable</t>
  </si>
  <si>
    <t>1.2.1 - Venta (disposición) de activos no financieros (a valores brutos)</t>
  </si>
  <si>
    <t>1.2.4 - Transferencias de capital recibidas</t>
  </si>
  <si>
    <t>%PIB</t>
  </si>
  <si>
    <t>EJECUCION</t>
  </si>
  <si>
    <t>1.1.6 - Transferencias y corrientes recibidas</t>
  </si>
  <si>
    <t>Total</t>
  </si>
  <si>
    <t>Donaciones</t>
  </si>
  <si>
    <t>Total con Donaciones</t>
  </si>
  <si>
    <t>/Se utilizó el PIB del Panorama Macroeconómico actualizado al 09 de noviembre 2022, elaborado por el Ministerio de Economía Planificación y Desarrollo</t>
  </si>
  <si>
    <t>Se utilizó el PIB del Panorama Macroeconómico actualizado al 09 de noviembre 2022, elaborado por el Ministerio de Economía Planificación y Desarrollo</t>
  </si>
  <si>
    <t>VARIACIÓN 2022/2021</t>
  </si>
  <si>
    <t>0223 - MINISTERIO DE LA VIVIENDA, HABITAT Y EDIFICACIONES (MIVHED)</t>
  </si>
  <si>
    <t>0001 - SENADO DE LA REPUBLICA DOMINICANA</t>
  </si>
  <si>
    <t>0001 - CAMARA DE DIPUTADOS</t>
  </si>
  <si>
    <t>0010 - CONSEJO NACIONAL PARA EL CAMBIO CLIMATICO Y MECANISMO DE DESARROLLO LIMPIO</t>
  </si>
  <si>
    <t>0031 - DIRECCION DE PRENSA DEL PRESIDENTE</t>
  </si>
  <si>
    <t>0032 - DIRECCION DE ESTRATEGIA Y COMUNICACION GUBERNAMENTAL</t>
  </si>
  <si>
    <t>0004 - COMISIÓN PRESIDENCIAL DE APOYO AL DESARROLLO BARRIAL</t>
  </si>
  <si>
    <t>45 - Programa Multisectorial de Reducción de Embarazo en Adolescentes</t>
  </si>
  <si>
    <t>0009 - SISTEMA ÚNICO DE BENEFICIARIOS</t>
  </si>
  <si>
    <t>0016 - DIRECCION GENERAL DE DESARROLLO FRONTERIZO</t>
  </si>
  <si>
    <t>0001 - CONTRALORÍA GENERAL DE LA REPÚBLICA</t>
  </si>
  <si>
    <t>11 - Control fiscal</t>
  </si>
  <si>
    <t>0008 - DIRECCION GENERAL DE ETICA E INTEGRIDAD GUBERNAMENTAL</t>
  </si>
  <si>
    <t>0009 - DIRECCIÓN GENERAL DE PROYECTOS ESTRATÉGICOS Y ESPECIALES DE LA PRESIDENCIA DE LA REPÚBLICA (PROPEEP)</t>
  </si>
  <si>
    <t>19 - Coordinación e Implementación  de Intervenciones Estratégica</t>
  </si>
  <si>
    <t>0010 - UNIDAD TECNICA EJECUTORA DE TITULACION DE TERRENOS DEL ESTADO</t>
  </si>
  <si>
    <t>0003 - INSTITUTO NACIONAL DE MIGRACIÓN</t>
  </si>
  <si>
    <t>0001 - POLICÍA NACIONAL</t>
  </si>
  <si>
    <t>11 - Servicios de Seguridad Ciudadana y Orden Publico</t>
  </si>
  <si>
    <t>0004 - DIRECCION CENTRAL  DE  POLICIA DE TURISMO</t>
  </si>
  <si>
    <t>0005 - DIRECCION GENERAL DE SEGURIDAD DE TRANSITO Y TRANSPORTE TERRESTRE (DIGESETT)</t>
  </si>
  <si>
    <t>0008 - HOSPITAL GENERAL DOCENTE DE LA POLICÍA NACIONAL</t>
  </si>
  <si>
    <t>0009 - COMITÉ DE RETIRO DE LA POLICIA NACIONAL</t>
  </si>
  <si>
    <t>0002 - DIRECCIÓN GENERAL DE ESCUELAS VOCACIONALES</t>
  </si>
  <si>
    <t>0010 - 'ESCUELA DE GRADUADOS DE ALTOS ESTUDIOS ESTRATÉGICOS' (EGAEE)</t>
  </si>
  <si>
    <t>0011 - COMISION PERMANENTE PARA LA REFORMA Y MODERNIZACIÓN DE LAS  FF.AA Y P.N.</t>
  </si>
  <si>
    <t>0014 - DIRECCION GENERAL DE LA RESERVA DE LAS FUERZAS ARMADAS Y POLICIA NACIONAL</t>
  </si>
  <si>
    <t>0027 - DIRECCIÓN GENERAL DEL PLAN SOCIAL DEL MINISTERIO DE DEFENSA</t>
  </si>
  <si>
    <t>02 - EJERCITO DE LA  REPUBLICA DOMINICANA</t>
  </si>
  <si>
    <t>0001 - EJERCITO DE LA REPUBLICA DOMINICANA</t>
  </si>
  <si>
    <t>0001 - ARMADA DE LA REPUBLICA DOMINICANA</t>
  </si>
  <si>
    <t>11 - Defensa naval</t>
  </si>
  <si>
    <t>0002 - DIRECCION GENERAL DE DRAGAS, PRESAS Y BALIZAMIENTO, M.G</t>
  </si>
  <si>
    <t>04 - FUERZA AEREA DE LA  REPUBLICA DOMINICANA</t>
  </si>
  <si>
    <t>0001 - FUERZA AEREA DE LA  REPUBLICA DOMINICANA</t>
  </si>
  <si>
    <t>0002 - HOSPITAL MILITAR FAD DR RAMON DE LARA</t>
  </si>
  <si>
    <t>0003 - INSTITUTO DE EDUCACIÓN SUPERIOR</t>
  </si>
  <si>
    <t>0003 - ADMINISTRACION GENERAL DE BIENES NACIONALES</t>
  </si>
  <si>
    <t>0005 - DIRECCION GENERAL DE POLITICA Y LEGISLACION TRIBUTARIA</t>
  </si>
  <si>
    <t>0008 - TESORERÍA NACIONAL</t>
  </si>
  <si>
    <t>17 - Servicios de Contabilidad Gubernamental</t>
  </si>
  <si>
    <t>0011 - DIRECCION GENERAL DE CREDITO PUBLICO</t>
  </si>
  <si>
    <t>0012 - DIRECCIÓN GENERAL DE JUBILACIONES Y PENSIONES A CARGO DEL ESTADO</t>
  </si>
  <si>
    <t>0008 - INSTITUTO SUPERIOR DE FORMACION DOCENTE  SALOME UREÑA</t>
  </si>
  <si>
    <t>23 - Dirección y Coordinación del Sistema Nacional de Salud</t>
  </si>
  <si>
    <t>24 - Regulación Sanitaria</t>
  </si>
  <si>
    <t>25 - Gestión y Provisión de Salud Colectiva</t>
  </si>
  <si>
    <t>43 - Detección oportuna y atención al cáncer</t>
  </si>
  <si>
    <t>45 - Multisectorial de Reducción de Embarazo en Adolescentes</t>
  </si>
  <si>
    <t>0031 - CENTRO DE ATENCION INTEGRAL PARA LA DISCAPACIDAD (CAID)</t>
  </si>
  <si>
    <t>0002 - COMISIÓN HÍPICA NACIONAL</t>
  </si>
  <si>
    <t>12 - REGULACION DE LAS RELACIONES LABORALES</t>
  </si>
  <si>
    <t>21 - Aumento del empleo</t>
  </si>
  <si>
    <t>13 - SANIDAD ANIMAL, ASISTENCIA TECNICA Y FOMENTO PECUARIO</t>
  </si>
  <si>
    <t>0003 - OFICINA DE TRATADOS COMERCIALES AGRÍCOLAS</t>
  </si>
  <si>
    <t>18 - Desarrollo en la infraestructura física de muelles y puertos</t>
  </si>
  <si>
    <t>0002 - DIRECCION GENERAL DE EMBELLECIMIENTO DE CARRETERAS Y AVENIDAS DE CIRCUNV.</t>
  </si>
  <si>
    <t>19 - Fortalecimiento del sistema dominicano de la calidad.</t>
  </si>
  <si>
    <t>0009 - DIRECCION DE FOMENTO Y DESARROLLO DE LA ARTESANIA NACIONAL (FODEARTE)</t>
  </si>
  <si>
    <t>0002 - COMITE EJECUTOR DE INFRAESTRUCTA EN ZONAS TURISTICAS (CEIZTUR)</t>
  </si>
  <si>
    <t>0001 - PROCURADURÍA GENERAL DE LA REPÚBLICA DOMINICANA</t>
  </si>
  <si>
    <t>0001 - MINISTERIO DE EDUCACION SUPERIOR, CIENCIA Y TECNOLOGIA</t>
  </si>
  <si>
    <t>0005 - DIRECCIÓN GENERAL DE COOPERACIÓN MULTILATERAL</t>
  </si>
  <si>
    <t>0009 - OFICINA NACIONAL DE ESTADÍSTICAS</t>
  </si>
  <si>
    <t>0002 - INSTITUTO NACIONAL DE ADMINISTRACIÓN PÚBLICA</t>
  </si>
  <si>
    <t>0003 - OFICINA GUBERNAMENTAL DE TECNOLOGIA DE LA INFORMACION Y LA COMUNICACION (OGTIC)</t>
  </si>
  <si>
    <t>18 - Programación e Implementación del Gobierno electrónico y Atención Ciudadana</t>
  </si>
  <si>
    <t>01 - MINISTERIO DE LA VIVIENDA, HABITAT Y EDIFICACIONES (MIVHED)</t>
  </si>
  <si>
    <t>0001 - MINISTERIO DE LA VIVIENDA, HABITAT Y EDIFICACIONES (MIVHED)</t>
  </si>
  <si>
    <t>11 - Desarrollo de la vivienda y el hábitat</t>
  </si>
  <si>
    <t>12 - Construcción, reconstrucción y mejoramiento de edificiaciones</t>
  </si>
  <si>
    <t>11 - Gestion de los Procesos Electorales</t>
  </si>
  <si>
    <t>0001 - CÁMARA DE CUENTAS DE LA REPÚBLICA DOMINICANA</t>
  </si>
  <si>
    <t>11 - Defensor del Pueblo</t>
  </si>
  <si>
    <t>PRESUPUESTO INICIAL (Ley 345-21)</t>
  </si>
  <si>
    <t>1/ Otros ingresos corrientes incluye los ingresos por multas y sanciones pecuniarias</t>
  </si>
  <si>
    <t>6 = (4)-(1)</t>
  </si>
  <si>
    <t>7 = 6/1</t>
  </si>
  <si>
    <t>8 = (4/PIB)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</si>
  <si>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</si>
  <si>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</si>
  <si>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</si>
  <si>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</si>
  <si>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</si>
  <si>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Gráfico 1. Resultados Presupuestarios del Gobierno Central (Febrero 2022)</t>
  </si>
  <si>
    <t>Tabla 1. Ingresos de Gobierno Central por Clasificación Económica (Febrero 2022)</t>
  </si>
  <si>
    <t>Tabla 2. Gastos del Gobierno Central por Clasificación Económica (Febrero 2022)</t>
  </si>
  <si>
    <t>Ejecución de la Inversión Pública a Nivel Provincial (Febrero 2022)
Valores en millones RD$</t>
  </si>
  <si>
    <t>Mapa 1. Inversión Pública a Nivel Provincial en República Dominicana (Febrero 2022)
Valores en millones RD$</t>
  </si>
  <si>
    <t>Tabla 3. Gastos del Gobierno Central por Clasificación Institucional (Febrero 2022)</t>
  </si>
  <si>
    <t>Gastos del Gobierno Central por Clasificación Funcional (Febrero 2022)</t>
  </si>
  <si>
    <t>Gráfico 2. Composición Funcional del Gasto (Febrero 2022)</t>
  </si>
  <si>
    <t>Anexo 1. Ejecución por Clasificación Programática (Febrero 2022)</t>
  </si>
  <si>
    <t>PERCIBIDO FEBRERO</t>
  </si>
  <si>
    <t>FEBRERO</t>
  </si>
  <si>
    <t>EJECUCIÓN
FEBRERO</t>
  </si>
  <si>
    <t>EJECUCIÓN FEBRERO</t>
  </si>
  <si>
    <t>Fecha de registro al 07 de Marzo 2022 / Fecha de imputación al 28 de febrero 2022</t>
  </si>
  <si>
    <t>98 - ADMINISTRACION DE CONTRIBUCIONES ESPECIALES</t>
  </si>
  <si>
    <t>99 - Administracion de activos, pasivos y transferencias</t>
  </si>
  <si>
    <t>0018 - COMISION PERMANENTE DE EFEMERIDES PATRIA</t>
  </si>
  <si>
    <t>18 - Coordinación y fomento de las actividades culturales</t>
  </si>
  <si>
    <t>12 - Proteccion Social</t>
  </si>
  <si>
    <t>14 - Asistencia social integral</t>
  </si>
  <si>
    <t>0014 - COMEDORES ECONÓMICOS DEL ESTADO</t>
  </si>
  <si>
    <t>14 - Fomento del Sector Inmobiliario del Estado</t>
  </si>
  <si>
    <t>12 - SERVICIO INTEGRAL DE EMERGENCIAS</t>
  </si>
  <si>
    <t>0007 - DIRECCIÓN GENERAL DE LA RESERVA DE LA POLICÍA NACIONAL</t>
  </si>
  <si>
    <t>0003 - FOMENTO Y PRODUCCION CUNARIA</t>
  </si>
  <si>
    <t>0008 - CÍRCULO DEPORTIVO DE LAS FUERZAS ARMADAS Y LA POLICÍA NACIONAL</t>
  </si>
  <si>
    <t>0030 - SERVICIO NACIONAL DE PROTECCIÓN AMBIENTAL</t>
  </si>
  <si>
    <t>0003 - ESCUELA DE GRADUADOS DE ESTUDIOS MILITARES DEL EJERCITO DE REP. DOM.</t>
  </si>
  <si>
    <t>11 - Defensa Aerea</t>
  </si>
  <si>
    <t>0003 - FORMACION Y CAPACITACION TECNICO PROFESIONAL (IMESA)</t>
  </si>
  <si>
    <t>12 - Educación y capacitación militar</t>
  </si>
  <si>
    <t>12 - Expedicion, Renovacion y Control de Pasaportes</t>
  </si>
  <si>
    <t>19 - Modernización de la Administración Financiera</t>
  </si>
  <si>
    <t>0004 - DIRECCIÓN GENERAL DE CONTRATACIONES PÚBLICAS</t>
  </si>
  <si>
    <t>14 - Regulacion, Supervision y Fomento de las Compras Publicas</t>
  </si>
  <si>
    <t>0006 - CENTRO DE CAPACITACIÓN EN POLÍTICA Y GESTIÓN FISCAL</t>
  </si>
  <si>
    <t>0007 - PROGRAMA DE ADMINISTRACIÓN FINANCIERA INTEGRADA</t>
  </si>
  <si>
    <t>20 - Gestión del Sistema Presupuestario Dominicano</t>
  </si>
  <si>
    <t>21 - ADMINISTRACION DE PENSIONES Y JUBILACIONES</t>
  </si>
  <si>
    <t>11 - Servicios técnicos pedagógicos</t>
  </si>
  <si>
    <t>0007 - INSTITUTO NACIONAL DE FORMACION Y CAPACITACION MAGISTERIAL</t>
  </si>
  <si>
    <t>0001 - MINISTERIO DE SALUD PÚBLICA Y ASISTENCIA SOCIAL</t>
  </si>
  <si>
    <t>0002 - DIRECCIÓN GENERAL DE GANADERÍA</t>
  </si>
  <si>
    <t>0005 - DIRECCION EJECUTIVA DE LA COMISION DE FOMENTO A LA TECNIFICACION DEL SISTEMA NACIONAL DE RIEGO</t>
  </si>
  <si>
    <t>0001 - MINISTERIO DE OBRAS PÚBLICAS Y COMUNICACIONES</t>
  </si>
  <si>
    <t>0001 - MINISTERIO DE INDUSTRIA, COMERCIO Y MIPYMES (MICM)</t>
  </si>
  <si>
    <t>11 - Fomento y Promoción Turística</t>
  </si>
  <si>
    <t>13 - Fomento y Desarrollo de la Cultura</t>
  </si>
  <si>
    <t>0004 - COMISION INTERNACIONAL ASESORA CIENCIA Y TECNOLOGIA</t>
  </si>
  <si>
    <t>14 - Planificacion Economica y Social</t>
  </si>
  <si>
    <t>12 - Generacion de Estadisticas Nacionales</t>
  </si>
  <si>
    <t>0017 - GOBERNACIÓN DEL EDIFICIO DE OFICINAS GUBERNAMENTALES</t>
  </si>
  <si>
    <t>11 - Profesionalización de la Función Pública</t>
  </si>
  <si>
    <t>17 - Formación y Capacitación de Servidores de la Administración Pública</t>
  </si>
  <si>
    <t>0001 - MINISTERIO DE ENERGÍA Y MINAS</t>
  </si>
  <si>
    <t>13 - Regulación y desarrollo de hidrocarburos</t>
  </si>
  <si>
    <t>0002 - DIRECCIÓN GENERAL DE MINERÍA</t>
  </si>
  <si>
    <t>11 - ADMINISTRACION DE JUSTICIA</t>
  </si>
  <si>
    <t>11 - Administracion de Justicia Electoral</t>
  </si>
  <si>
    <t>96 - Deuda Pública y Otras Operaciones Financieras</t>
  </si>
  <si>
    <t>1.2.5 - Recuperación de inversiones financieras realizadas con fines de política</t>
  </si>
  <si>
    <t>/Fecha de registro al 07 de Marzo 2022 / Fecha de Recaudación al 28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</si>
</sst>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#,##0.0,,_);\(#,##0.0,,\)"/>
    <numFmt numFmtId="166" formatCode="0.0%"/>
    <numFmt numFmtId="167" formatCode="#,##0.00000_);\(#,##0.00000\)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b/>
      <vertAlign val="superscript"/>
      <sz val="11"/>
      <color theme="0"/>
      <name val="Arial"/>
      <family val="2"/>
    </font>
    <font>
      <sz val="10"/>
      <name val="Arial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7">
    <border>
      <left/>
      <right/>
      <top/>
      <bottom/>
      <diagonal/>
    </border>
    <border>
      <left/>
      <right/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0.79998168889431442"/>
      </top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3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6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4" fillId="0" borderId="0"/>
    <xf numFmtId="0" fontId="8" fillId="0" borderId="0"/>
    <xf numFmtId="0" fontId="9" fillId="0" borderId="0"/>
    <xf numFmtId="0" fontId="8" fillId="0" borderId="0"/>
    <xf numFmtId="9" fontId="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164" fontId="3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0">
    <xf numFmtId="0" fontId="0" fillId="0" borderId="0" xfId="0"/>
    <xf numFmtId="0" fontId="17" fillId="0" borderId="0" xfId="0" applyFont="1" applyAlignment="1">
      <alignment horizontal="left" vertical="center" indent="1"/>
    </xf>
    <xf numFmtId="0" fontId="8" fillId="2" borderId="0" xfId="0" applyFont="1" applyFill="1"/>
    <xf numFmtId="0" fontId="8" fillId="0" borderId="0" xfId="0" applyFont="1"/>
    <xf numFmtId="165" fontId="8" fillId="2" borderId="0" xfId="0" applyNumberFormat="1" applyFont="1" applyFill="1"/>
    <xf numFmtId="0" fontId="18" fillId="3" borderId="10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8" fillId="0" borderId="0" xfId="0" applyFont="1" applyBorder="1"/>
    <xf numFmtId="165" fontId="8" fillId="0" borderId="0" xfId="0" applyNumberFormat="1" applyFont="1" applyBorder="1" applyAlignment="1">
      <alignment horizontal="center" vertical="center"/>
    </xf>
    <xf numFmtId="166" fontId="8" fillId="0" borderId="0" xfId="14" applyNumberFormat="1" applyFont="1" applyBorder="1" applyAlignment="1">
      <alignment horizontal="center" vertical="center"/>
    </xf>
    <xf numFmtId="165" fontId="19" fillId="4" borderId="9" xfId="0" applyNumberFormat="1" applyFont="1" applyFill="1" applyBorder="1" applyAlignment="1">
      <alignment horizontal="left" vertical="center"/>
    </xf>
    <xf numFmtId="165" fontId="19" fillId="4" borderId="9" xfId="0" applyNumberFormat="1" applyFont="1" applyFill="1" applyBorder="1" applyAlignment="1">
      <alignment horizontal="center" vertical="center"/>
    </xf>
    <xf numFmtId="166" fontId="19" fillId="4" borderId="9" xfId="14" applyNumberFormat="1" applyFont="1" applyFill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6" fontId="10" fillId="0" borderId="0" xfId="14" applyNumberFormat="1" applyFont="1" applyBorder="1" applyAlignment="1">
      <alignment horizontal="center" vertical="center"/>
    </xf>
    <xf numFmtId="0" fontId="20" fillId="5" borderId="0" xfId="0" applyFont="1" applyFill="1" applyAlignment="1">
      <alignment horizontal="left" vertical="center" wrapText="1"/>
    </xf>
    <xf numFmtId="165" fontId="10" fillId="5" borderId="0" xfId="0" applyNumberFormat="1" applyFont="1" applyFill="1" applyBorder="1" applyAlignment="1">
      <alignment horizontal="center" vertical="center"/>
    </xf>
    <xf numFmtId="166" fontId="10" fillId="5" borderId="0" xfId="14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 indent="2"/>
    </xf>
    <xf numFmtId="0" fontId="20" fillId="0" borderId="1" xfId="0" applyFont="1" applyBorder="1" applyAlignment="1">
      <alignment horizontal="left" vertical="center" wrapText="1" indent="1"/>
    </xf>
    <xf numFmtId="166" fontId="8" fillId="0" borderId="0" xfId="14" applyNumberFormat="1" applyFont="1" applyBorder="1"/>
    <xf numFmtId="0" fontId="10" fillId="0" borderId="2" xfId="0" applyFont="1" applyBorder="1"/>
    <xf numFmtId="0" fontId="10" fillId="0" borderId="3" xfId="0" applyFont="1" applyBorder="1"/>
    <xf numFmtId="166" fontId="8" fillId="0" borderId="0" xfId="14" applyNumberFormat="1" applyFont="1"/>
    <xf numFmtId="0" fontId="18" fillId="3" borderId="9" xfId="0" applyFont="1" applyFill="1" applyBorder="1" applyAlignment="1">
      <alignment horizontal="center" vertical="center" wrapText="1"/>
    </xf>
    <xf numFmtId="0" fontId="10" fillId="0" borderId="0" xfId="0" applyFont="1"/>
    <xf numFmtId="0" fontId="13" fillId="0" borderId="3" xfId="0" applyFont="1" applyBorder="1" applyAlignment="1">
      <alignment horizontal="left" indent="1"/>
    </xf>
    <xf numFmtId="0" fontId="13" fillId="0" borderId="5" xfId="0" applyFont="1" applyBorder="1" applyAlignment="1">
      <alignment horizontal="left" indent="1"/>
    </xf>
    <xf numFmtId="0" fontId="0" fillId="0" borderId="0" xfId="0" applyBorder="1"/>
    <xf numFmtId="0" fontId="14" fillId="0" borderId="0" xfId="10" applyBorder="1" applyAlignment="1">
      <alignment horizontal="left"/>
    </xf>
    <xf numFmtId="0" fontId="15" fillId="6" borderId="0" xfId="10" applyFont="1" applyFill="1" applyBorder="1" applyAlignment="1">
      <alignment horizontal="center"/>
    </xf>
    <xf numFmtId="0" fontId="17" fillId="5" borderId="0" xfId="10" applyFont="1" applyFill="1" applyBorder="1" applyAlignment="1">
      <alignment horizontal="left"/>
    </xf>
    <xf numFmtId="165" fontId="0" fillId="0" borderId="0" xfId="0" applyNumberFormat="1" applyBorder="1" applyAlignment="1">
      <alignment horizontal="center"/>
    </xf>
    <xf numFmtId="165" fontId="10" fillId="5" borderId="0" xfId="0" applyNumberFormat="1" applyFont="1" applyFill="1" applyBorder="1" applyAlignment="1">
      <alignment horizontal="center"/>
    </xf>
    <xf numFmtId="0" fontId="22" fillId="0" borderId="0" xfId="0" applyFont="1" applyBorder="1"/>
    <xf numFmtId="0" fontId="19" fillId="0" borderId="0" xfId="0" applyFont="1" applyBorder="1"/>
    <xf numFmtId="165" fontId="22" fillId="0" borderId="0" xfId="0" applyNumberFormat="1" applyFont="1" applyBorder="1"/>
    <xf numFmtId="165" fontId="22" fillId="0" borderId="0" xfId="2" applyNumberFormat="1" applyFont="1" applyBorder="1"/>
    <xf numFmtId="0" fontId="18" fillId="3" borderId="13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/>
    </xf>
    <xf numFmtId="165" fontId="20" fillId="5" borderId="0" xfId="0" applyNumberFormat="1" applyFont="1" applyFill="1" applyAlignment="1">
      <alignment horizontal="center" vertical="center"/>
    </xf>
    <xf numFmtId="166" fontId="20" fillId="5" borderId="0" xfId="14" applyNumberFormat="1" applyFont="1" applyFill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6" fontId="21" fillId="0" borderId="0" xfId="14" applyNumberFormat="1" applyFont="1" applyAlignment="1">
      <alignment horizontal="center" vertical="center"/>
    </xf>
    <xf numFmtId="0" fontId="20" fillId="5" borderId="1" xfId="0" applyFont="1" applyFill="1" applyBorder="1" applyAlignment="1">
      <alignment horizontal="left" vertical="center" wrapText="1"/>
    </xf>
    <xf numFmtId="0" fontId="19" fillId="4" borderId="9" xfId="0" applyFont="1" applyFill="1" applyBorder="1" applyAlignment="1">
      <alignment horizontal="left" vertical="center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20" fillId="0" borderId="0" xfId="0" applyFont="1"/>
    <xf numFmtId="165" fontId="20" fillId="0" borderId="0" xfId="0" applyNumberFormat="1" applyFont="1" applyAlignment="1">
      <alignment horizontal="center" vertical="center"/>
    </xf>
    <xf numFmtId="166" fontId="20" fillId="0" borderId="0" xfId="14" applyNumberFormat="1" applyFont="1" applyAlignment="1">
      <alignment horizontal="center" vertical="center"/>
    </xf>
    <xf numFmtId="166" fontId="25" fillId="0" borderId="0" xfId="14" applyNumberFormat="1" applyFont="1"/>
    <xf numFmtId="0" fontId="25" fillId="0" borderId="0" xfId="0" applyFont="1"/>
    <xf numFmtId="0" fontId="21" fillId="0" borderId="0" xfId="0" applyFont="1" applyAlignment="1">
      <alignment horizontal="left" indent="1"/>
    </xf>
    <xf numFmtId="0" fontId="21" fillId="0" borderId="0" xfId="0" applyFont="1" applyAlignment="1">
      <alignment horizontal="left" wrapText="1" indent="1"/>
    </xf>
    <xf numFmtId="166" fontId="8" fillId="0" borderId="0" xfId="16" applyNumberFormat="1" applyFont="1"/>
    <xf numFmtId="0" fontId="21" fillId="0" borderId="0" xfId="0" applyFont="1" applyAlignment="1">
      <alignment horizontal="left" vertical="center" wrapText="1" indent="1"/>
    </xf>
    <xf numFmtId="0" fontId="19" fillId="4" borderId="9" xfId="0" applyFont="1" applyFill="1" applyBorder="1" applyAlignment="1">
      <alignment horizontal="left"/>
    </xf>
    <xf numFmtId="0" fontId="25" fillId="0" borderId="0" xfId="0" applyFont="1" applyAlignment="1">
      <alignment horizontal="left" vertical="center" indent="1"/>
    </xf>
    <xf numFmtId="0" fontId="18" fillId="3" borderId="14" xfId="0" applyFont="1" applyFill="1" applyBorder="1" applyAlignment="1">
      <alignment horizontal="center" vertical="center" wrapText="1"/>
    </xf>
    <xf numFmtId="0" fontId="8" fillId="0" borderId="0" xfId="0" applyFont="1" applyFill="1"/>
    <xf numFmtId="0" fontId="25" fillId="7" borderId="0" xfId="0" applyFont="1" applyFill="1"/>
    <xf numFmtId="166" fontId="25" fillId="7" borderId="0" xfId="16" applyNumberFormat="1" applyFont="1" applyFill="1" applyBorder="1" applyAlignment="1">
      <alignment horizontal="center" vertical="center"/>
    </xf>
    <xf numFmtId="165" fontId="25" fillId="7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indent="1"/>
    </xf>
    <xf numFmtId="165" fontId="8" fillId="0" borderId="0" xfId="0" applyNumberFormat="1" applyFont="1" applyAlignment="1">
      <alignment horizontal="center" vertical="center"/>
    </xf>
    <xf numFmtId="166" fontId="8" fillId="0" borderId="0" xfId="16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left" indent="1"/>
    </xf>
    <xf numFmtId="0" fontId="18" fillId="4" borderId="9" xfId="0" applyFont="1" applyFill="1" applyBorder="1"/>
    <xf numFmtId="165" fontId="18" fillId="4" borderId="9" xfId="0" applyNumberFormat="1" applyFont="1" applyFill="1" applyBorder="1" applyAlignment="1">
      <alignment horizontal="center"/>
    </xf>
    <xf numFmtId="166" fontId="18" fillId="4" borderId="9" xfId="16" applyNumberFormat="1" applyFont="1" applyFill="1" applyBorder="1" applyAlignment="1">
      <alignment horizontal="center"/>
    </xf>
    <xf numFmtId="0" fontId="22" fillId="0" borderId="0" xfId="0" applyFont="1"/>
    <xf numFmtId="0" fontId="15" fillId="4" borderId="32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5" fillId="0" borderId="0" xfId="10" applyFont="1" applyBorder="1" applyAlignment="1">
      <alignment horizontal="left"/>
    </xf>
    <xf numFmtId="0" fontId="17" fillId="8" borderId="0" xfId="0" applyFont="1" applyFill="1" applyAlignment="1">
      <alignment horizontal="left"/>
    </xf>
    <xf numFmtId="0" fontId="17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165" fontId="17" fillId="8" borderId="0" xfId="0" applyNumberFormat="1" applyFont="1" applyFill="1"/>
    <xf numFmtId="165" fontId="17" fillId="0" borderId="0" xfId="0" applyNumberFormat="1" applyFont="1"/>
    <xf numFmtId="165" fontId="0" fillId="0" borderId="0" xfId="0" applyNumberFormat="1"/>
    <xf numFmtId="166" fontId="7" fillId="0" borderId="0" xfId="14" applyNumberFormat="1" applyFont="1" applyBorder="1" applyAlignment="1">
      <alignment horizontal="center" vertical="center"/>
    </xf>
    <xf numFmtId="0" fontId="7" fillId="0" borderId="0" xfId="0" applyFont="1"/>
    <xf numFmtId="165" fontId="7" fillId="0" borderId="6" xfId="0" applyNumberFormat="1" applyFont="1" applyBorder="1"/>
    <xf numFmtId="165" fontId="7" fillId="0" borderId="7" xfId="0" applyNumberFormat="1" applyFont="1" applyBorder="1"/>
    <xf numFmtId="165" fontId="7" fillId="0" borderId="7" xfId="2" applyNumberFormat="1" applyFont="1" applyBorder="1"/>
    <xf numFmtId="166" fontId="7" fillId="0" borderId="4" xfId="16" applyNumberFormat="1" applyFont="1" applyBorder="1"/>
    <xf numFmtId="0" fontId="7" fillId="0" borderId="0" xfId="0" applyFont="1" applyBorder="1"/>
    <xf numFmtId="167" fontId="8" fillId="0" borderId="0" xfId="0" applyNumberFormat="1" applyFont="1"/>
    <xf numFmtId="164" fontId="8" fillId="0" borderId="0" xfId="32" applyFont="1"/>
    <xf numFmtId="0" fontId="17" fillId="0" borderId="36" xfId="0" applyFont="1" applyBorder="1" applyAlignment="1">
      <alignment horizontal="left"/>
    </xf>
    <xf numFmtId="165" fontId="17" fillId="0" borderId="36" xfId="0" applyNumberFormat="1" applyFont="1" applyBorder="1"/>
    <xf numFmtId="0" fontId="32" fillId="0" borderId="0" xfId="0" applyFont="1" applyAlignment="1">
      <alignment horizontal="left" vertical="center" readingOrder="1"/>
    </xf>
    <xf numFmtId="0" fontId="19" fillId="3" borderId="29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indent="1"/>
    </xf>
    <xf numFmtId="0" fontId="20" fillId="0" borderId="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3" borderId="13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8" fillId="3" borderId="13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49" fontId="18" fillId="3" borderId="27" xfId="0" applyNumberFormat="1" applyFont="1" applyFill="1" applyBorder="1" applyAlignment="1">
      <alignment horizontal="center" vertical="center" wrapText="1"/>
    </xf>
    <xf numFmtId="49" fontId="18" fillId="3" borderId="28" xfId="0" applyNumberFormat="1" applyFont="1" applyFill="1" applyBorder="1" applyAlignment="1">
      <alignment horizontal="center" vertical="center" wrapText="1"/>
    </xf>
    <xf numFmtId="49" fontId="18" fillId="3" borderId="29" xfId="0" applyNumberFormat="1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24" fillId="0" borderId="8" xfId="0" applyFont="1" applyBorder="1" applyAlignment="1">
      <alignment horizontal="center"/>
    </xf>
    <xf numFmtId="0" fontId="19" fillId="3" borderId="8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18" fillId="3" borderId="14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</cellXfs>
  <cellStyles count="36">
    <cellStyle name="Comma 2" xfId="1" xr:uid="{00000000-0005-0000-0000-000000000000}"/>
    <cellStyle name="Millares" xfId="32" builtinId="3"/>
    <cellStyle name="Millares 2" xfId="2" xr:uid="{00000000-0005-0000-0000-000001000000}"/>
    <cellStyle name="Millares 3" xfId="19" xr:uid="{F3B66B38-C0F9-4931-8DE9-12FB5244EBFC}"/>
    <cellStyle name="Millares 4" xfId="22" xr:uid="{19AA67B2-77C3-4F5C-A437-E2036FF32434}"/>
    <cellStyle name="Millares 5" xfId="25" xr:uid="{7F6E545B-7E2F-4D02-9B35-B6D074BE09D5}"/>
    <cellStyle name="Millares 57" xfId="3" xr:uid="{00000000-0005-0000-0000-000002000000}"/>
    <cellStyle name="Millares 6" xfId="29" xr:uid="{F7421EAC-1E21-41D2-847C-9A71CAF25EBB}"/>
    <cellStyle name="Millares 7" xfId="35" xr:uid="{D0D39E87-3A86-4896-83D1-5F4BA4DEF6C8}"/>
    <cellStyle name="Normal" xfId="0" builtinId="0"/>
    <cellStyle name="Normal 10" xfId="33" xr:uid="{4E7D68E3-F0C9-42A8-820C-58271478AB81}"/>
    <cellStyle name="Normal 10 3" xfId="4" xr:uid="{00000000-0005-0000-0000-000004000000}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2 2 2 2" xfId="31" xr:uid="{9D06EEFE-2CE6-41ED-AE70-E7AC7915CC5E}"/>
    <cellStyle name="Normal 2 2 3" xfId="8" xr:uid="{00000000-0005-0000-0000-000008000000}"/>
    <cellStyle name="Normal 2 3" xfId="27" xr:uid="{A126D293-111C-41F2-8319-92021F22DAA6}"/>
    <cellStyle name="Normal 2 3 2" xfId="9" xr:uid="{00000000-0005-0000-0000-000009000000}"/>
    <cellStyle name="Normal 3" xfId="10" xr:uid="{00000000-0005-0000-0000-00000A000000}"/>
    <cellStyle name="Normal 4" xfId="11" xr:uid="{00000000-0005-0000-0000-00000B000000}"/>
    <cellStyle name="Normal 4 3" xfId="12" xr:uid="{00000000-0005-0000-0000-00000C000000}"/>
    <cellStyle name="Normal 5" xfId="13" xr:uid="{00000000-0005-0000-0000-00000D000000}"/>
    <cellStyle name="Normal 6" xfId="18" xr:uid="{27F00B60-96A8-416F-A4B5-5AC2590B8657}"/>
    <cellStyle name="Normal 7" xfId="21" xr:uid="{1A9B309F-7D5A-45BE-BCCF-6FF1E4EC43AF}"/>
    <cellStyle name="Normal 8" xfId="24" xr:uid="{0F6FB556-82F7-4C48-B8C9-57F4DE6C82D4}"/>
    <cellStyle name="Normal 9" xfId="28" xr:uid="{27B59AA7-AFDB-485D-BAD8-6985B7EBF11A}"/>
    <cellStyle name="Percent 2" xfId="15" xr:uid="{00000000-0005-0000-0000-00000F000000}"/>
    <cellStyle name="Porcentaje" xfId="14" builtinId="5"/>
    <cellStyle name="Porcentaje 2" xfId="16" xr:uid="{00000000-0005-0000-0000-000010000000}"/>
    <cellStyle name="Porcentaje 3" xfId="17" xr:uid="{00000000-0005-0000-0000-000011000000}"/>
    <cellStyle name="Porcentaje 4" xfId="20" xr:uid="{ABCF7085-44D2-4240-9B1B-73E4A7B2867B}"/>
    <cellStyle name="Porcentaje 5" xfId="23" xr:uid="{9E1659D3-A785-4BE6-B949-EC043C73C9CC}"/>
    <cellStyle name="Porcentaje 6" xfId="26" xr:uid="{EEF4848C-CDC5-4E2B-9E85-2BCD2AF50DB0}"/>
    <cellStyle name="Porcentaje 7" xfId="30" xr:uid="{BF288BCC-DC88-40EE-A2A4-E9A211C4BD05}"/>
    <cellStyle name="Porcentaje 8" xfId="34" xr:uid="{2DE031E7-6A44-4622-8163-C7923E5731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7B8B-45DC-9F3A-0A391B3CCFB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8B-45DC-9F3A-0A391B3CCFB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B8B-45DC-9F3A-0A391B3CCFB1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8B-45DC-9F3A-0A391B3CCFB1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B8B-45DC-9F3A-0A391B3CCFB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1'!$K$24:$K$28</c:f>
              <c:strCache>
                <c:ptCount val="5"/>
                <c:pt idx="0">
                  <c:v>Ingresos</c:v>
                </c:pt>
                <c:pt idx="1">
                  <c:v>Gastos</c:v>
                </c:pt>
                <c:pt idx="2">
                  <c:v>Resultado Primario</c:v>
                </c:pt>
                <c:pt idx="3">
                  <c:v>Resultado Económico</c:v>
                </c:pt>
                <c:pt idx="4">
                  <c:v>Resultado Financiero</c:v>
                </c:pt>
              </c:strCache>
            </c:strRef>
          </c:cat>
          <c:val>
            <c:numRef>
              <c:f>'Gráfico 1'!$L$24:$L$28</c:f>
              <c:numCache>
                <c:formatCode>#,##0.0,,_);\(#,##0.0,,\)</c:formatCode>
                <c:ptCount val="5"/>
                <c:pt idx="0">
                  <c:v>66414911560.260025</c:v>
                </c:pt>
                <c:pt idx="1">
                  <c:v>73426519943.690002</c:v>
                </c:pt>
                <c:pt idx="2">
                  <c:v>5992546019.1300201</c:v>
                </c:pt>
                <c:pt idx="3">
                  <c:v>-622838727.01997375</c:v>
                </c:pt>
                <c:pt idx="4">
                  <c:v>-7011608383.4299774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8B-45DC-9F3A-0A391B3CC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555112"/>
        <c:axId val="1"/>
      </c:barChart>
      <c:catAx>
        <c:axId val="499555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.0,,_);\(#,##0.0,,\)" sourceLinked="1"/>
        <c:majorTickMark val="out"/>
        <c:minorTickMark val="none"/>
        <c:tickLblPos val="nextTo"/>
        <c:crossAx val="499555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5D5-4958-A98D-32EC1E7DF85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D5-4958-A98D-32EC1E7DF85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5D5-4958-A98D-32EC1E7DF859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D5-4958-A98D-32EC1E7DF859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5D5-4958-A98D-32EC1E7DF859}"/>
              </c:ext>
            </c:extLst>
          </c:dPt>
          <c:dLbls>
            <c:dLbl>
              <c:idx val="4"/>
              <c:layout>
                <c:manualLayout>
                  <c:x val="-3.2407407407407406E-2"/>
                  <c:y val="2.98507462686567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D5-4958-A98D-32EC1E7DF859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2'!$L$6:$L$10</c:f>
              <c:strCache>
                <c:ptCount val="5"/>
                <c:pt idx="0">
                  <c:v>SERVICIOS  GENERALES</c:v>
                </c:pt>
                <c:pt idx="1">
                  <c:v>SERVICIOS ECONÓMICOS</c:v>
                </c:pt>
                <c:pt idx="2">
                  <c:v>PROTECCIÓN DEL MEDIO AMBIENTE</c:v>
                </c:pt>
                <c:pt idx="3">
                  <c:v>SERVICIOS SOCIALES</c:v>
                </c:pt>
                <c:pt idx="4">
                  <c:v>INTERESES DE LA DEUDA PÚBLICA</c:v>
                </c:pt>
              </c:strCache>
            </c:strRef>
          </c:cat>
          <c:val>
            <c:numRef>
              <c:f>'Gráfico 2'!$M$6:$M$10</c:f>
              <c:numCache>
                <c:formatCode>0.0%</c:formatCode>
                <c:ptCount val="5"/>
                <c:pt idx="0">
                  <c:v>0.16597684389299885</c:v>
                </c:pt>
                <c:pt idx="1">
                  <c:v>0.14617241404578318</c:v>
                </c:pt>
                <c:pt idx="2">
                  <c:v>5.2793247877916429E-3</c:v>
                </c:pt>
                <c:pt idx="3">
                  <c:v>0.50546709021921277</c:v>
                </c:pt>
                <c:pt idx="4">
                  <c:v>0.17710432705421347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D5-4958-A98D-32EC1E7DF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</xdr:row>
      <xdr:rowOff>19050</xdr:rowOff>
    </xdr:from>
    <xdr:to>
      <xdr:col>8</xdr:col>
      <xdr:colOff>352425</xdr:colOff>
      <xdr:row>23</xdr:row>
      <xdr:rowOff>133350</xdr:rowOff>
    </xdr:to>
    <xdr:graphicFrame macro="">
      <xdr:nvGraphicFramePr>
        <xdr:cNvPr id="183356" name="Gráfico 1">
          <a:extLst>
            <a:ext uri="{FF2B5EF4-FFF2-40B4-BE49-F238E27FC236}">
              <a16:creationId xmlns:a16="http://schemas.microsoft.com/office/drawing/2014/main" id="{00000000-0008-0000-0000-00003CC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944019</xdr:colOff>
      <xdr:row>9</xdr:row>
      <xdr:rowOff>56030</xdr:rowOff>
    </xdr:from>
    <xdr:to>
      <xdr:col>19</xdr:col>
      <xdr:colOff>163606</xdr:colOff>
      <xdr:row>38</xdr:row>
      <xdr:rowOff>100853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3DD4182-B068-4FDA-B71D-44AABABE3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5137" y="1602442"/>
          <a:ext cx="12733881" cy="55693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466725</xdr:colOff>
      <xdr:row>12</xdr:row>
      <xdr:rowOff>57150</xdr:rowOff>
    </xdr:from>
    <xdr:to>
      <xdr:col>13</xdr:col>
      <xdr:colOff>523875</xdr:colOff>
      <xdr:row>38</xdr:row>
      <xdr:rowOff>28575</xdr:rowOff>
    </xdr:to>
    <xdr:graphicFrame macro="">
      <xdr:nvGraphicFramePr>
        <xdr:cNvPr id="5269" name="Gráfico 2">
          <a:extLst>
            <a:ext uri="{FF2B5EF4-FFF2-40B4-BE49-F238E27FC236}">
              <a16:creationId xmlns:a16="http://schemas.microsoft.com/office/drawing/2014/main" id="{00000000-0008-0000-0400-00009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M35"/>
  <sheetViews>
    <sheetView showGridLines="0" topLeftCell="B1" workbookViewId="0">
      <selection activeCell="K18" sqref="K18"/>
    </sheetView>
  </sheetViews>
  <sheetFormatPr baseColWidth="10" defaultColWidth="11.42578125" defaultRowHeight="12.75" x14ac:dyDescent="0.2"/>
  <cols>
    <col min="1" max="10" width="11.42578125" customWidth="1"/>
    <col min="11" max="11" width="27.28515625" customWidth="1"/>
    <col min="12" max="12" width="20.140625" customWidth="1"/>
  </cols>
  <sheetData>
    <row r="3" spans="3:13" ht="15" x14ac:dyDescent="0.25">
      <c r="C3" s="101" t="s">
        <v>517</v>
      </c>
      <c r="D3" s="101"/>
      <c r="E3" s="101"/>
      <c r="F3" s="101"/>
      <c r="G3" s="101"/>
      <c r="H3" s="101"/>
      <c r="I3" s="101"/>
    </row>
    <row r="4" spans="3:13" x14ac:dyDescent="0.2">
      <c r="C4" s="102" t="s">
        <v>115</v>
      </c>
      <c r="D4" s="102"/>
      <c r="E4" s="102"/>
      <c r="F4" s="102"/>
      <c r="G4" s="102"/>
      <c r="H4" s="102"/>
      <c r="I4" s="102"/>
    </row>
    <row r="11" spans="3:13" x14ac:dyDescent="0.2">
      <c r="K11" s="87"/>
      <c r="L11" s="87"/>
      <c r="M11" s="87"/>
    </row>
    <row r="12" spans="3:13" ht="13.5" thickBot="1" x14ac:dyDescent="0.25">
      <c r="K12" s="87"/>
      <c r="L12" s="87"/>
      <c r="M12" s="87"/>
    </row>
    <row r="13" spans="3:13" x14ac:dyDescent="0.2">
      <c r="K13" s="22" t="s">
        <v>91</v>
      </c>
      <c r="L13" s="88">
        <f>'Tabla 1'!F32</f>
        <v>66414911560.260025</v>
      </c>
      <c r="M13" s="87"/>
    </row>
    <row r="14" spans="3:13" x14ac:dyDescent="0.2">
      <c r="K14" s="23" t="s">
        <v>92</v>
      </c>
      <c r="L14" s="89">
        <f>'Tabla 2'!F29</f>
        <v>73426519943.690002</v>
      </c>
      <c r="M14" s="87"/>
    </row>
    <row r="15" spans="3:13" x14ac:dyDescent="0.2">
      <c r="K15" s="27" t="s">
        <v>150</v>
      </c>
      <c r="L15" s="89">
        <f>'Tabla 2'!F18</f>
        <v>13004154402.559999</v>
      </c>
      <c r="M15" s="87"/>
    </row>
    <row r="16" spans="3:13" x14ac:dyDescent="0.2">
      <c r="K16" s="23" t="s">
        <v>149</v>
      </c>
      <c r="L16" s="89">
        <f>L13-(L14-L15)</f>
        <v>5992546019.1300201</v>
      </c>
      <c r="M16" s="87"/>
    </row>
    <row r="17" spans="3:13" x14ac:dyDescent="0.2">
      <c r="K17" s="23" t="s">
        <v>148</v>
      </c>
      <c r="L17" s="89">
        <f>'Tabla 1'!F9-'Tabla 2'!F10</f>
        <v>-622838727.01997375</v>
      </c>
      <c r="M17" s="87"/>
    </row>
    <row r="18" spans="3:13" x14ac:dyDescent="0.2">
      <c r="K18" s="23" t="s">
        <v>151</v>
      </c>
      <c r="L18" s="89">
        <f>'Tabla 1'!F26-'Tabla 2'!F22</f>
        <v>-6392631372.0199976</v>
      </c>
      <c r="M18" s="87"/>
    </row>
    <row r="19" spans="3:13" x14ac:dyDescent="0.2">
      <c r="K19" s="23" t="s">
        <v>93</v>
      </c>
      <c r="L19" s="90">
        <f>L13-L14</f>
        <v>-7011608383.4299774</v>
      </c>
      <c r="M19" s="87"/>
    </row>
    <row r="20" spans="3:13" ht="13.5" thickBot="1" x14ac:dyDescent="0.25">
      <c r="K20" s="28" t="s">
        <v>152</v>
      </c>
      <c r="L20" s="91">
        <f>L19/'Tabla 2'!M3</f>
        <v>-1.1879420878030732E-3</v>
      </c>
      <c r="M20" s="87"/>
    </row>
    <row r="21" spans="3:13" x14ac:dyDescent="0.2">
      <c r="K21" s="87"/>
      <c r="L21" s="87"/>
      <c r="M21" s="87"/>
    </row>
    <row r="22" spans="3:13" x14ac:dyDescent="0.2">
      <c r="J22" s="74"/>
      <c r="K22" s="87"/>
      <c r="L22" s="87"/>
      <c r="M22" s="87"/>
    </row>
    <row r="23" spans="3:13" x14ac:dyDescent="0.2">
      <c r="J23" s="35"/>
      <c r="K23" s="35"/>
      <c r="L23" s="35"/>
      <c r="M23" s="87"/>
    </row>
    <row r="24" spans="3:13" x14ac:dyDescent="0.2">
      <c r="J24" s="35"/>
      <c r="K24" s="36" t="s">
        <v>91</v>
      </c>
      <c r="L24" s="37">
        <f>L13</f>
        <v>66414911560.260025</v>
      </c>
      <c r="M24" s="87"/>
    </row>
    <row r="25" spans="3:13" x14ac:dyDescent="0.2">
      <c r="C25" s="26" t="s">
        <v>26</v>
      </c>
      <c r="J25" s="35"/>
      <c r="K25" s="36" t="s">
        <v>92</v>
      </c>
      <c r="L25" s="37">
        <f>L14</f>
        <v>73426519943.690002</v>
      </c>
      <c r="M25" s="87"/>
    </row>
    <row r="26" spans="3:13" x14ac:dyDescent="0.2">
      <c r="C26" s="26" t="s">
        <v>27</v>
      </c>
      <c r="J26" s="35"/>
      <c r="K26" s="36" t="s">
        <v>149</v>
      </c>
      <c r="L26" s="37">
        <f>L16</f>
        <v>5992546019.1300201</v>
      </c>
      <c r="M26" s="87"/>
    </row>
    <row r="27" spans="3:13" x14ac:dyDescent="0.2">
      <c r="J27" s="35"/>
      <c r="K27" s="36" t="s">
        <v>148</v>
      </c>
      <c r="L27" s="37">
        <f>L17</f>
        <v>-622838727.01997375</v>
      </c>
      <c r="M27" s="87"/>
    </row>
    <row r="28" spans="3:13" x14ac:dyDescent="0.2">
      <c r="J28" s="35"/>
      <c r="K28" s="36" t="s">
        <v>93</v>
      </c>
      <c r="L28" s="38">
        <f>L19</f>
        <v>-7011608383.4299774</v>
      </c>
      <c r="M28" s="87"/>
    </row>
    <row r="29" spans="3:13" x14ac:dyDescent="0.2">
      <c r="J29" s="35"/>
      <c r="K29" s="35"/>
      <c r="L29" s="35"/>
      <c r="M29" s="87"/>
    </row>
    <row r="30" spans="3:13" x14ac:dyDescent="0.2">
      <c r="J30" s="35"/>
      <c r="K30" s="35"/>
      <c r="L30" s="35"/>
      <c r="M30" s="87"/>
    </row>
    <row r="31" spans="3:13" x14ac:dyDescent="0.2">
      <c r="J31" s="35"/>
      <c r="K31" s="92"/>
      <c r="L31" s="92"/>
      <c r="M31" s="87"/>
    </row>
    <row r="32" spans="3:13" x14ac:dyDescent="0.2">
      <c r="K32" s="87"/>
      <c r="L32" s="87"/>
      <c r="M32" s="87"/>
    </row>
    <row r="33" spans="11:13" x14ac:dyDescent="0.2">
      <c r="K33" s="87"/>
      <c r="L33" s="87"/>
      <c r="M33" s="87"/>
    </row>
    <row r="34" spans="11:13" x14ac:dyDescent="0.2">
      <c r="K34" s="87"/>
      <c r="L34" s="87"/>
      <c r="M34" s="87"/>
    </row>
    <row r="35" spans="11:13" x14ac:dyDescent="0.2">
      <c r="K35" s="87"/>
      <c r="L35" s="87"/>
      <c r="M35" s="87"/>
    </row>
  </sheetData>
  <mergeCells count="2">
    <mergeCell ref="C3:I3"/>
    <mergeCell ref="C4:I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55"/>
  <sheetViews>
    <sheetView showGridLines="0" zoomScaleNormal="100" workbookViewId="0">
      <selection activeCell="J22" sqref="J22"/>
    </sheetView>
  </sheetViews>
  <sheetFormatPr baseColWidth="10" defaultColWidth="11.42578125" defaultRowHeight="12.75" x14ac:dyDescent="0.2"/>
  <cols>
    <col min="1" max="1" width="11.42578125" style="3" customWidth="1"/>
    <col min="2" max="2" width="52.85546875" style="3" customWidth="1"/>
    <col min="3" max="3" width="15" style="3" customWidth="1"/>
    <col min="4" max="4" width="17.140625" style="3" customWidth="1"/>
    <col min="5" max="5" width="14.5703125" style="3" customWidth="1"/>
    <col min="6" max="6" width="13.5703125" style="3" customWidth="1"/>
    <col min="7" max="7" width="17.7109375" style="3" customWidth="1"/>
    <col min="8" max="8" width="9" style="3" bestFit="1" customWidth="1"/>
    <col min="9" max="9" width="10.28515625" style="3" bestFit="1" customWidth="1"/>
    <col min="10" max="10" width="10.140625" style="3" bestFit="1" customWidth="1"/>
    <col min="11" max="11" width="11.42578125" style="3" customWidth="1"/>
    <col min="12" max="12" width="27.28515625" style="3" customWidth="1"/>
    <col min="13" max="13" width="20.140625" style="3" customWidth="1"/>
    <col min="14" max="16384" width="11.42578125" style="3"/>
  </cols>
  <sheetData>
    <row r="2" spans="2:13" ht="18" x14ac:dyDescent="0.25">
      <c r="B2" s="106" t="s">
        <v>518</v>
      </c>
      <c r="C2" s="106"/>
      <c r="D2" s="106"/>
      <c r="E2" s="106"/>
      <c r="F2" s="106"/>
      <c r="G2" s="106"/>
      <c r="H2" s="106"/>
      <c r="I2" s="106"/>
      <c r="J2" s="106"/>
    </row>
    <row r="3" spans="2:13" ht="15.75" thickBot="1" x14ac:dyDescent="0.25">
      <c r="B3" s="107" t="s">
        <v>18</v>
      </c>
      <c r="C3" s="107"/>
      <c r="D3" s="107"/>
      <c r="E3" s="107"/>
      <c r="F3" s="107"/>
      <c r="G3" s="107"/>
      <c r="H3" s="107"/>
      <c r="I3" s="107"/>
      <c r="J3" s="107"/>
      <c r="L3" s="2" t="s">
        <v>107</v>
      </c>
      <c r="M3" s="4">
        <v>5902314982708.4004</v>
      </c>
    </row>
    <row r="4" spans="2:13" ht="15.75" customHeight="1" thickBot="1" x14ac:dyDescent="0.25">
      <c r="B4" s="108" t="s">
        <v>19</v>
      </c>
      <c r="C4" s="25">
        <v>2021</v>
      </c>
      <c r="D4" s="114">
        <v>2022</v>
      </c>
      <c r="E4" s="118"/>
      <c r="F4" s="118"/>
      <c r="G4" s="115"/>
      <c r="H4" s="114" t="s">
        <v>432</v>
      </c>
      <c r="I4" s="115"/>
      <c r="J4" s="103" t="s">
        <v>424</v>
      </c>
    </row>
    <row r="5" spans="2:13" ht="15.75" customHeight="1" thickBot="1" x14ac:dyDescent="0.25">
      <c r="B5" s="109"/>
      <c r="C5" s="105" t="s">
        <v>526</v>
      </c>
      <c r="D5" s="103" t="s">
        <v>20</v>
      </c>
      <c r="E5" s="119" t="s">
        <v>527</v>
      </c>
      <c r="F5" s="120"/>
      <c r="G5" s="121"/>
      <c r="H5" s="116"/>
      <c r="I5" s="117"/>
      <c r="J5" s="105"/>
    </row>
    <row r="6" spans="2:13" ht="12.75" customHeight="1" x14ac:dyDescent="0.2">
      <c r="B6" s="109"/>
      <c r="C6" s="105"/>
      <c r="D6" s="105"/>
      <c r="E6" s="105" t="s">
        <v>161</v>
      </c>
      <c r="F6" s="105" t="s">
        <v>380</v>
      </c>
      <c r="G6" s="103" t="s">
        <v>386</v>
      </c>
      <c r="H6" s="110" t="s">
        <v>113</v>
      </c>
      <c r="I6" s="112" t="s">
        <v>114</v>
      </c>
      <c r="J6" s="105"/>
    </row>
    <row r="7" spans="2:13" ht="25.5" customHeight="1" x14ac:dyDescent="0.2">
      <c r="B7" s="109"/>
      <c r="C7" s="104"/>
      <c r="D7" s="104"/>
      <c r="E7" s="104"/>
      <c r="F7" s="104"/>
      <c r="G7" s="104"/>
      <c r="H7" s="111"/>
      <c r="I7" s="113"/>
      <c r="J7" s="104"/>
    </row>
    <row r="8" spans="2:13" ht="15" x14ac:dyDescent="0.2">
      <c r="B8" s="109"/>
      <c r="C8" s="5">
        <v>1</v>
      </c>
      <c r="D8" s="5">
        <v>2</v>
      </c>
      <c r="E8" s="5">
        <v>4</v>
      </c>
      <c r="F8" s="5">
        <v>5</v>
      </c>
      <c r="G8" s="76" t="s">
        <v>385</v>
      </c>
      <c r="H8" s="6" t="s">
        <v>382</v>
      </c>
      <c r="I8" s="7" t="s">
        <v>383</v>
      </c>
      <c r="J8" s="5" t="s">
        <v>384</v>
      </c>
    </row>
    <row r="9" spans="2:13" x14ac:dyDescent="0.2">
      <c r="B9" s="16" t="s">
        <v>94</v>
      </c>
      <c r="C9" s="17">
        <f>C10+C17+C18+C21+C24+C25</f>
        <v>57001718587.659996</v>
      </c>
      <c r="D9" s="17">
        <f>D10+D17+D18+D21+D24+D25</f>
        <v>823322617658</v>
      </c>
      <c r="E9" s="17">
        <f>E10+E17+E18+E21+E24+E25</f>
        <v>59163226859.062897</v>
      </c>
      <c r="F9" s="17">
        <f>F10+F17+F18+F21+F25+F24</f>
        <v>66378883628.180023</v>
      </c>
      <c r="G9" s="18">
        <f>F9/E9</f>
        <v>1.1219618528635376</v>
      </c>
      <c r="H9" s="17">
        <f t="shared" ref="H9:H32" si="0">F9-C9</f>
        <v>9377165040.5200272</v>
      </c>
      <c r="I9" s="18">
        <f t="shared" ref="I9:I15" si="1">H9/C9</f>
        <v>0.16450670739162662</v>
      </c>
      <c r="J9" s="18">
        <f>F9/$M$3</f>
        <v>1.1246245553252512E-2</v>
      </c>
      <c r="K9" s="24"/>
      <c r="L9" s="24"/>
    </row>
    <row r="10" spans="2:13" x14ac:dyDescent="0.2">
      <c r="B10" s="20" t="s">
        <v>95</v>
      </c>
      <c r="C10" s="14">
        <f>SUM(C11:C16)</f>
        <v>54145426795.169998</v>
      </c>
      <c r="D10" s="14">
        <f t="shared" ref="D10:F10" si="2">SUM(D11:D16)</f>
        <v>774311822528</v>
      </c>
      <c r="E10" s="14">
        <f t="shared" si="2"/>
        <v>56083526320.597565</v>
      </c>
      <c r="F10" s="14">
        <f t="shared" si="2"/>
        <v>61780031416.350029</v>
      </c>
      <c r="G10" s="15">
        <f t="shared" ref="G10:G31" si="3">F10/E10</f>
        <v>1.1015718067225087</v>
      </c>
      <c r="H10" s="14">
        <f t="shared" si="0"/>
        <v>7634604621.1800308</v>
      </c>
      <c r="I10" s="15">
        <f t="shared" si="1"/>
        <v>0.14100183659206228</v>
      </c>
      <c r="J10" s="15">
        <f t="shared" ref="J10:J29" si="4">F10/$M$3</f>
        <v>1.0467084795938995E-2</v>
      </c>
      <c r="K10" s="24"/>
    </row>
    <row r="11" spans="2:13" ht="25.5" x14ac:dyDescent="0.2">
      <c r="B11" s="19" t="s">
        <v>96</v>
      </c>
      <c r="C11" s="9">
        <v>19465506658.430004</v>
      </c>
      <c r="D11" s="9">
        <v>239266514875</v>
      </c>
      <c r="E11" s="9">
        <v>17354097952</v>
      </c>
      <c r="F11" s="9">
        <v>16246264315.400003</v>
      </c>
      <c r="G11" s="10">
        <f t="shared" si="3"/>
        <v>0.9361629950652478</v>
      </c>
      <c r="H11" s="9">
        <f t="shared" si="0"/>
        <v>-3219242343.0300007</v>
      </c>
      <c r="I11" s="10">
        <f t="shared" si="1"/>
        <v>-0.16538189318775479</v>
      </c>
      <c r="J11" s="10">
        <f t="shared" si="4"/>
        <v>2.7525241135038622E-3</v>
      </c>
      <c r="K11" s="24"/>
    </row>
    <row r="12" spans="2:13" x14ac:dyDescent="0.2">
      <c r="B12" s="19" t="s">
        <v>97</v>
      </c>
      <c r="C12" s="9">
        <v>2499512838.3099999</v>
      </c>
      <c r="D12" s="9">
        <v>38908676469</v>
      </c>
      <c r="E12" s="9">
        <v>2610391904.5975599</v>
      </c>
      <c r="F12" s="9">
        <v>3060456861.3599997</v>
      </c>
      <c r="G12" s="10">
        <f t="shared" si="3"/>
        <v>1.1724127921059522</v>
      </c>
      <c r="H12" s="9">
        <f t="shared" si="0"/>
        <v>560944023.04999971</v>
      </c>
      <c r="I12" s="10">
        <f t="shared" si="1"/>
        <v>0.22442134101190367</v>
      </c>
      <c r="J12" s="10">
        <f t="shared" si="4"/>
        <v>5.1851805102337068E-4</v>
      </c>
      <c r="K12" s="24"/>
    </row>
    <row r="13" spans="2:13" x14ac:dyDescent="0.2">
      <c r="B13" s="19" t="s">
        <v>98</v>
      </c>
      <c r="C13" s="9">
        <v>28799375077.729996</v>
      </c>
      <c r="D13" s="9">
        <v>441856698156</v>
      </c>
      <c r="E13" s="9">
        <v>32236413538</v>
      </c>
      <c r="F13" s="9">
        <v>37588538483.410034</v>
      </c>
      <c r="G13" s="10">
        <f t="shared" si="3"/>
        <v>1.1660273075694663</v>
      </c>
      <c r="H13" s="9">
        <f t="shared" si="0"/>
        <v>8789163405.6800385</v>
      </c>
      <c r="I13" s="10">
        <f t="shared" si="1"/>
        <v>0.30518590705381415</v>
      </c>
      <c r="J13" s="10">
        <f t="shared" si="4"/>
        <v>6.3684399415365918E-3</v>
      </c>
      <c r="K13" s="24"/>
    </row>
    <row r="14" spans="2:13" ht="25.5" x14ac:dyDescent="0.2">
      <c r="B14" s="19" t="s">
        <v>99</v>
      </c>
      <c r="C14" s="9">
        <v>3296899430.6000004</v>
      </c>
      <c r="D14" s="9">
        <v>53090272736</v>
      </c>
      <c r="E14" s="9">
        <v>3783317023</v>
      </c>
      <c r="F14" s="9">
        <v>4777978942.170001</v>
      </c>
      <c r="G14" s="10">
        <f t="shared" si="3"/>
        <v>1.2629073675621503</v>
      </c>
      <c r="H14" s="9">
        <f t="shared" si="0"/>
        <v>1481079511.5700006</v>
      </c>
      <c r="I14" s="10">
        <f t="shared" si="1"/>
        <v>0.44923405846821968</v>
      </c>
      <c r="J14" s="10">
        <f t="shared" si="4"/>
        <v>8.0950931222201997E-4</v>
      </c>
      <c r="K14" s="94"/>
    </row>
    <row r="15" spans="2:13" x14ac:dyDescent="0.2">
      <c r="B15" s="19" t="s">
        <v>100</v>
      </c>
      <c r="C15" s="9">
        <v>83932445.209999993</v>
      </c>
      <c r="D15" s="9">
        <v>1188226570</v>
      </c>
      <c r="E15" s="9">
        <v>99069426</v>
      </c>
      <c r="F15" s="9">
        <v>106051106.94999997</v>
      </c>
      <c r="G15" s="10">
        <f t="shared" si="3"/>
        <v>1.0704726092790724</v>
      </c>
      <c r="H15" s="9">
        <f t="shared" si="0"/>
        <v>22118661.73999998</v>
      </c>
      <c r="I15" s="10">
        <f t="shared" si="1"/>
        <v>0.26352933820358526</v>
      </c>
      <c r="J15" s="10">
        <f t="shared" si="4"/>
        <v>1.7967713898816055E-5</v>
      </c>
      <c r="K15" s="24"/>
      <c r="L15" s="24"/>
    </row>
    <row r="16" spans="2:13" x14ac:dyDescent="0.2">
      <c r="B16" s="19" t="s">
        <v>101</v>
      </c>
      <c r="C16" s="9">
        <v>200344.88999999998</v>
      </c>
      <c r="D16" s="9">
        <v>1433722</v>
      </c>
      <c r="E16" s="9">
        <v>236477</v>
      </c>
      <c r="F16" s="9">
        <v>741707.06</v>
      </c>
      <c r="G16" s="10">
        <f t="shared" si="3"/>
        <v>3.1364871002253922</v>
      </c>
      <c r="H16" s="9">
        <f t="shared" si="0"/>
        <v>541362.17000000004</v>
      </c>
      <c r="I16" s="10" t="s">
        <v>22</v>
      </c>
      <c r="J16" s="10">
        <f t="shared" si="4"/>
        <v>1.2566375433587116E-7</v>
      </c>
      <c r="K16" s="24"/>
    </row>
    <row r="17" spans="1:12" x14ac:dyDescent="0.2">
      <c r="B17" s="20" t="s">
        <v>102</v>
      </c>
      <c r="C17" s="14">
        <v>204500136.06</v>
      </c>
      <c r="D17" s="14">
        <v>2855666989</v>
      </c>
      <c r="E17" s="14">
        <v>233840207.4653303</v>
      </c>
      <c r="F17" s="14">
        <v>405906082.33999991</v>
      </c>
      <c r="G17" s="15">
        <f t="shared" si="3"/>
        <v>1.7358267286013271</v>
      </c>
      <c r="H17" s="14">
        <f t="shared" si="0"/>
        <v>201405946.27999991</v>
      </c>
      <c r="I17" s="15">
        <f>H17/C17</f>
        <v>0.98486949769513965</v>
      </c>
      <c r="J17" s="15">
        <f t="shared" si="4"/>
        <v>6.877065753507811E-5</v>
      </c>
      <c r="K17" s="24"/>
    </row>
    <row r="18" spans="1:12" x14ac:dyDescent="0.2">
      <c r="B18" s="20" t="s">
        <v>103</v>
      </c>
      <c r="C18" s="14">
        <v>1455991449.1500001</v>
      </c>
      <c r="D18" s="14">
        <v>24530106722</v>
      </c>
      <c r="E18" s="14">
        <v>1940911687</v>
      </c>
      <c r="F18" s="14">
        <v>2640294743.0299988</v>
      </c>
      <c r="G18" s="15">
        <f t="shared" si="3"/>
        <v>1.3603373923267013</v>
      </c>
      <c r="H18" s="14">
        <f t="shared" si="0"/>
        <v>1184303293.8799987</v>
      </c>
      <c r="I18" s="15">
        <f>H18/C18</f>
        <v>0.81339989638770782</v>
      </c>
      <c r="J18" s="15">
        <f t="shared" si="4"/>
        <v>4.4733206390460111E-4</v>
      </c>
      <c r="K18" s="24"/>
    </row>
    <row r="19" spans="1:12" x14ac:dyDescent="0.2">
      <c r="B19" s="19" t="s">
        <v>104</v>
      </c>
      <c r="C19" s="9">
        <v>1212899927.2400002</v>
      </c>
      <c r="D19" s="9">
        <v>18916568735</v>
      </c>
      <c r="E19" s="9">
        <v>1424922014</v>
      </c>
      <c r="F19" s="9">
        <v>2118796531.8699989</v>
      </c>
      <c r="G19" s="10">
        <f t="shared" si="3"/>
        <v>1.4869561358815522</v>
      </c>
      <c r="H19" s="9">
        <f t="shared" si="0"/>
        <v>905896604.62999868</v>
      </c>
      <c r="I19" s="10">
        <f>H19/C19</f>
        <v>0.74688487012395222</v>
      </c>
      <c r="J19" s="10">
        <f t="shared" si="4"/>
        <v>3.589772043812113E-4</v>
      </c>
      <c r="K19" s="24"/>
    </row>
    <row r="20" spans="1:12" x14ac:dyDescent="0.2">
      <c r="B20" s="19" t="s">
        <v>105</v>
      </c>
      <c r="C20" s="9">
        <v>243091521.90999994</v>
      </c>
      <c r="D20" s="9">
        <v>5613537987</v>
      </c>
      <c r="E20" s="9">
        <v>515989673</v>
      </c>
      <c r="F20" s="9">
        <v>521498211.15999997</v>
      </c>
      <c r="G20" s="10">
        <f t="shared" si="3"/>
        <v>1.0106756752087167</v>
      </c>
      <c r="H20" s="9">
        <f t="shared" si="0"/>
        <v>278406689.25</v>
      </c>
      <c r="I20" s="10">
        <f>H20/C20</f>
        <v>1.1452751912634569</v>
      </c>
      <c r="J20" s="10">
        <f t="shared" si="4"/>
        <v>8.8354859523389855E-5</v>
      </c>
      <c r="K20" s="24"/>
    </row>
    <row r="21" spans="1:12" x14ac:dyDescent="0.2">
      <c r="B21" s="20" t="s">
        <v>154</v>
      </c>
      <c r="C21" s="14">
        <v>155727276.86000019</v>
      </c>
      <c r="D21" s="14">
        <v>8787404149</v>
      </c>
      <c r="E21" s="14">
        <v>29983</v>
      </c>
      <c r="F21" s="14">
        <v>511254212.38999993</v>
      </c>
      <c r="G21" s="15" t="s">
        <v>22</v>
      </c>
      <c r="H21" s="9">
        <f t="shared" si="0"/>
        <v>355526935.52999973</v>
      </c>
      <c r="I21" s="10">
        <f>H21/C21</f>
        <v>2.2830100333008501</v>
      </c>
      <c r="J21" s="10">
        <f t="shared" si="4"/>
        <v>8.661926953878023E-5</v>
      </c>
      <c r="K21" s="24"/>
    </row>
    <row r="22" spans="1:12" x14ac:dyDescent="0.2">
      <c r="B22" s="19" t="s">
        <v>155</v>
      </c>
      <c r="C22" s="9">
        <v>155699808.80000019</v>
      </c>
      <c r="D22" s="9">
        <v>0</v>
      </c>
      <c r="E22" s="9"/>
      <c r="F22" s="9">
        <v>319144631.17999995</v>
      </c>
      <c r="G22" s="86" t="s">
        <v>22</v>
      </c>
      <c r="H22" s="9">
        <f t="shared" si="0"/>
        <v>163444822.37999976</v>
      </c>
      <c r="I22" s="10" t="s">
        <v>22</v>
      </c>
      <c r="J22" s="10">
        <f>F23/$M$3</f>
        <v>3.2548175041964038E-5</v>
      </c>
      <c r="K22" s="24"/>
    </row>
    <row r="23" spans="1:12" x14ac:dyDescent="0.2">
      <c r="B23" s="19" t="s">
        <v>156</v>
      </c>
      <c r="C23" s="9">
        <v>27468.059999999998</v>
      </c>
      <c r="D23" s="9">
        <v>8787404149</v>
      </c>
      <c r="E23" s="9">
        <v>29983</v>
      </c>
      <c r="F23" s="9">
        <v>192109581.20999998</v>
      </c>
      <c r="G23" s="86" t="s">
        <v>22</v>
      </c>
      <c r="H23" s="9">
        <f t="shared" si="0"/>
        <v>192082113.14999998</v>
      </c>
      <c r="I23" s="10">
        <f>H23/C23</f>
        <v>6992.9260803274783</v>
      </c>
      <c r="J23" s="10">
        <f>F24/$M$3</f>
        <v>3.1004783807052369E-8</v>
      </c>
      <c r="K23" s="24"/>
    </row>
    <row r="24" spans="1:12" ht="15" customHeight="1" x14ac:dyDescent="0.2">
      <c r="B24" s="20" t="s">
        <v>426</v>
      </c>
      <c r="C24" s="14">
        <v>190500</v>
      </c>
      <c r="D24" s="14">
        <v>1001805845</v>
      </c>
      <c r="E24" s="14">
        <v>139903</v>
      </c>
      <c r="F24" s="14">
        <v>183000</v>
      </c>
      <c r="G24" s="15">
        <f t="shared" si="3"/>
        <v>1.3080491483384917</v>
      </c>
      <c r="H24" s="14">
        <f t="shared" si="0"/>
        <v>-7500</v>
      </c>
      <c r="I24" s="15">
        <f>H24/C24</f>
        <v>-3.937007874015748E-2</v>
      </c>
      <c r="J24" s="15">
        <f t="shared" si="4"/>
        <v>3.1004783807052369E-8</v>
      </c>
      <c r="K24" s="24"/>
    </row>
    <row r="25" spans="1:12" ht="14.25" x14ac:dyDescent="0.2">
      <c r="A25" s="8"/>
      <c r="B25" s="20" t="s">
        <v>381</v>
      </c>
      <c r="C25" s="14">
        <v>1039882430.4200002</v>
      </c>
      <c r="D25" s="14">
        <v>11835811425</v>
      </c>
      <c r="E25" s="14">
        <v>904778758</v>
      </c>
      <c r="F25" s="14">
        <v>1041214174.0700005</v>
      </c>
      <c r="G25" s="15">
        <f t="shared" si="3"/>
        <v>1.1507942299304075</v>
      </c>
      <c r="H25" s="14">
        <f t="shared" si="0"/>
        <v>1331743.6500003338</v>
      </c>
      <c r="I25" s="15">
        <f>H25/C25</f>
        <v>1.2806675168677032E-3</v>
      </c>
      <c r="J25" s="15">
        <f t="shared" si="4"/>
        <v>1.7640776155125116E-4</v>
      </c>
      <c r="K25" s="24"/>
    </row>
    <row r="26" spans="1:12" x14ac:dyDescent="0.2">
      <c r="A26" s="8"/>
      <c r="B26" s="16" t="s">
        <v>106</v>
      </c>
      <c r="C26" s="17">
        <f>C28</f>
        <v>1743344000</v>
      </c>
      <c r="D26" s="17">
        <f>D28</f>
        <v>46173737955</v>
      </c>
      <c r="E26" s="17">
        <f>E28</f>
        <v>1812806225.9999995</v>
      </c>
      <c r="F26" s="17">
        <v>32166216.469999999</v>
      </c>
      <c r="G26" s="18">
        <f t="shared" si="3"/>
        <v>1.7743880183474177E-2</v>
      </c>
      <c r="H26" s="17">
        <f t="shared" si="0"/>
        <v>-1711177783.53</v>
      </c>
      <c r="I26" s="18">
        <f t="shared" ref="I26:I29" si="5">H26/C26</f>
        <v>-0.9815491283017006</v>
      </c>
      <c r="J26" s="18">
        <f t="shared" si="4"/>
        <v>5.4497627734600942E-6</v>
      </c>
      <c r="K26" s="24"/>
    </row>
    <row r="27" spans="1:12" ht="25.5" x14ac:dyDescent="0.2">
      <c r="B27" s="20" t="s">
        <v>422</v>
      </c>
      <c r="C27" s="14">
        <v>0</v>
      </c>
      <c r="D27" s="14">
        <v>0</v>
      </c>
      <c r="E27" s="14">
        <v>0</v>
      </c>
      <c r="F27" s="14">
        <v>0</v>
      </c>
      <c r="G27" s="15" t="s">
        <v>22</v>
      </c>
      <c r="H27" s="9">
        <f t="shared" si="0"/>
        <v>0</v>
      </c>
      <c r="I27" s="86" t="s">
        <v>22</v>
      </c>
      <c r="J27" s="10">
        <f t="shared" si="4"/>
        <v>0</v>
      </c>
      <c r="K27" s="24"/>
    </row>
    <row r="28" spans="1:12" x14ac:dyDescent="0.2">
      <c r="B28" s="20" t="s">
        <v>423</v>
      </c>
      <c r="C28" s="14">
        <v>1743344000</v>
      </c>
      <c r="D28" s="14">
        <v>46173737955</v>
      </c>
      <c r="E28" s="14">
        <v>1812806225.9999995</v>
      </c>
      <c r="F28" s="14">
        <v>0</v>
      </c>
      <c r="G28" s="15">
        <f t="shared" si="3"/>
        <v>0</v>
      </c>
      <c r="H28" s="9">
        <f t="shared" si="0"/>
        <v>-1743344000</v>
      </c>
      <c r="I28" s="86">
        <f t="shared" si="5"/>
        <v>-1</v>
      </c>
      <c r="J28" s="10">
        <f t="shared" si="4"/>
        <v>0</v>
      </c>
      <c r="K28" s="24"/>
    </row>
    <row r="29" spans="1:12" ht="26.25" thickBot="1" x14ac:dyDescent="0.25">
      <c r="B29" s="100" t="s">
        <v>577</v>
      </c>
      <c r="C29" s="14">
        <v>36068862.890000001</v>
      </c>
      <c r="D29" s="14">
        <v>0</v>
      </c>
      <c r="E29" s="14">
        <v>0</v>
      </c>
      <c r="F29" s="14">
        <v>32166216.469999999</v>
      </c>
      <c r="G29" s="15" t="s">
        <v>22</v>
      </c>
      <c r="H29" s="9">
        <f t="shared" si="0"/>
        <v>-3902646.4200000018</v>
      </c>
      <c r="I29" s="86">
        <f t="shared" si="5"/>
        <v>-0.10819987399941018</v>
      </c>
      <c r="J29" s="10">
        <f t="shared" si="4"/>
        <v>5.4497627734600942E-6</v>
      </c>
      <c r="K29" s="24"/>
    </row>
    <row r="30" spans="1:12" ht="13.5" thickBot="1" x14ac:dyDescent="0.25">
      <c r="A30" s="8"/>
      <c r="B30" s="11" t="s">
        <v>427</v>
      </c>
      <c r="C30" s="12">
        <f>C9+C26</f>
        <v>58745062587.659996</v>
      </c>
      <c r="D30" s="12">
        <f>D9+D26</f>
        <v>869496355613</v>
      </c>
      <c r="E30" s="12">
        <f>(E9+E26)</f>
        <v>60976033085.062897</v>
      </c>
      <c r="F30" s="12">
        <f>(F9+F26)</f>
        <v>66411049844.650024</v>
      </c>
      <c r="G30" s="13">
        <f t="shared" si="3"/>
        <v>1.0891336560383513</v>
      </c>
      <c r="H30" s="12">
        <f t="shared" si="0"/>
        <v>7665987256.9900284</v>
      </c>
      <c r="I30" s="13">
        <f>H30/C30</f>
        <v>0.13049585649093082</v>
      </c>
      <c r="J30" s="13">
        <f>F30/$M$3</f>
        <v>1.1251695316025972E-2</v>
      </c>
      <c r="K30" s="24"/>
      <c r="L30" s="8"/>
    </row>
    <row r="31" spans="1:12" ht="13.5" thickBot="1" x14ac:dyDescent="0.25">
      <c r="A31" s="8"/>
      <c r="B31" s="20" t="s">
        <v>428</v>
      </c>
      <c r="C31" s="14">
        <v>6023486.9000000004</v>
      </c>
      <c r="D31" s="14">
        <v>1989561718</v>
      </c>
      <c r="E31" s="14">
        <v>67174952</v>
      </c>
      <c r="F31" s="14">
        <v>3861715.61</v>
      </c>
      <c r="G31" s="15">
        <f t="shared" si="3"/>
        <v>5.7487433857786749E-2</v>
      </c>
      <c r="H31" s="14">
        <f t="shared" si="0"/>
        <v>-2161771.2900000005</v>
      </c>
      <c r="I31" s="15">
        <f>H31/C31</f>
        <v>-0.35889034472707171</v>
      </c>
      <c r="J31" s="15">
        <f>F31/$M$3</f>
        <v>6.5427135307305657E-7</v>
      </c>
      <c r="K31" s="24"/>
      <c r="L31" s="8"/>
    </row>
    <row r="32" spans="1:12" ht="13.5" thickBot="1" x14ac:dyDescent="0.25">
      <c r="A32" s="8"/>
      <c r="B32" s="11" t="s">
        <v>429</v>
      </c>
      <c r="C32" s="12">
        <f t="shared" ref="C32:D32" si="6">C31+C30</f>
        <v>58751086074.559998</v>
      </c>
      <c r="D32" s="12">
        <f t="shared" si="6"/>
        <v>871485917331</v>
      </c>
      <c r="E32" s="12">
        <f>E31+E30</f>
        <v>61043208037.062897</v>
      </c>
      <c r="F32" s="12">
        <f>F31+F30</f>
        <v>66414911560.260025</v>
      </c>
      <c r="G32" s="13">
        <f t="shared" ref="G32" si="7">F32/E32</f>
        <v>1.0879983817353711</v>
      </c>
      <c r="H32" s="12">
        <f t="shared" si="0"/>
        <v>7663825485.7000275</v>
      </c>
      <c r="I32" s="13">
        <f>H32/C32</f>
        <v>0.13044568190576081</v>
      </c>
      <c r="J32" s="13">
        <f>F32/$M$3</f>
        <v>1.1252349587379045E-2</v>
      </c>
      <c r="K32" s="24"/>
      <c r="L32" s="8"/>
    </row>
    <row r="33" spans="1:12" ht="15" x14ac:dyDescent="0.2">
      <c r="A33" s="8"/>
      <c r="B33" s="1" t="s">
        <v>25</v>
      </c>
      <c r="C33" s="8"/>
      <c r="D33" s="8"/>
      <c r="E33" s="8"/>
      <c r="F33" s="21"/>
      <c r="G33" s="21"/>
      <c r="H33" s="8"/>
      <c r="I33" s="8"/>
      <c r="J33" s="8"/>
      <c r="K33" s="24"/>
      <c r="L33" s="8"/>
    </row>
    <row r="34" spans="1:12" ht="15" x14ac:dyDescent="0.2">
      <c r="A34" s="8"/>
      <c r="B34" s="1" t="s">
        <v>508</v>
      </c>
      <c r="C34" s="8"/>
      <c r="D34" s="8"/>
      <c r="E34" s="8"/>
      <c r="F34" s="21"/>
      <c r="G34" s="21"/>
      <c r="H34" s="8"/>
      <c r="I34" s="8"/>
      <c r="J34" s="8"/>
      <c r="K34" s="8"/>
      <c r="L34" s="8"/>
    </row>
    <row r="35" spans="1:12" ht="15" x14ac:dyDescent="0.2">
      <c r="A35" s="8"/>
      <c r="B35" s="1" t="s">
        <v>578</v>
      </c>
      <c r="K35" s="8"/>
      <c r="L35" s="8"/>
    </row>
    <row r="36" spans="1:12" ht="15" x14ac:dyDescent="0.2">
      <c r="A36" s="8"/>
      <c r="B36" s="1" t="s">
        <v>430</v>
      </c>
      <c r="L36" s="8"/>
    </row>
    <row r="37" spans="1:12" ht="15" x14ac:dyDescent="0.2">
      <c r="A37" s="8"/>
      <c r="B37" s="1" t="s">
        <v>27</v>
      </c>
      <c r="L37" s="8"/>
    </row>
    <row r="38" spans="1:12" x14ac:dyDescent="0.2">
      <c r="A38" s="8"/>
      <c r="L38" s="8"/>
    </row>
    <row r="39" spans="1:12" x14ac:dyDescent="0.2">
      <c r="A39" s="8"/>
      <c r="L39" s="8"/>
    </row>
    <row r="40" spans="1:12" x14ac:dyDescent="0.2">
      <c r="A40" s="8"/>
      <c r="L40" s="8"/>
    </row>
    <row r="41" spans="1:12" x14ac:dyDescent="0.2">
      <c r="A41" s="8"/>
      <c r="L41" s="8"/>
    </row>
    <row r="42" spans="1:12" x14ac:dyDescent="0.2">
      <c r="A42" s="8"/>
      <c r="L42" s="8"/>
    </row>
    <row r="43" spans="1:12" x14ac:dyDescent="0.2">
      <c r="A43" s="8"/>
      <c r="L43" s="8"/>
    </row>
    <row r="44" spans="1:12" x14ac:dyDescent="0.2">
      <c r="A44" s="8"/>
      <c r="L44" s="8"/>
    </row>
    <row r="45" spans="1:12" x14ac:dyDescent="0.2">
      <c r="A45" s="8"/>
      <c r="L45" s="8"/>
    </row>
    <row r="46" spans="1:12" x14ac:dyDescent="0.2">
      <c r="A46" s="8"/>
      <c r="L46" s="8"/>
    </row>
    <row r="47" spans="1:12" x14ac:dyDescent="0.2">
      <c r="A47" s="8"/>
      <c r="L47" s="8"/>
    </row>
    <row r="48" spans="1:12" x14ac:dyDescent="0.2">
      <c r="A48" s="8"/>
      <c r="L48" s="8"/>
    </row>
    <row r="49" spans="1:12" x14ac:dyDescent="0.2">
      <c r="A49" s="8"/>
      <c r="L49" s="8"/>
    </row>
    <row r="50" spans="1:12" x14ac:dyDescent="0.2">
      <c r="A50" s="8"/>
      <c r="L50" s="8"/>
    </row>
    <row r="51" spans="1:12" x14ac:dyDescent="0.2">
      <c r="A51" s="8"/>
    </row>
    <row r="52" spans="1:12" x14ac:dyDescent="0.2">
      <c r="A52" s="8"/>
    </row>
    <row r="53" spans="1:12" x14ac:dyDescent="0.2">
      <c r="A53" s="8"/>
    </row>
    <row r="54" spans="1:12" x14ac:dyDescent="0.2">
      <c r="A54" s="8"/>
    </row>
    <row r="55" spans="1:12" x14ac:dyDescent="0.2">
      <c r="A55" s="8"/>
    </row>
  </sheetData>
  <mergeCells count="14">
    <mergeCell ref="G6:G7"/>
    <mergeCell ref="J4:J7"/>
    <mergeCell ref="B2:J2"/>
    <mergeCell ref="B3:J3"/>
    <mergeCell ref="B4:B8"/>
    <mergeCell ref="H6:H7"/>
    <mergeCell ref="I6:I7"/>
    <mergeCell ref="C5:C7"/>
    <mergeCell ref="D5:D7"/>
    <mergeCell ref="E6:E7"/>
    <mergeCell ref="F6:F7"/>
    <mergeCell ref="H4:I5"/>
    <mergeCell ref="D4:G4"/>
    <mergeCell ref="E5:G5"/>
  </mergeCells>
  <pageMargins left="0.7" right="0.7" top="0.75" bottom="0.75" header="0.3" footer="0.3"/>
  <pageSetup orientation="portrait" r:id="rId1"/>
  <ignoredErrors>
    <ignoredError sqref="C10:F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M33"/>
  <sheetViews>
    <sheetView showGridLines="0" workbookViewId="0">
      <selection activeCell="K10" sqref="K10"/>
    </sheetView>
  </sheetViews>
  <sheetFormatPr baseColWidth="10" defaultColWidth="11.42578125" defaultRowHeight="12.75" x14ac:dyDescent="0.2"/>
  <cols>
    <col min="1" max="1" width="11.42578125" style="3" customWidth="1"/>
    <col min="2" max="2" width="43.140625" style="3" customWidth="1"/>
    <col min="3" max="3" width="12.85546875" style="3" customWidth="1"/>
    <col min="4" max="4" width="14.7109375" style="3" customWidth="1"/>
    <col min="5" max="5" width="16.5703125" style="3" customWidth="1"/>
    <col min="6" max="6" width="12" style="3" bestFit="1" customWidth="1"/>
    <col min="7" max="7" width="13.5703125" style="3" customWidth="1"/>
    <col min="8" max="9" width="9.5703125" style="3" bestFit="1" customWidth="1"/>
    <col min="10" max="10" width="11.42578125" style="3" customWidth="1"/>
    <col min="11" max="11" width="19" style="3" bestFit="1" customWidth="1"/>
    <col min="12" max="12" width="24.28515625" style="3" bestFit="1" customWidth="1"/>
    <col min="13" max="13" width="12.28515625" style="3" bestFit="1" customWidth="1"/>
    <col min="14" max="16384" width="11.42578125" style="3"/>
  </cols>
  <sheetData>
    <row r="3" spans="2:13" ht="18" x14ac:dyDescent="0.25">
      <c r="B3" s="106" t="s">
        <v>519</v>
      </c>
      <c r="C3" s="106"/>
      <c r="D3" s="106"/>
      <c r="E3" s="106"/>
      <c r="F3" s="106"/>
      <c r="G3" s="106"/>
      <c r="H3" s="106"/>
      <c r="I3" s="106"/>
      <c r="J3" s="106"/>
      <c r="L3" s="2" t="s">
        <v>107</v>
      </c>
      <c r="M3" s="4">
        <v>5902314982708.4004</v>
      </c>
    </row>
    <row r="4" spans="2:13" ht="15.75" thickBot="1" x14ac:dyDescent="0.25">
      <c r="B4" s="107" t="s">
        <v>18</v>
      </c>
      <c r="C4" s="107"/>
      <c r="D4" s="107"/>
      <c r="E4" s="107"/>
      <c r="F4" s="107"/>
      <c r="G4" s="107"/>
      <c r="H4" s="107"/>
      <c r="I4" s="107"/>
      <c r="J4" s="107"/>
    </row>
    <row r="5" spans="2:13" ht="12.75" customHeight="1" thickBot="1" x14ac:dyDescent="0.25">
      <c r="B5" s="134" t="s">
        <v>19</v>
      </c>
      <c r="C5" s="77">
        <v>2021</v>
      </c>
      <c r="D5" s="137">
        <v>2022</v>
      </c>
      <c r="E5" s="138"/>
      <c r="F5" s="138"/>
      <c r="G5" s="138"/>
      <c r="H5" s="125" t="s">
        <v>432</v>
      </c>
      <c r="I5" s="126"/>
      <c r="J5" s="131" t="s">
        <v>157</v>
      </c>
    </row>
    <row r="6" spans="2:13" ht="12.75" customHeight="1" thickBot="1" x14ac:dyDescent="0.25">
      <c r="B6" s="135"/>
      <c r="C6" s="132" t="s">
        <v>528</v>
      </c>
      <c r="D6" s="131" t="s">
        <v>20</v>
      </c>
      <c r="E6" s="122" t="s">
        <v>527</v>
      </c>
      <c r="F6" s="123"/>
      <c r="G6" s="124"/>
      <c r="H6" s="127"/>
      <c r="I6" s="128"/>
      <c r="J6" s="132"/>
    </row>
    <row r="7" spans="2:13" ht="26.25" customHeight="1" thickBot="1" x14ac:dyDescent="0.25">
      <c r="B7" s="135"/>
      <c r="C7" s="132"/>
      <c r="D7" s="132"/>
      <c r="E7" s="131" t="s">
        <v>109</v>
      </c>
      <c r="F7" s="131" t="s">
        <v>159</v>
      </c>
      <c r="G7" s="131" t="s">
        <v>158</v>
      </c>
      <c r="H7" s="129"/>
      <c r="I7" s="130"/>
      <c r="J7" s="132"/>
    </row>
    <row r="8" spans="2:13" ht="39" customHeight="1" thickBot="1" x14ac:dyDescent="0.25">
      <c r="B8" s="135"/>
      <c r="C8" s="133"/>
      <c r="D8" s="133"/>
      <c r="E8" s="133"/>
      <c r="F8" s="133"/>
      <c r="G8" s="133"/>
      <c r="H8" s="40" t="s">
        <v>113</v>
      </c>
      <c r="I8" s="40" t="s">
        <v>114</v>
      </c>
      <c r="J8" s="133"/>
    </row>
    <row r="9" spans="2:13" ht="13.5" thickBot="1" x14ac:dyDescent="0.25">
      <c r="B9" s="136"/>
      <c r="C9" s="41">
        <v>1</v>
      </c>
      <c r="D9" s="41">
        <v>2</v>
      </c>
      <c r="E9" s="41">
        <v>3</v>
      </c>
      <c r="F9" s="41">
        <v>4</v>
      </c>
      <c r="G9" s="41">
        <v>5</v>
      </c>
      <c r="H9" s="41" t="s">
        <v>509</v>
      </c>
      <c r="I9" s="41" t="s">
        <v>510</v>
      </c>
      <c r="J9" s="41" t="s">
        <v>511</v>
      </c>
    </row>
    <row r="10" spans="2:13" x14ac:dyDescent="0.2">
      <c r="B10" s="16" t="s">
        <v>16</v>
      </c>
      <c r="C10" s="42">
        <v>64485953691.430016</v>
      </c>
      <c r="D10" s="42">
        <v>905574301146</v>
      </c>
      <c r="E10" s="42">
        <v>57735085115.639999</v>
      </c>
      <c r="F10" s="42">
        <v>67001722355.199997</v>
      </c>
      <c r="G10" s="42">
        <v>69973495490.620026</v>
      </c>
      <c r="H10" s="42">
        <f t="shared" ref="H10:H28" si="0">F10-C10</f>
        <v>2515768663.7699814</v>
      </c>
      <c r="I10" s="43">
        <f>H10/C10</f>
        <v>3.9012661203835453E-2</v>
      </c>
      <c r="J10" s="43">
        <f>F10/$M$3</f>
        <v>1.1351770034552589E-2</v>
      </c>
      <c r="K10" s="24"/>
    </row>
    <row r="11" spans="2:13" x14ac:dyDescent="0.2">
      <c r="B11" s="20" t="s">
        <v>7</v>
      </c>
      <c r="C11" s="52">
        <v>26480836498.930008</v>
      </c>
      <c r="D11" s="52">
        <v>376517568582</v>
      </c>
      <c r="E11" s="52">
        <v>22056064283.199974</v>
      </c>
      <c r="F11" s="52">
        <v>28845964321.070023</v>
      </c>
      <c r="G11" s="52">
        <v>28827215824.480015</v>
      </c>
      <c r="H11" s="52">
        <f t="shared" si="0"/>
        <v>2365127822.1400146</v>
      </c>
      <c r="I11" s="53">
        <f t="shared" ref="I11:I29" si="1">H11/C11</f>
        <v>8.9314694505046338E-2</v>
      </c>
      <c r="J11" s="53">
        <f t="shared" ref="J11:J29" si="2">F11/$M$3</f>
        <v>4.8872288933372804E-3</v>
      </c>
      <c r="K11" s="93"/>
    </row>
    <row r="12" spans="2:13" x14ac:dyDescent="0.2">
      <c r="B12" s="19" t="s">
        <v>512</v>
      </c>
      <c r="C12" s="44">
        <v>17331602082.299999</v>
      </c>
      <c r="D12" s="44">
        <v>257182263691</v>
      </c>
      <c r="E12" s="44">
        <v>12313179045.779997</v>
      </c>
      <c r="F12" s="44">
        <v>20849248642.989975</v>
      </c>
      <c r="G12" s="44">
        <v>21693976855.429996</v>
      </c>
      <c r="H12" s="44">
        <f t="shared" si="0"/>
        <v>3517646560.6899757</v>
      </c>
      <c r="I12" s="45">
        <f t="shared" si="1"/>
        <v>0.20296141949176141</v>
      </c>
      <c r="J12" s="45">
        <f t="shared" si="2"/>
        <v>3.5323849547288753E-3</v>
      </c>
      <c r="K12" s="93"/>
    </row>
    <row r="13" spans="2:13" x14ac:dyDescent="0.2">
      <c r="B13" s="19" t="s">
        <v>513</v>
      </c>
      <c r="C13" s="44">
        <v>9144445428.8800011</v>
      </c>
      <c r="D13" s="44">
        <v>115408351555</v>
      </c>
      <c r="E13" s="44">
        <v>9724230325.5199966</v>
      </c>
      <c r="F13" s="44">
        <v>7978060766.1799965</v>
      </c>
      <c r="G13" s="44">
        <v>7115723495.5599947</v>
      </c>
      <c r="H13" s="44">
        <f t="shared" si="0"/>
        <v>-1166384662.7000046</v>
      </c>
      <c r="I13" s="45">
        <f t="shared" si="1"/>
        <v>-0.12755116444965889</v>
      </c>
      <c r="J13" s="45">
        <f t="shared" si="2"/>
        <v>1.3516833292619528E-3</v>
      </c>
      <c r="K13" s="93"/>
    </row>
    <row r="14" spans="2:13" ht="25.5" customHeight="1" x14ac:dyDescent="0.2">
      <c r="B14" s="19" t="s">
        <v>514</v>
      </c>
      <c r="C14" s="44">
        <v>4788987.75</v>
      </c>
      <c r="D14" s="44">
        <v>130456318</v>
      </c>
      <c r="E14" s="44">
        <v>18654911.899999999</v>
      </c>
      <c r="F14" s="44">
        <v>18654911.899999999</v>
      </c>
      <c r="G14" s="44">
        <v>17515473.489999998</v>
      </c>
      <c r="H14" s="44">
        <f t="shared" si="0"/>
        <v>13865924.149999999</v>
      </c>
      <c r="I14" s="45">
        <f t="shared" si="1"/>
        <v>2.8953768257185453</v>
      </c>
      <c r="J14" s="45">
        <f t="shared" si="2"/>
        <v>3.160609346443216E-6</v>
      </c>
      <c r="K14" s="93"/>
    </row>
    <row r="15" spans="2:13" ht="25.5" x14ac:dyDescent="0.2">
      <c r="B15" s="19" t="s">
        <v>515</v>
      </c>
      <c r="C15" s="44">
        <v>0</v>
      </c>
      <c r="D15" s="44">
        <v>3380145672</v>
      </c>
      <c r="E15" s="44">
        <v>0</v>
      </c>
      <c r="F15" s="44">
        <v>0</v>
      </c>
      <c r="G15" s="44">
        <v>0</v>
      </c>
      <c r="H15" s="44">
        <f t="shared" si="0"/>
        <v>0</v>
      </c>
      <c r="I15" s="45" t="s">
        <v>22</v>
      </c>
      <c r="J15" s="45">
        <f t="shared" si="2"/>
        <v>0</v>
      </c>
      <c r="K15" s="93"/>
    </row>
    <row r="16" spans="2:13" ht="38.25" x14ac:dyDescent="0.2">
      <c r="B16" s="19" t="s">
        <v>516</v>
      </c>
      <c r="C16" s="44">
        <v>0</v>
      </c>
      <c r="D16" s="44">
        <v>416351346</v>
      </c>
      <c r="E16" s="44">
        <v>0</v>
      </c>
      <c r="F16" s="44">
        <v>0</v>
      </c>
      <c r="G16" s="44">
        <v>0</v>
      </c>
      <c r="H16" s="44">
        <f t="shared" si="0"/>
        <v>0</v>
      </c>
      <c r="I16" s="45" t="s">
        <v>22</v>
      </c>
      <c r="J16" s="45">
        <f t="shared" si="2"/>
        <v>0</v>
      </c>
      <c r="K16" s="93"/>
    </row>
    <row r="17" spans="2:11" x14ac:dyDescent="0.2">
      <c r="B17" s="20" t="s">
        <v>8</v>
      </c>
      <c r="C17" s="52">
        <v>3559251909.21</v>
      </c>
      <c r="D17" s="52">
        <v>56464492902</v>
      </c>
      <c r="E17" s="52">
        <v>1609207203.6599998</v>
      </c>
      <c r="F17" s="52">
        <v>4066621788.0199995</v>
      </c>
      <c r="G17" s="52">
        <v>4126900144.5300007</v>
      </c>
      <c r="H17" s="52">
        <f t="shared" si="0"/>
        <v>507369878.80999947</v>
      </c>
      <c r="I17" s="53">
        <f t="shared" si="1"/>
        <v>0.14254958394406358</v>
      </c>
      <c r="J17" s="53">
        <f t="shared" si="2"/>
        <v>6.8898759214540352E-4</v>
      </c>
      <c r="K17" s="24"/>
    </row>
    <row r="18" spans="2:11" x14ac:dyDescent="0.2">
      <c r="B18" s="20" t="s">
        <v>9</v>
      </c>
      <c r="C18" s="52">
        <v>13510005493.080002</v>
      </c>
      <c r="D18" s="52">
        <v>193105783455</v>
      </c>
      <c r="E18" s="52">
        <v>12928030369.859999</v>
      </c>
      <c r="F18" s="52">
        <v>13004154402.559999</v>
      </c>
      <c r="G18" s="52">
        <v>10477680951.529997</v>
      </c>
      <c r="H18" s="52">
        <f t="shared" si="0"/>
        <v>-505851090.52000237</v>
      </c>
      <c r="I18" s="53">
        <f t="shared" si="1"/>
        <v>-3.7442700580625654E-2</v>
      </c>
      <c r="J18" s="53">
        <f t="shared" si="2"/>
        <v>2.2032294854912628E-3</v>
      </c>
    </row>
    <row r="19" spans="2:11" x14ac:dyDescent="0.2">
      <c r="B19" s="20" t="s">
        <v>108</v>
      </c>
      <c r="C19" s="52">
        <v>0</v>
      </c>
      <c r="D19" s="52">
        <v>0</v>
      </c>
      <c r="E19" s="52">
        <v>54819800</v>
      </c>
      <c r="F19" s="52">
        <v>54819800</v>
      </c>
      <c r="G19" s="52">
        <v>33687752</v>
      </c>
      <c r="H19" s="52">
        <f t="shared" si="0"/>
        <v>54819800</v>
      </c>
      <c r="I19" s="53" t="s">
        <v>22</v>
      </c>
      <c r="J19" s="53">
        <f t="shared" si="2"/>
        <v>9.2878472532560085E-6</v>
      </c>
    </row>
    <row r="20" spans="2:11" x14ac:dyDescent="0.2">
      <c r="B20" s="20" t="s">
        <v>21</v>
      </c>
      <c r="C20" s="52">
        <v>20917361690.300003</v>
      </c>
      <c r="D20" s="52">
        <v>279178976374</v>
      </c>
      <c r="E20" s="52">
        <v>20931442134.719994</v>
      </c>
      <c r="F20" s="52">
        <v>20874640719.349998</v>
      </c>
      <c r="G20" s="52">
        <v>26502732548.079994</v>
      </c>
      <c r="H20" s="52">
        <f t="shared" si="0"/>
        <v>-42720970.950004578</v>
      </c>
      <c r="I20" s="53">
        <f t="shared" si="1"/>
        <v>-2.0423689938782073E-3</v>
      </c>
      <c r="J20" s="53">
        <f t="shared" si="2"/>
        <v>3.5366870084881903E-3</v>
      </c>
    </row>
    <row r="21" spans="2:11" x14ac:dyDescent="0.2">
      <c r="B21" s="20" t="s">
        <v>10</v>
      </c>
      <c r="C21" s="52">
        <v>18498099.909999996</v>
      </c>
      <c r="D21" s="52">
        <v>307479833</v>
      </c>
      <c r="E21" s="52">
        <v>155521324.19999999</v>
      </c>
      <c r="F21" s="52">
        <v>155521324.19999999</v>
      </c>
      <c r="G21" s="52">
        <v>5278270</v>
      </c>
      <c r="H21" s="52">
        <f t="shared" si="0"/>
        <v>137023224.28999999</v>
      </c>
      <c r="I21" s="53">
        <f t="shared" si="1"/>
        <v>7.4074215706839057</v>
      </c>
      <c r="J21" s="53">
        <f t="shared" si="2"/>
        <v>2.6349207837199461E-5</v>
      </c>
    </row>
    <row r="22" spans="2:11" x14ac:dyDescent="0.2">
      <c r="B22" s="46" t="s">
        <v>17</v>
      </c>
      <c r="C22" s="42">
        <v>2293550421.5500002</v>
      </c>
      <c r="D22" s="42">
        <v>140706410192</v>
      </c>
      <c r="E22" s="42">
        <v>9406402012.0100021</v>
      </c>
      <c r="F22" s="42">
        <v>6424797588.4899979</v>
      </c>
      <c r="G22" s="42">
        <v>6217329043.2200012</v>
      </c>
      <c r="H22" s="42">
        <f t="shared" si="0"/>
        <v>4131247166.9399977</v>
      </c>
      <c r="I22" s="43">
        <f t="shared" si="1"/>
        <v>1.8012454089184866</v>
      </c>
      <c r="J22" s="43">
        <f t="shared" si="2"/>
        <v>1.0885216406295289E-3</v>
      </c>
      <c r="K22" s="24"/>
    </row>
    <row r="23" spans="2:11" x14ac:dyDescent="0.2">
      <c r="B23" s="99" t="s">
        <v>11</v>
      </c>
      <c r="C23" s="52">
        <v>529767125.3300001</v>
      </c>
      <c r="D23" s="52">
        <v>33202933419</v>
      </c>
      <c r="E23" s="52">
        <v>2447766517.04</v>
      </c>
      <c r="F23" s="52">
        <v>1349788147.6400001</v>
      </c>
      <c r="G23" s="52">
        <v>669645772.72000003</v>
      </c>
      <c r="H23" s="52">
        <f t="shared" si="0"/>
        <v>820021022.30999994</v>
      </c>
      <c r="I23" s="53">
        <f t="shared" si="1"/>
        <v>1.5478895973380686</v>
      </c>
      <c r="J23" s="53">
        <f t="shared" si="2"/>
        <v>2.2868792187376988E-4</v>
      </c>
    </row>
    <row r="24" spans="2:11" ht="25.5" x14ac:dyDescent="0.2">
      <c r="B24" s="20" t="s">
        <v>12</v>
      </c>
      <c r="C24" s="52">
        <v>112568407.25999999</v>
      </c>
      <c r="D24" s="52">
        <v>61017821671</v>
      </c>
      <c r="E24" s="52">
        <v>4551620679.6400003</v>
      </c>
      <c r="F24" s="52">
        <v>2668602325.3399992</v>
      </c>
      <c r="G24" s="52">
        <v>2466223156.6700001</v>
      </c>
      <c r="H24" s="52">
        <f t="shared" si="0"/>
        <v>2556033918.079999</v>
      </c>
      <c r="I24" s="53">
        <f t="shared" si="1"/>
        <v>22.706494480074774</v>
      </c>
      <c r="J24" s="53">
        <f t="shared" si="2"/>
        <v>4.5212807739980276E-4</v>
      </c>
    </row>
    <row r="25" spans="2:11" x14ac:dyDescent="0.2">
      <c r="B25" s="20" t="s">
        <v>13</v>
      </c>
      <c r="C25" s="52">
        <v>0</v>
      </c>
      <c r="D25" s="52">
        <v>26359067</v>
      </c>
      <c r="E25" s="52">
        <v>607699.81999999995</v>
      </c>
      <c r="F25" s="52">
        <v>0</v>
      </c>
      <c r="G25" s="52">
        <v>0</v>
      </c>
      <c r="H25" s="52">
        <f t="shared" si="0"/>
        <v>0</v>
      </c>
      <c r="I25" s="53" t="s">
        <v>22</v>
      </c>
      <c r="J25" s="53">
        <f t="shared" si="2"/>
        <v>0</v>
      </c>
    </row>
    <row r="26" spans="2:11" x14ac:dyDescent="0.2">
      <c r="B26" s="99" t="s">
        <v>14</v>
      </c>
      <c r="C26" s="52">
        <v>1781015.6600000001</v>
      </c>
      <c r="D26" s="52">
        <v>2309866101</v>
      </c>
      <c r="E26" s="52">
        <v>73182978.060000002</v>
      </c>
      <c r="F26" s="52">
        <v>73182978.060000002</v>
      </c>
      <c r="G26" s="52">
        <v>32090474.060000002</v>
      </c>
      <c r="H26" s="52">
        <f t="shared" si="0"/>
        <v>71401962.400000006</v>
      </c>
      <c r="I26" s="53">
        <f t="shared" si="1"/>
        <v>40.090586513989436</v>
      </c>
      <c r="J26" s="53">
        <f t="shared" si="2"/>
        <v>1.2399029579817251E-5</v>
      </c>
    </row>
    <row r="27" spans="2:11" x14ac:dyDescent="0.2">
      <c r="B27" s="20" t="s">
        <v>23</v>
      </c>
      <c r="C27" s="52">
        <v>1649433873.3000002</v>
      </c>
      <c r="D27" s="52">
        <v>42703145659</v>
      </c>
      <c r="E27" s="52">
        <v>2333224137.4500003</v>
      </c>
      <c r="F27" s="52">
        <v>2333224137.4500003</v>
      </c>
      <c r="G27" s="52">
        <v>3049369639.77</v>
      </c>
      <c r="H27" s="52">
        <f t="shared" si="0"/>
        <v>683790264.1500001</v>
      </c>
      <c r="I27" s="53">
        <f t="shared" si="1"/>
        <v>0.41456058058390066</v>
      </c>
      <c r="J27" s="53">
        <f t="shared" si="2"/>
        <v>3.9530661177613935E-4</v>
      </c>
    </row>
    <row r="28" spans="2:11" ht="26.25" thickBot="1" x14ac:dyDescent="0.25">
      <c r="B28" s="20" t="s">
        <v>15</v>
      </c>
      <c r="C28" s="52">
        <v>0</v>
      </c>
      <c r="D28" s="52">
        <v>1446284275</v>
      </c>
      <c r="E28" s="52">
        <v>0</v>
      </c>
      <c r="F28" s="52">
        <v>0</v>
      </c>
      <c r="G28" s="52">
        <v>0</v>
      </c>
      <c r="H28" s="52">
        <f t="shared" si="0"/>
        <v>0</v>
      </c>
      <c r="I28" s="53" t="s">
        <v>22</v>
      </c>
      <c r="J28" s="53">
        <f t="shared" si="2"/>
        <v>0</v>
      </c>
    </row>
    <row r="29" spans="2:11" ht="13.5" thickBot="1" x14ac:dyDescent="0.25">
      <c r="B29" s="47" t="s">
        <v>24</v>
      </c>
      <c r="C29" s="12">
        <f>C10+C22</f>
        <v>66779504112.980019</v>
      </c>
      <c r="D29" s="12">
        <f t="shared" ref="D29:H29" si="3">D10+D22</f>
        <v>1046280711338</v>
      </c>
      <c r="E29" s="12">
        <f t="shared" si="3"/>
        <v>67141487127.650002</v>
      </c>
      <c r="F29" s="12">
        <f t="shared" si="3"/>
        <v>73426519943.690002</v>
      </c>
      <c r="G29" s="12">
        <f t="shared" si="3"/>
        <v>76190824533.840027</v>
      </c>
      <c r="H29" s="12">
        <f t="shared" si="3"/>
        <v>6647015830.7099791</v>
      </c>
      <c r="I29" s="13">
        <f t="shared" si="1"/>
        <v>9.9536765344413358E-2</v>
      </c>
      <c r="J29" s="13">
        <f t="shared" si="2"/>
        <v>1.2440291675182118E-2</v>
      </c>
    </row>
    <row r="30" spans="2:11" ht="15" x14ac:dyDescent="0.2">
      <c r="B30" s="61" t="s">
        <v>26</v>
      </c>
    </row>
    <row r="31" spans="2:11" ht="15" x14ac:dyDescent="0.2">
      <c r="B31" s="61" t="s">
        <v>530</v>
      </c>
    </row>
    <row r="32" spans="2:11" ht="15" x14ac:dyDescent="0.2">
      <c r="B32" s="61" t="s">
        <v>431</v>
      </c>
    </row>
    <row r="33" spans="2:2" ht="15" x14ac:dyDescent="0.2">
      <c r="B33" s="61" t="s">
        <v>27</v>
      </c>
    </row>
  </sheetData>
  <mergeCells count="12">
    <mergeCell ref="E6:G6"/>
    <mergeCell ref="B3:J3"/>
    <mergeCell ref="B4:J4"/>
    <mergeCell ref="H5:I7"/>
    <mergeCell ref="J5:J8"/>
    <mergeCell ref="E7:E8"/>
    <mergeCell ref="F7:F8"/>
    <mergeCell ref="G7:G8"/>
    <mergeCell ref="B5:B9"/>
    <mergeCell ref="D5:G5"/>
    <mergeCell ref="C6:C8"/>
    <mergeCell ref="D6:D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M45"/>
  <sheetViews>
    <sheetView showGridLines="0" zoomScale="85" zoomScaleNormal="85" workbookViewId="0">
      <selection activeCell="B16" sqref="B16"/>
    </sheetView>
  </sheetViews>
  <sheetFormatPr baseColWidth="10" defaultColWidth="11.42578125" defaultRowHeight="12.75" x14ac:dyDescent="0.2"/>
  <cols>
    <col min="1" max="1" width="11.42578125" customWidth="1"/>
    <col min="2" max="2" width="31.85546875" customWidth="1"/>
    <col min="3" max="3" width="19.85546875" customWidth="1"/>
  </cols>
  <sheetData>
    <row r="3" spans="1:13" x14ac:dyDescent="0.2">
      <c r="B3" s="139" t="s">
        <v>520</v>
      </c>
      <c r="C3" s="139"/>
    </row>
    <row r="4" spans="1:13" x14ac:dyDescent="0.2">
      <c r="B4" s="139"/>
      <c r="C4" s="139"/>
    </row>
    <row r="5" spans="1:13" x14ac:dyDescent="0.2">
      <c r="A5" s="29"/>
      <c r="B5" s="139"/>
      <c r="C5" s="139"/>
      <c r="D5" s="29"/>
      <c r="G5" s="140" t="s">
        <v>521</v>
      </c>
      <c r="H5" s="140"/>
      <c r="I5" s="140"/>
      <c r="J5" s="140"/>
      <c r="K5" s="140"/>
      <c r="L5" s="140"/>
      <c r="M5" s="140"/>
    </row>
    <row r="6" spans="1:13" ht="15" x14ac:dyDescent="0.25">
      <c r="A6" s="29"/>
      <c r="B6" s="31" t="s">
        <v>116</v>
      </c>
      <c r="C6" s="31" t="s">
        <v>153</v>
      </c>
      <c r="D6" s="29"/>
      <c r="G6" s="140"/>
      <c r="H6" s="140"/>
      <c r="I6" s="140"/>
      <c r="J6" s="140"/>
      <c r="K6" s="140"/>
      <c r="L6" s="140"/>
      <c r="M6" s="140"/>
    </row>
    <row r="7" spans="1:13" ht="15" x14ac:dyDescent="0.25">
      <c r="A7" s="29"/>
      <c r="B7" s="30" t="s">
        <v>117</v>
      </c>
      <c r="C7" s="33">
        <v>218469420.63</v>
      </c>
      <c r="D7" s="29"/>
      <c r="G7" s="140"/>
      <c r="H7" s="140"/>
      <c r="I7" s="140"/>
      <c r="J7" s="140"/>
      <c r="K7" s="140"/>
      <c r="L7" s="140"/>
      <c r="M7" s="140"/>
    </row>
    <row r="8" spans="1:13" ht="15" x14ac:dyDescent="0.25">
      <c r="A8" s="29"/>
      <c r="B8" s="30" t="s">
        <v>118</v>
      </c>
      <c r="C8" s="33">
        <v>40845250.920000002</v>
      </c>
      <c r="D8" s="29"/>
    </row>
    <row r="9" spans="1:13" ht="15" x14ac:dyDescent="0.25">
      <c r="A9" s="29"/>
      <c r="B9" s="30" t="s">
        <v>119</v>
      </c>
      <c r="C9" s="33">
        <v>24319259.93</v>
      </c>
      <c r="D9" s="29"/>
    </row>
    <row r="10" spans="1:13" ht="15" x14ac:dyDescent="0.25">
      <c r="A10" s="29"/>
      <c r="B10" s="30" t="s">
        <v>120</v>
      </c>
      <c r="C10" s="33">
        <v>10336414.709999999</v>
      </c>
      <c r="D10" s="29"/>
    </row>
    <row r="11" spans="1:13" ht="15" x14ac:dyDescent="0.25">
      <c r="A11" s="29"/>
      <c r="B11" s="30" t="s">
        <v>121</v>
      </c>
      <c r="C11" s="33">
        <v>119223433.58999999</v>
      </c>
      <c r="D11" s="29"/>
    </row>
    <row r="12" spans="1:13" ht="15" x14ac:dyDescent="0.25">
      <c r="A12" s="29"/>
      <c r="B12" s="30" t="s">
        <v>122</v>
      </c>
      <c r="C12" s="33">
        <v>137786878.13</v>
      </c>
      <c r="D12" s="29"/>
    </row>
    <row r="13" spans="1:13" ht="15" x14ac:dyDescent="0.25">
      <c r="A13" s="29"/>
      <c r="B13" s="30" t="s">
        <v>123</v>
      </c>
      <c r="C13" s="33">
        <v>9462967.209999999</v>
      </c>
      <c r="D13" s="29"/>
    </row>
    <row r="14" spans="1:13" ht="15" x14ac:dyDescent="0.25">
      <c r="A14" s="29"/>
      <c r="B14" s="30" t="s">
        <v>124</v>
      </c>
      <c r="C14" s="33">
        <v>27439073.859999999</v>
      </c>
      <c r="D14" s="29"/>
    </row>
    <row r="15" spans="1:13" ht="15" x14ac:dyDescent="0.25">
      <c r="A15" s="29"/>
      <c r="B15" s="30" t="s">
        <v>125</v>
      </c>
      <c r="C15" s="33">
        <v>28922803.350000001</v>
      </c>
      <c r="D15" s="29"/>
    </row>
    <row r="16" spans="1:13" ht="15" x14ac:dyDescent="0.25">
      <c r="A16" s="29"/>
      <c r="B16" s="30" t="s">
        <v>126</v>
      </c>
      <c r="C16" s="33">
        <v>3389030.31</v>
      </c>
      <c r="D16" s="29"/>
    </row>
    <row r="17" spans="1:4" ht="15" x14ac:dyDescent="0.25">
      <c r="A17" s="29"/>
      <c r="B17" s="30" t="s">
        <v>127</v>
      </c>
      <c r="C17" s="33">
        <v>108614884.8</v>
      </c>
      <c r="D17" s="29"/>
    </row>
    <row r="18" spans="1:4" ht="15" x14ac:dyDescent="0.25">
      <c r="A18" s="29"/>
      <c r="B18" s="30" t="s">
        <v>128</v>
      </c>
      <c r="C18" s="33">
        <v>94783986.680000007</v>
      </c>
      <c r="D18" s="29"/>
    </row>
    <row r="19" spans="1:4" ht="15" x14ac:dyDescent="0.25">
      <c r="A19" s="29"/>
      <c r="B19" s="30" t="s">
        <v>129</v>
      </c>
      <c r="C19" s="33">
        <v>29266055.400000002</v>
      </c>
      <c r="D19" s="29"/>
    </row>
    <row r="20" spans="1:4" ht="15" x14ac:dyDescent="0.25">
      <c r="A20" s="29"/>
      <c r="B20" s="30" t="s">
        <v>130</v>
      </c>
      <c r="C20" s="33">
        <v>294209387.64000005</v>
      </c>
      <c r="D20" s="29"/>
    </row>
    <row r="21" spans="1:4" ht="15" x14ac:dyDescent="0.25">
      <c r="A21" s="29"/>
      <c r="B21" s="30" t="s">
        <v>131</v>
      </c>
      <c r="C21" s="33">
        <v>23578249.100000001</v>
      </c>
      <c r="D21" s="29"/>
    </row>
    <row r="22" spans="1:4" ht="15" x14ac:dyDescent="0.25">
      <c r="A22" s="29"/>
      <c r="B22" s="30" t="s">
        <v>132</v>
      </c>
      <c r="C22" s="33">
        <v>0</v>
      </c>
      <c r="D22" s="29"/>
    </row>
    <row r="23" spans="1:4" ht="15" x14ac:dyDescent="0.25">
      <c r="A23" s="29"/>
      <c r="B23" s="30" t="s">
        <v>133</v>
      </c>
      <c r="C23" s="33">
        <v>19725577.890000004</v>
      </c>
      <c r="D23" s="29"/>
    </row>
    <row r="24" spans="1:4" ht="15" x14ac:dyDescent="0.25">
      <c r="A24" s="29"/>
      <c r="B24" s="30" t="s">
        <v>134</v>
      </c>
      <c r="C24" s="33">
        <v>34860380.490000002</v>
      </c>
      <c r="D24" s="29"/>
    </row>
    <row r="25" spans="1:4" ht="15" x14ac:dyDescent="0.25">
      <c r="A25" s="29"/>
      <c r="B25" s="30" t="s">
        <v>135</v>
      </c>
      <c r="C25" s="33">
        <v>3458455.7800000003</v>
      </c>
      <c r="D25" s="29"/>
    </row>
    <row r="26" spans="1:4" ht="15" x14ac:dyDescent="0.25">
      <c r="A26" s="29"/>
      <c r="B26" s="30" t="s">
        <v>136</v>
      </c>
      <c r="C26" s="33">
        <v>37208879.039999999</v>
      </c>
      <c r="D26" s="29"/>
    </row>
    <row r="27" spans="1:4" ht="15" x14ac:dyDescent="0.25">
      <c r="A27" s="29"/>
      <c r="B27" s="30" t="s">
        <v>137</v>
      </c>
      <c r="C27" s="33">
        <v>87089116.530000001</v>
      </c>
      <c r="D27" s="29"/>
    </row>
    <row r="28" spans="1:4" ht="15" x14ac:dyDescent="0.25">
      <c r="A28" s="29"/>
      <c r="B28" s="30" t="s">
        <v>138</v>
      </c>
      <c r="C28" s="33">
        <v>39932051.280000001</v>
      </c>
      <c r="D28" s="29"/>
    </row>
    <row r="29" spans="1:4" ht="15" x14ac:dyDescent="0.25">
      <c r="A29" s="29"/>
      <c r="B29" s="30" t="s">
        <v>139</v>
      </c>
      <c r="C29" s="33">
        <v>62777348.75</v>
      </c>
      <c r="D29" s="29"/>
    </row>
    <row r="30" spans="1:4" ht="15" x14ac:dyDescent="0.25">
      <c r="A30" s="29"/>
      <c r="B30" s="30" t="s">
        <v>140</v>
      </c>
      <c r="C30" s="33">
        <v>3000000</v>
      </c>
      <c r="D30" s="29"/>
    </row>
    <row r="31" spans="1:4" ht="15" x14ac:dyDescent="0.25">
      <c r="A31" s="29"/>
      <c r="B31" s="30" t="s">
        <v>141</v>
      </c>
      <c r="C31" s="33">
        <v>70347404.379999995</v>
      </c>
      <c r="D31" s="29"/>
    </row>
    <row r="32" spans="1:4" ht="15" x14ac:dyDescent="0.25">
      <c r="A32" s="29"/>
      <c r="B32" s="30" t="s">
        <v>142</v>
      </c>
      <c r="C32" s="33">
        <v>10000000</v>
      </c>
      <c r="D32" s="29"/>
    </row>
    <row r="33" spans="1:4" ht="15" x14ac:dyDescent="0.25">
      <c r="A33" s="29"/>
      <c r="B33" s="30" t="s">
        <v>143</v>
      </c>
      <c r="C33" s="33">
        <v>14496057.370000001</v>
      </c>
      <c r="D33" s="29"/>
    </row>
    <row r="34" spans="1:4" ht="15" x14ac:dyDescent="0.25">
      <c r="A34" s="29"/>
      <c r="B34" s="30" t="s">
        <v>144</v>
      </c>
      <c r="C34" s="33">
        <v>15067165.050000001</v>
      </c>
      <c r="D34" s="29"/>
    </row>
    <row r="35" spans="1:4" ht="15" x14ac:dyDescent="0.25">
      <c r="A35" s="29"/>
      <c r="B35" s="30" t="s">
        <v>145</v>
      </c>
      <c r="C35" s="33">
        <v>59711406.57</v>
      </c>
      <c r="D35" s="29"/>
    </row>
    <row r="36" spans="1:4" ht="15" x14ac:dyDescent="0.25">
      <c r="A36" s="29"/>
      <c r="B36" s="78" t="s">
        <v>387</v>
      </c>
      <c r="C36" s="33">
        <v>13299119.49</v>
      </c>
      <c r="D36" s="29"/>
    </row>
    <row r="37" spans="1:4" ht="15" x14ac:dyDescent="0.25">
      <c r="A37" s="29"/>
      <c r="B37" s="30" t="s">
        <v>146</v>
      </c>
      <c r="C37" s="33">
        <v>27523780.329999998</v>
      </c>
      <c r="D37" s="29"/>
    </row>
    <row r="38" spans="1:4" ht="15" x14ac:dyDescent="0.25">
      <c r="A38" s="29"/>
      <c r="B38" s="30" t="s">
        <v>147</v>
      </c>
      <c r="C38" s="33">
        <v>376061137.08000004</v>
      </c>
      <c r="D38" s="29"/>
    </row>
    <row r="39" spans="1:4" ht="15" x14ac:dyDescent="0.25">
      <c r="A39" s="29"/>
      <c r="B39" s="30" t="s">
        <v>162</v>
      </c>
      <c r="C39" s="33">
        <v>353284453.4000001</v>
      </c>
      <c r="D39" s="29"/>
    </row>
    <row r="40" spans="1:4" ht="15" x14ac:dyDescent="0.25">
      <c r="A40" s="29"/>
      <c r="B40" s="32" t="s">
        <v>90</v>
      </c>
      <c r="C40" s="34">
        <f>SUM(C7:C39)</f>
        <v>2398489429.6899996</v>
      </c>
      <c r="D40" s="29"/>
    </row>
    <row r="41" spans="1:4" x14ac:dyDescent="0.2">
      <c r="A41" s="29"/>
      <c r="C41" s="29"/>
      <c r="D41" s="29"/>
    </row>
    <row r="42" spans="1:4" ht="15" x14ac:dyDescent="0.2">
      <c r="B42" s="1" t="s">
        <v>25</v>
      </c>
    </row>
    <row r="43" spans="1:4" ht="15" x14ac:dyDescent="0.2">
      <c r="B43" s="1" t="s">
        <v>26</v>
      </c>
    </row>
    <row r="44" spans="1:4" ht="15" x14ac:dyDescent="0.2">
      <c r="B44" s="1" t="s">
        <v>530</v>
      </c>
    </row>
    <row r="45" spans="1:4" ht="15" x14ac:dyDescent="0.2">
      <c r="B45" s="1" t="s">
        <v>27</v>
      </c>
    </row>
  </sheetData>
  <mergeCells count="2">
    <mergeCell ref="B3:C5"/>
    <mergeCell ref="G5:M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51"/>
  <sheetViews>
    <sheetView showGridLines="0" zoomScale="85" zoomScaleNormal="85" workbookViewId="0">
      <selection activeCell="D17" sqref="D17"/>
    </sheetView>
  </sheetViews>
  <sheetFormatPr baseColWidth="10" defaultColWidth="11.42578125" defaultRowHeight="12.75" x14ac:dyDescent="0.2"/>
  <cols>
    <col min="1" max="1" width="11.42578125" style="3" customWidth="1"/>
    <col min="2" max="2" width="51.7109375" style="3" customWidth="1"/>
    <col min="3" max="3" width="13.140625" style="3" customWidth="1"/>
    <col min="4" max="4" width="15.140625" style="3" customWidth="1"/>
    <col min="5" max="5" width="16.42578125" style="3" customWidth="1"/>
    <col min="6" max="6" width="12" style="3" customWidth="1"/>
    <col min="7" max="7" width="11.5703125" style="3" customWidth="1"/>
    <col min="8" max="8" width="11.5703125" style="3" bestFit="1" customWidth="1"/>
    <col min="9" max="9" width="7.85546875" style="3" bestFit="1" customWidth="1"/>
    <col min="10" max="10" width="11.42578125" style="3" bestFit="1" customWidth="1"/>
    <col min="11" max="11" width="11.42578125" style="3" customWidth="1"/>
    <col min="12" max="12" width="24.42578125" style="3" bestFit="1" customWidth="1"/>
    <col min="13" max="13" width="17.140625" style="3" bestFit="1" customWidth="1"/>
    <col min="14" max="16384" width="11.42578125" style="3"/>
  </cols>
  <sheetData>
    <row r="2" spans="2:13" ht="18" x14ac:dyDescent="0.25">
      <c r="B2" s="106" t="s">
        <v>522</v>
      </c>
      <c r="C2" s="106"/>
      <c r="D2" s="106"/>
      <c r="E2" s="106"/>
      <c r="F2" s="106"/>
      <c r="G2" s="106"/>
      <c r="H2" s="106"/>
      <c r="I2" s="106"/>
      <c r="J2" s="106"/>
    </row>
    <row r="3" spans="2:13" ht="15.75" thickBot="1" x14ac:dyDescent="0.25">
      <c r="B3" s="141" t="s">
        <v>18</v>
      </c>
      <c r="C3" s="141"/>
      <c r="D3" s="141"/>
      <c r="E3" s="141"/>
      <c r="F3" s="141"/>
      <c r="G3" s="141"/>
      <c r="H3" s="141"/>
      <c r="I3" s="141"/>
      <c r="J3" s="141"/>
      <c r="L3" s="2" t="s">
        <v>107</v>
      </c>
      <c r="M3" s="4">
        <v>5902314982708.4004</v>
      </c>
    </row>
    <row r="4" spans="2:13" ht="12.75" customHeight="1" thickBot="1" x14ac:dyDescent="0.25">
      <c r="B4" s="134" t="s">
        <v>19</v>
      </c>
      <c r="C4" s="40">
        <v>2021</v>
      </c>
      <c r="D4" s="125">
        <v>2022</v>
      </c>
      <c r="E4" s="143"/>
      <c r="F4" s="143"/>
      <c r="G4" s="126"/>
      <c r="H4" s="125" t="s">
        <v>432</v>
      </c>
      <c r="I4" s="126"/>
      <c r="J4" s="131" t="s">
        <v>157</v>
      </c>
    </row>
    <row r="5" spans="2:13" ht="12.75" customHeight="1" thickBot="1" x14ac:dyDescent="0.25">
      <c r="B5" s="135"/>
      <c r="C5" s="131" t="s">
        <v>529</v>
      </c>
      <c r="D5" s="131" t="s">
        <v>20</v>
      </c>
      <c r="E5" s="144" t="s">
        <v>527</v>
      </c>
      <c r="F5" s="145"/>
      <c r="G5" s="146"/>
      <c r="H5" s="142"/>
      <c r="I5" s="130"/>
      <c r="J5" s="132"/>
    </row>
    <row r="6" spans="2:13" ht="48" customHeight="1" thickBot="1" x14ac:dyDescent="0.25">
      <c r="B6" s="135"/>
      <c r="C6" s="133"/>
      <c r="D6" s="133"/>
      <c r="E6" s="98" t="s">
        <v>109</v>
      </c>
      <c r="F6" s="40" t="s">
        <v>159</v>
      </c>
      <c r="G6" s="40" t="s">
        <v>110</v>
      </c>
      <c r="H6" s="40" t="s">
        <v>113</v>
      </c>
      <c r="I6" s="48" t="s">
        <v>114</v>
      </c>
      <c r="J6" s="133"/>
    </row>
    <row r="7" spans="2:13" ht="13.5" thickBot="1" x14ac:dyDescent="0.25">
      <c r="B7" s="136"/>
      <c r="C7" s="41">
        <v>1</v>
      </c>
      <c r="D7" s="41">
        <v>2</v>
      </c>
      <c r="E7" s="41">
        <v>3</v>
      </c>
      <c r="F7" s="41">
        <v>4</v>
      </c>
      <c r="G7" s="41">
        <v>5</v>
      </c>
      <c r="H7" s="49" t="s">
        <v>509</v>
      </c>
      <c r="I7" s="50" t="s">
        <v>510</v>
      </c>
      <c r="J7" s="41" t="s">
        <v>511</v>
      </c>
    </row>
    <row r="8" spans="2:13" s="55" customFormat="1" ht="15" x14ac:dyDescent="0.25">
      <c r="B8" s="51" t="s">
        <v>28</v>
      </c>
      <c r="C8" s="52">
        <f t="shared" ref="C8:G8" si="0">C10+C9</f>
        <v>651601641.35999966</v>
      </c>
      <c r="D8" s="52">
        <f t="shared" si="0"/>
        <v>7818719836</v>
      </c>
      <c r="E8" s="52">
        <f t="shared" si="0"/>
        <v>651559953.9000001</v>
      </c>
      <c r="F8" s="52">
        <f t="shared" si="0"/>
        <v>651559953.9000001</v>
      </c>
      <c r="G8" s="52">
        <f t="shared" si="0"/>
        <v>651559953.9000001</v>
      </c>
      <c r="H8" s="52">
        <f t="shared" ref="H8:H33" si="1">F8-C8</f>
        <v>-41687.45999956131</v>
      </c>
      <c r="I8" s="53">
        <f t="shared" ref="I8:I33" si="2">F8/C8-1</f>
        <v>-6.3976910666729836E-5</v>
      </c>
      <c r="J8" s="53">
        <f>F8/$M$3</f>
        <v>1.1039057654646181E-4</v>
      </c>
      <c r="K8" s="54"/>
    </row>
    <row r="9" spans="2:13" x14ac:dyDescent="0.2">
      <c r="B9" s="56" t="s">
        <v>29</v>
      </c>
      <c r="C9" s="44">
        <v>219648256</v>
      </c>
      <c r="D9" s="44">
        <v>2635779124</v>
      </c>
      <c r="E9" s="44">
        <v>219648243</v>
      </c>
      <c r="F9" s="44">
        <v>219648243</v>
      </c>
      <c r="G9" s="44">
        <v>219648243</v>
      </c>
      <c r="H9" s="44">
        <f t="shared" si="1"/>
        <v>-13</v>
      </c>
      <c r="I9" s="45">
        <f t="shared" si="2"/>
        <v>-5.918553702688456E-8</v>
      </c>
      <c r="J9" s="45">
        <f t="shared" ref="J9:J46" si="3">F9/$M$3</f>
        <v>3.7213914141059586E-5</v>
      </c>
    </row>
    <row r="10" spans="2:13" x14ac:dyDescent="0.2">
      <c r="B10" s="56" t="s">
        <v>30</v>
      </c>
      <c r="C10" s="44">
        <v>431953385.35999972</v>
      </c>
      <c r="D10" s="44">
        <v>5182940712</v>
      </c>
      <c r="E10" s="44">
        <v>431911710.90000004</v>
      </c>
      <c r="F10" s="44">
        <v>431911710.90000004</v>
      </c>
      <c r="G10" s="44">
        <v>431911710.90000004</v>
      </c>
      <c r="H10" s="44">
        <f t="shared" si="1"/>
        <v>-41674.459999680519</v>
      </c>
      <c r="I10" s="45">
        <f t="shared" si="2"/>
        <v>-9.6479067908994409E-5</v>
      </c>
      <c r="J10" s="45">
        <f t="shared" si="3"/>
        <v>7.3176662405402223E-5</v>
      </c>
    </row>
    <row r="11" spans="2:13" s="55" customFormat="1" ht="15" x14ac:dyDescent="0.25">
      <c r="B11" s="51" t="s">
        <v>31</v>
      </c>
      <c r="C11" s="52">
        <f>SUM(C12:C34)</f>
        <v>43805847993.969986</v>
      </c>
      <c r="D11" s="52">
        <f>SUM(D12:D34)</f>
        <v>714305474496</v>
      </c>
      <c r="E11" s="52">
        <f t="shared" ref="E11:G11" si="4">SUM(E12:E34)</f>
        <v>46942326944.080009</v>
      </c>
      <c r="F11" s="52">
        <f t="shared" si="4"/>
        <v>50696420338.380013</v>
      </c>
      <c r="G11" s="52">
        <f t="shared" si="4"/>
        <v>55006005267.150009</v>
      </c>
      <c r="H11" s="52">
        <f t="shared" si="1"/>
        <v>6890572344.4100266</v>
      </c>
      <c r="I11" s="53">
        <f t="shared" si="2"/>
        <v>0.1572980015215899</v>
      </c>
      <c r="J11" s="53">
        <f t="shared" si="3"/>
        <v>8.5892434556443988E-3</v>
      </c>
    </row>
    <row r="12" spans="2:13" x14ac:dyDescent="0.2">
      <c r="B12" s="56" t="s">
        <v>32</v>
      </c>
      <c r="C12" s="44">
        <v>6137789836.3699989</v>
      </c>
      <c r="D12" s="44">
        <v>86044434138</v>
      </c>
      <c r="E12" s="44">
        <v>6228752828.369997</v>
      </c>
      <c r="F12" s="44">
        <v>5686176917.7700014</v>
      </c>
      <c r="G12" s="44">
        <v>5573373913.4399967</v>
      </c>
      <c r="H12" s="44">
        <f t="shared" si="1"/>
        <v>-451612918.59999752</v>
      </c>
      <c r="I12" s="45">
        <f t="shared" si="2"/>
        <v>-7.3579078241474916E-2</v>
      </c>
      <c r="J12" s="45">
        <f t="shared" si="3"/>
        <v>9.6338079794595791E-4</v>
      </c>
    </row>
    <row r="13" spans="2:13" x14ac:dyDescent="0.2">
      <c r="B13" s="56" t="s">
        <v>33</v>
      </c>
      <c r="C13" s="44">
        <v>3323076295.8100009</v>
      </c>
      <c r="D13" s="44">
        <v>50918592846</v>
      </c>
      <c r="E13" s="44">
        <v>4187564179.8300004</v>
      </c>
      <c r="F13" s="44">
        <v>3671474072.0200005</v>
      </c>
      <c r="G13" s="44">
        <v>5424668129.6900034</v>
      </c>
      <c r="H13" s="44">
        <f t="shared" si="1"/>
        <v>348397776.20999956</v>
      </c>
      <c r="I13" s="45">
        <f t="shared" si="2"/>
        <v>0.10484194318658502</v>
      </c>
      <c r="J13" s="45">
        <f t="shared" si="3"/>
        <v>6.2203967134523679E-4</v>
      </c>
    </row>
    <row r="14" spans="2:13" x14ac:dyDescent="0.2">
      <c r="B14" s="56" t="s">
        <v>34</v>
      </c>
      <c r="C14" s="44">
        <v>2495094366.5100002</v>
      </c>
      <c r="D14" s="44">
        <v>41821269281</v>
      </c>
      <c r="E14" s="44">
        <v>3061079805.6200018</v>
      </c>
      <c r="F14" s="44">
        <v>2925648818.2999997</v>
      </c>
      <c r="G14" s="44">
        <v>2907225549.8999987</v>
      </c>
      <c r="H14" s="44">
        <f t="shared" si="1"/>
        <v>430554451.78999949</v>
      </c>
      <c r="I14" s="45">
        <f t="shared" si="2"/>
        <v>0.17256038792321715</v>
      </c>
      <c r="J14" s="45">
        <f t="shared" si="3"/>
        <v>4.9567819184016251E-4</v>
      </c>
    </row>
    <row r="15" spans="2:13" x14ac:dyDescent="0.2">
      <c r="B15" s="56" t="s">
        <v>35</v>
      </c>
      <c r="C15" s="44">
        <v>533832549.85999995</v>
      </c>
      <c r="D15" s="44">
        <v>9748050161</v>
      </c>
      <c r="E15" s="44">
        <v>1005078355.4200001</v>
      </c>
      <c r="F15" s="44">
        <v>738914455.83999991</v>
      </c>
      <c r="G15" s="44">
        <v>1077494950.3599999</v>
      </c>
      <c r="H15" s="44">
        <f t="shared" si="1"/>
        <v>205081905.97999996</v>
      </c>
      <c r="I15" s="45">
        <f t="shared" si="2"/>
        <v>0.3841689796431178</v>
      </c>
      <c r="J15" s="45">
        <f t="shared" si="3"/>
        <v>1.2519061724166635E-4</v>
      </c>
    </row>
    <row r="16" spans="2:13" x14ac:dyDescent="0.2">
      <c r="B16" s="56" t="s">
        <v>36</v>
      </c>
      <c r="C16" s="44">
        <v>1344156324.0500002</v>
      </c>
      <c r="D16" s="44">
        <v>21541931000</v>
      </c>
      <c r="E16" s="44">
        <v>1444348158.2900014</v>
      </c>
      <c r="F16" s="44">
        <v>1440010287.8000009</v>
      </c>
      <c r="G16" s="44">
        <v>1427392809.3900008</v>
      </c>
      <c r="H16" s="44">
        <f t="shared" si="1"/>
        <v>95853963.750000715</v>
      </c>
      <c r="I16" s="45">
        <f t="shared" si="2"/>
        <v>7.1311619069118759E-2</v>
      </c>
      <c r="J16" s="45">
        <f t="shared" si="3"/>
        <v>2.4397381231240596E-4</v>
      </c>
    </row>
    <row r="17" spans="2:11" x14ac:dyDescent="0.2">
      <c r="B17" s="56" t="s">
        <v>37</v>
      </c>
      <c r="C17" s="44">
        <v>12307502689.529997</v>
      </c>
      <c r="D17" s="44">
        <v>231147700000</v>
      </c>
      <c r="E17" s="44">
        <v>10825054821.830002</v>
      </c>
      <c r="F17" s="44">
        <v>17700946809.000004</v>
      </c>
      <c r="G17" s="44">
        <v>17139157501.129993</v>
      </c>
      <c r="H17" s="44">
        <f t="shared" si="1"/>
        <v>5393444119.4700069</v>
      </c>
      <c r="I17" s="45">
        <f t="shared" si="2"/>
        <v>0.43822408619566788</v>
      </c>
      <c r="J17" s="45">
        <f t="shared" si="3"/>
        <v>2.9989837649900472E-3</v>
      </c>
    </row>
    <row r="18" spans="2:11" ht="25.5" x14ac:dyDescent="0.2">
      <c r="B18" s="57" t="s">
        <v>38</v>
      </c>
      <c r="C18" s="44">
        <v>10824044413.389997</v>
      </c>
      <c r="D18" s="44">
        <v>123452761388</v>
      </c>
      <c r="E18" s="44">
        <v>9267519202.5900002</v>
      </c>
      <c r="F18" s="44">
        <v>9478042898.2000046</v>
      </c>
      <c r="G18" s="44">
        <v>13315201668.240002</v>
      </c>
      <c r="H18" s="44">
        <f t="shared" si="1"/>
        <v>-1346001515.1899929</v>
      </c>
      <c r="I18" s="45">
        <f t="shared" si="2"/>
        <v>-0.12435291872277499</v>
      </c>
      <c r="J18" s="45">
        <f t="shared" si="3"/>
        <v>1.6058178741675366E-3</v>
      </c>
      <c r="K18" s="58"/>
    </row>
    <row r="19" spans="2:11" x14ac:dyDescent="0.2">
      <c r="B19" s="56" t="s">
        <v>39</v>
      </c>
      <c r="C19" s="44">
        <v>160994148.88</v>
      </c>
      <c r="D19" s="44">
        <v>2890580897</v>
      </c>
      <c r="E19" s="44">
        <v>173148247.17999998</v>
      </c>
      <c r="F19" s="44">
        <v>177771072.50999999</v>
      </c>
      <c r="G19" s="44">
        <v>182952899.63999999</v>
      </c>
      <c r="H19" s="44">
        <f t="shared" si="1"/>
        <v>16776923.629999995</v>
      </c>
      <c r="I19" s="45">
        <f t="shared" si="2"/>
        <v>0.10420828177119024</v>
      </c>
      <c r="J19" s="45">
        <f t="shared" si="3"/>
        <v>3.0118872515411916E-5</v>
      </c>
    </row>
    <row r="20" spans="2:11" x14ac:dyDescent="0.2">
      <c r="B20" s="57" t="s">
        <v>40</v>
      </c>
      <c r="C20" s="44">
        <v>123909293.63000004</v>
      </c>
      <c r="D20" s="44">
        <v>3321764347</v>
      </c>
      <c r="E20" s="44">
        <v>152368288.11000001</v>
      </c>
      <c r="F20" s="44">
        <v>138131989.19999993</v>
      </c>
      <c r="G20" s="44">
        <v>149359769.82999992</v>
      </c>
      <c r="H20" s="44">
        <f t="shared" si="1"/>
        <v>14222695.569999889</v>
      </c>
      <c r="I20" s="45">
        <f t="shared" si="2"/>
        <v>0.11478312201883445</v>
      </c>
      <c r="J20" s="45">
        <f t="shared" si="3"/>
        <v>2.340301891794585E-5</v>
      </c>
    </row>
    <row r="21" spans="2:11" x14ac:dyDescent="0.2">
      <c r="B21" s="57" t="s">
        <v>41</v>
      </c>
      <c r="C21" s="44">
        <v>909221064.8100003</v>
      </c>
      <c r="D21" s="44">
        <v>15702169538</v>
      </c>
      <c r="E21" s="44">
        <v>1767567261.8999989</v>
      </c>
      <c r="F21" s="44">
        <v>1333498031.28</v>
      </c>
      <c r="G21" s="44">
        <v>1191665743.8599999</v>
      </c>
      <c r="H21" s="44">
        <f t="shared" si="1"/>
        <v>424276966.46999967</v>
      </c>
      <c r="I21" s="45">
        <f t="shared" si="2"/>
        <v>0.46663785397301671</v>
      </c>
      <c r="J21" s="45">
        <f t="shared" si="3"/>
        <v>2.2592796812549921E-4</v>
      </c>
    </row>
    <row r="22" spans="2:11" ht="25.5" x14ac:dyDescent="0.2">
      <c r="B22" s="59" t="s">
        <v>42</v>
      </c>
      <c r="C22" s="44">
        <v>1911387824.1299994</v>
      </c>
      <c r="D22" s="44">
        <v>48295382533</v>
      </c>
      <c r="E22" s="44">
        <v>2939771972.0500002</v>
      </c>
      <c r="F22" s="44">
        <v>2292545742.4199982</v>
      </c>
      <c r="G22" s="44">
        <v>1639391029.7500002</v>
      </c>
      <c r="H22" s="44">
        <f t="shared" si="1"/>
        <v>381157918.28999877</v>
      </c>
      <c r="I22" s="45">
        <f t="shared" si="2"/>
        <v>0.19941422325607272</v>
      </c>
      <c r="J22" s="45">
        <f t="shared" si="3"/>
        <v>3.8841467274049407E-4</v>
      </c>
    </row>
    <row r="23" spans="2:11" ht="25.5" x14ac:dyDescent="0.2">
      <c r="B23" s="59" t="s">
        <v>43</v>
      </c>
      <c r="C23" s="44">
        <v>357486586.37000012</v>
      </c>
      <c r="D23" s="44">
        <v>6771009965</v>
      </c>
      <c r="E23" s="44">
        <v>579038089.82000017</v>
      </c>
      <c r="F23" s="44">
        <v>542312325.05999982</v>
      </c>
      <c r="G23" s="44">
        <v>535606192.43000001</v>
      </c>
      <c r="H23" s="44">
        <f t="shared" si="1"/>
        <v>184825738.6899997</v>
      </c>
      <c r="I23" s="45">
        <f t="shared" si="2"/>
        <v>0.51701447197435346</v>
      </c>
      <c r="J23" s="45">
        <f t="shared" si="3"/>
        <v>9.1881291772596735E-5</v>
      </c>
    </row>
    <row r="24" spans="2:11" x14ac:dyDescent="0.2">
      <c r="B24" s="57" t="s">
        <v>44</v>
      </c>
      <c r="C24" s="44">
        <v>306613786.77999997</v>
      </c>
      <c r="D24" s="44">
        <v>6472352809</v>
      </c>
      <c r="E24" s="44">
        <v>392658671.4000001</v>
      </c>
      <c r="F24" s="44">
        <v>238453669.15999997</v>
      </c>
      <c r="G24" s="44">
        <v>208890198.47999999</v>
      </c>
      <c r="H24" s="44">
        <f t="shared" si="1"/>
        <v>-68160117.620000005</v>
      </c>
      <c r="I24" s="45">
        <f t="shared" si="2"/>
        <v>-0.22229958520719073</v>
      </c>
      <c r="J24" s="45">
        <f t="shared" si="3"/>
        <v>4.0400024373246937E-5</v>
      </c>
    </row>
    <row r="25" spans="2:11" x14ac:dyDescent="0.2">
      <c r="B25" s="57" t="s">
        <v>45</v>
      </c>
      <c r="C25" s="44">
        <v>947159958.13999987</v>
      </c>
      <c r="D25" s="44">
        <v>8399310777</v>
      </c>
      <c r="E25" s="44">
        <v>671622493.46999979</v>
      </c>
      <c r="F25" s="44">
        <v>671622493.46999979</v>
      </c>
      <c r="G25" s="44">
        <v>650903164.23000014</v>
      </c>
      <c r="H25" s="44">
        <f t="shared" si="1"/>
        <v>-275537464.67000008</v>
      </c>
      <c r="I25" s="45">
        <f t="shared" si="2"/>
        <v>-0.29090911445527223</v>
      </c>
      <c r="J25" s="45">
        <f t="shared" si="3"/>
        <v>1.1378967327863817E-4</v>
      </c>
    </row>
    <row r="26" spans="2:11" x14ac:dyDescent="0.2">
      <c r="B26" s="57" t="s">
        <v>46</v>
      </c>
      <c r="C26" s="44">
        <v>99980047.229999989</v>
      </c>
      <c r="D26" s="44">
        <v>1206917122</v>
      </c>
      <c r="E26" s="44">
        <v>74552189.550000012</v>
      </c>
      <c r="F26" s="44">
        <v>68141596.420000032</v>
      </c>
      <c r="G26" s="44">
        <v>68370168.790000007</v>
      </c>
      <c r="H26" s="44">
        <f t="shared" si="1"/>
        <v>-31838450.809999958</v>
      </c>
      <c r="I26" s="45">
        <f t="shared" si="2"/>
        <v>-0.31844804730644816</v>
      </c>
      <c r="J26" s="45">
        <f t="shared" si="3"/>
        <v>1.1544893252838878E-5</v>
      </c>
    </row>
    <row r="27" spans="2:11" x14ac:dyDescent="0.2">
      <c r="B27" s="57" t="s">
        <v>47</v>
      </c>
      <c r="C27" s="44">
        <v>201568589.74000001</v>
      </c>
      <c r="D27" s="44">
        <v>3017699205</v>
      </c>
      <c r="E27" s="44">
        <v>186897371.15999988</v>
      </c>
      <c r="F27" s="44">
        <v>194034041.69999993</v>
      </c>
      <c r="G27" s="44">
        <v>227821717.07999995</v>
      </c>
      <c r="H27" s="44">
        <f t="shared" si="1"/>
        <v>-7534548.0400000811</v>
      </c>
      <c r="I27" s="45">
        <f t="shared" si="2"/>
        <v>-3.7379574117766934E-2</v>
      </c>
      <c r="J27" s="45">
        <f t="shared" si="3"/>
        <v>3.287422685309881E-5</v>
      </c>
    </row>
    <row r="28" spans="2:11" x14ac:dyDescent="0.2">
      <c r="B28" s="57" t="s">
        <v>48</v>
      </c>
      <c r="C28" s="44">
        <v>62177233.880000003</v>
      </c>
      <c r="D28" s="44">
        <v>660646782</v>
      </c>
      <c r="E28" s="44">
        <v>6647488.7599999998</v>
      </c>
      <c r="F28" s="44">
        <v>23825446.980000004</v>
      </c>
      <c r="G28" s="44">
        <v>23364772.860000003</v>
      </c>
      <c r="H28" s="44">
        <f t="shared" si="1"/>
        <v>-38351786.899999999</v>
      </c>
      <c r="I28" s="45">
        <f t="shared" si="2"/>
        <v>-0.61681397686519279</v>
      </c>
      <c r="J28" s="45">
        <f t="shared" si="3"/>
        <v>4.0366275012092292E-6</v>
      </c>
    </row>
    <row r="29" spans="2:11" ht="25.5" x14ac:dyDescent="0.2">
      <c r="B29" s="57" t="s">
        <v>49</v>
      </c>
      <c r="C29" s="44">
        <v>477401148.78999996</v>
      </c>
      <c r="D29" s="44">
        <v>12135451604</v>
      </c>
      <c r="E29" s="44">
        <v>1086070057.0699995</v>
      </c>
      <c r="F29" s="44">
        <v>966813370.92999983</v>
      </c>
      <c r="G29" s="44">
        <v>861527937.29999948</v>
      </c>
      <c r="H29" s="44">
        <f t="shared" si="1"/>
        <v>489412222.13999987</v>
      </c>
      <c r="I29" s="45">
        <f t="shared" si="2"/>
        <v>1.025159288745833</v>
      </c>
      <c r="J29" s="45">
        <f t="shared" si="3"/>
        <v>1.6380240189864577E-4</v>
      </c>
    </row>
    <row r="30" spans="2:11" ht="25.5" x14ac:dyDescent="0.2">
      <c r="B30" s="57" t="s">
        <v>50</v>
      </c>
      <c r="C30" s="44">
        <v>986989856.5600003</v>
      </c>
      <c r="D30" s="44">
        <v>15535507827</v>
      </c>
      <c r="E30" s="44">
        <v>1147002057.6699998</v>
      </c>
      <c r="F30" s="44">
        <v>1208195773.04</v>
      </c>
      <c r="G30" s="44">
        <v>1119264263.9100001</v>
      </c>
      <c r="H30" s="44">
        <f t="shared" si="1"/>
        <v>221205916.47999966</v>
      </c>
      <c r="I30" s="45">
        <f t="shared" si="2"/>
        <v>0.22412177289336954</v>
      </c>
      <c r="J30" s="45">
        <f t="shared" si="3"/>
        <v>2.046986269928946E-4</v>
      </c>
    </row>
    <row r="31" spans="2:11" ht="25.5" x14ac:dyDescent="0.2">
      <c r="B31" s="57" t="s">
        <v>51</v>
      </c>
      <c r="C31" s="44">
        <v>163336913.43000001</v>
      </c>
      <c r="D31" s="44">
        <v>5697312972</v>
      </c>
      <c r="E31" s="44">
        <v>210464057.60000005</v>
      </c>
      <c r="F31" s="44">
        <v>131366998.53</v>
      </c>
      <c r="G31" s="44">
        <v>167776213.71000001</v>
      </c>
      <c r="H31" s="44">
        <f t="shared" si="1"/>
        <v>-31969914.900000006</v>
      </c>
      <c r="I31" s="45">
        <f t="shared" si="2"/>
        <v>-0.19572988266183378</v>
      </c>
      <c r="J31" s="45">
        <f t="shared" si="3"/>
        <v>2.2256860048109378E-5</v>
      </c>
    </row>
    <row r="32" spans="2:11" x14ac:dyDescent="0.2">
      <c r="B32" s="57" t="s">
        <v>52</v>
      </c>
      <c r="C32" s="44">
        <v>50303615.830000013</v>
      </c>
      <c r="D32" s="44">
        <v>1857951622</v>
      </c>
      <c r="E32" s="44">
        <v>110612465.39000002</v>
      </c>
      <c r="F32" s="44">
        <v>93212476.190000027</v>
      </c>
      <c r="G32" s="44">
        <v>91324322.059999973</v>
      </c>
      <c r="H32" s="44">
        <f t="shared" si="1"/>
        <v>42908860.360000014</v>
      </c>
      <c r="I32" s="45">
        <f t="shared" si="2"/>
        <v>0.85299753610177009</v>
      </c>
      <c r="J32" s="45">
        <f t="shared" si="3"/>
        <v>1.5792528264431518E-5</v>
      </c>
    </row>
    <row r="33" spans="2:10" x14ac:dyDescent="0.2">
      <c r="B33" s="57" t="s">
        <v>53</v>
      </c>
      <c r="C33" s="44">
        <v>81821450.25000003</v>
      </c>
      <c r="D33" s="44">
        <v>3551479482</v>
      </c>
      <c r="E33" s="44">
        <v>168276150.5699999</v>
      </c>
      <c r="F33" s="44">
        <v>191128804.80000001</v>
      </c>
      <c r="G33" s="44">
        <v>117094269.44</v>
      </c>
      <c r="H33" s="44">
        <f t="shared" si="1"/>
        <v>109307354.54999998</v>
      </c>
      <c r="I33" s="45">
        <f t="shared" si="2"/>
        <v>1.3359254109529788</v>
      </c>
      <c r="J33" s="45">
        <f t="shared" si="3"/>
        <v>3.2382006951498983E-5</v>
      </c>
    </row>
    <row r="34" spans="2:10" ht="25.5" x14ac:dyDescent="0.2">
      <c r="B34" s="57" t="s">
        <v>433</v>
      </c>
      <c r="C34" s="44"/>
      <c r="D34" s="44">
        <v>14115198200</v>
      </c>
      <c r="E34" s="44">
        <v>1256232730.4300001</v>
      </c>
      <c r="F34" s="44">
        <v>784152247.76000011</v>
      </c>
      <c r="G34" s="44">
        <v>906178081.63000023</v>
      </c>
      <c r="H34" s="44" t="s">
        <v>22</v>
      </c>
      <c r="I34" s="45" t="s">
        <v>22</v>
      </c>
      <c r="J34" s="45"/>
    </row>
    <row r="35" spans="2:10" s="55" customFormat="1" ht="15" x14ac:dyDescent="0.25">
      <c r="B35" s="51" t="s">
        <v>4</v>
      </c>
      <c r="C35" s="52">
        <f t="shared" ref="C35:G35" si="5">C36</f>
        <v>726855278.74000013</v>
      </c>
      <c r="D35" s="52">
        <f t="shared" si="5"/>
        <v>9087263346</v>
      </c>
      <c r="E35" s="52">
        <f t="shared" si="5"/>
        <v>757271927.95999992</v>
      </c>
      <c r="F35" s="52">
        <f t="shared" si="5"/>
        <v>757271927.95999992</v>
      </c>
      <c r="G35" s="52">
        <f t="shared" si="5"/>
        <v>1514543855.9399993</v>
      </c>
      <c r="H35" s="52">
        <f t="shared" ref="H35:H46" si="6">F35-C35</f>
        <v>30416649.21999979</v>
      </c>
      <c r="I35" s="53">
        <f t="shared" ref="I35:I40" si="7">F35/C35-1</f>
        <v>4.184691245928196E-2</v>
      </c>
      <c r="J35" s="53">
        <f t="shared" si="3"/>
        <v>1.2830083283906849E-4</v>
      </c>
    </row>
    <row r="36" spans="2:10" x14ac:dyDescent="0.2">
      <c r="B36" s="57" t="s">
        <v>54</v>
      </c>
      <c r="C36" s="44">
        <v>726855278.74000013</v>
      </c>
      <c r="D36" s="44">
        <v>9087263346</v>
      </c>
      <c r="E36" s="44">
        <v>757271927.95999992</v>
      </c>
      <c r="F36" s="44">
        <v>757271927.95999992</v>
      </c>
      <c r="G36" s="44">
        <v>1514543855.9399993</v>
      </c>
      <c r="H36" s="44">
        <f t="shared" si="6"/>
        <v>30416649.21999979</v>
      </c>
      <c r="I36" s="45">
        <f t="shared" si="7"/>
        <v>4.184691245928196E-2</v>
      </c>
      <c r="J36" s="45">
        <f t="shared" si="3"/>
        <v>1.2830083283906849E-4</v>
      </c>
    </row>
    <row r="37" spans="2:10" s="55" customFormat="1" ht="15" x14ac:dyDescent="0.25">
      <c r="B37" s="51" t="s">
        <v>55</v>
      </c>
      <c r="C37" s="52">
        <f t="shared" ref="C37:G37" si="8">SUM(C38:C42)</f>
        <v>516243198.15999997</v>
      </c>
      <c r="D37" s="52">
        <f t="shared" si="8"/>
        <v>9710521816</v>
      </c>
      <c r="E37" s="52">
        <f t="shared" si="8"/>
        <v>820568927.83999991</v>
      </c>
      <c r="F37" s="52">
        <f t="shared" si="8"/>
        <v>819508427.81999993</v>
      </c>
      <c r="G37" s="52">
        <f t="shared" si="8"/>
        <v>914818720.80999994</v>
      </c>
      <c r="H37" s="52">
        <f t="shared" si="6"/>
        <v>303265229.65999997</v>
      </c>
      <c r="I37" s="53">
        <f t="shared" si="7"/>
        <v>0.58744644140765723</v>
      </c>
      <c r="J37" s="53">
        <f t="shared" si="3"/>
        <v>1.3884525482304089E-4</v>
      </c>
    </row>
    <row r="38" spans="2:10" x14ac:dyDescent="0.2">
      <c r="B38" s="57" t="s">
        <v>56</v>
      </c>
      <c r="C38" s="44">
        <v>270907662.38999999</v>
      </c>
      <c r="D38" s="44">
        <v>5511291957</v>
      </c>
      <c r="E38" s="44">
        <v>459274316</v>
      </c>
      <c r="F38" s="44">
        <v>459274316</v>
      </c>
      <c r="G38" s="44">
        <v>459274316</v>
      </c>
      <c r="H38" s="44">
        <f t="shared" si="6"/>
        <v>188366653.61000001</v>
      </c>
      <c r="I38" s="45">
        <f t="shared" si="7"/>
        <v>0.69531681735463979</v>
      </c>
      <c r="J38" s="45">
        <f t="shared" si="3"/>
        <v>7.7812573091321597E-5</v>
      </c>
    </row>
    <row r="39" spans="2:10" x14ac:dyDescent="0.2">
      <c r="B39" s="56" t="s">
        <v>57</v>
      </c>
      <c r="C39" s="44">
        <v>80040343.699999988</v>
      </c>
      <c r="D39" s="44">
        <v>1474248087</v>
      </c>
      <c r="E39" s="44">
        <v>135993184.42999998</v>
      </c>
      <c r="F39" s="44">
        <v>135993184.42999998</v>
      </c>
      <c r="G39" s="44">
        <v>230586915.52999991</v>
      </c>
      <c r="H39" s="44">
        <f t="shared" si="6"/>
        <v>55952840.729999989</v>
      </c>
      <c r="I39" s="45">
        <f t="shared" si="7"/>
        <v>0.6990579768087628</v>
      </c>
      <c r="J39" s="45">
        <f t="shared" si="3"/>
        <v>2.3040651816856555E-5</v>
      </c>
    </row>
    <row r="40" spans="2:10" x14ac:dyDescent="0.2">
      <c r="B40" s="57" t="s">
        <v>58</v>
      </c>
      <c r="C40" s="44">
        <v>97947639</v>
      </c>
      <c r="D40" s="44">
        <v>1575371875</v>
      </c>
      <c r="E40" s="44">
        <v>131280978.51000004</v>
      </c>
      <c r="F40" s="44">
        <v>131280978.51000004</v>
      </c>
      <c r="G40" s="44">
        <v>131280978.51000002</v>
      </c>
      <c r="H40" s="44">
        <f t="shared" si="6"/>
        <v>33333339.510000035</v>
      </c>
      <c r="I40" s="45">
        <f t="shared" si="7"/>
        <v>0.34031794793951109</v>
      </c>
      <c r="J40" s="45">
        <f t="shared" si="3"/>
        <v>2.2242286102081088E-5</v>
      </c>
    </row>
    <row r="41" spans="2:10" x14ac:dyDescent="0.2">
      <c r="B41" s="57" t="s">
        <v>59</v>
      </c>
      <c r="C41" s="44">
        <v>17232414</v>
      </c>
      <c r="D41" s="44">
        <v>247728228</v>
      </c>
      <c r="E41" s="44">
        <v>18863654.900000006</v>
      </c>
      <c r="F41" s="44">
        <v>17803154.879999999</v>
      </c>
      <c r="G41" s="44">
        <v>18353050.100000005</v>
      </c>
      <c r="H41" s="44">
        <f t="shared" si="6"/>
        <v>570740.87999999896</v>
      </c>
      <c r="I41" s="45">
        <v>0</v>
      </c>
      <c r="J41" s="45">
        <f t="shared" si="3"/>
        <v>3.0163003723380838E-6</v>
      </c>
    </row>
    <row r="42" spans="2:10" x14ac:dyDescent="0.2">
      <c r="B42" s="57" t="s">
        <v>60</v>
      </c>
      <c r="C42" s="44">
        <v>50115139.070000008</v>
      </c>
      <c r="D42" s="44">
        <v>901881669</v>
      </c>
      <c r="E42" s="44">
        <v>75156794.00000003</v>
      </c>
      <c r="F42" s="44">
        <v>75156794.00000003</v>
      </c>
      <c r="G42" s="44">
        <v>75323460.670000017</v>
      </c>
      <c r="H42" s="44">
        <f t="shared" si="6"/>
        <v>25041654.930000022</v>
      </c>
      <c r="I42" s="45">
        <f>F42/C42-1</f>
        <v>0.49968243917316579</v>
      </c>
      <c r="J42" s="45">
        <f t="shared" si="3"/>
        <v>1.2733443440443561E-5</v>
      </c>
    </row>
    <row r="43" spans="2:10" s="55" customFormat="1" ht="15" x14ac:dyDescent="0.25">
      <c r="B43" s="51" t="s">
        <v>61</v>
      </c>
      <c r="C43" s="52">
        <f t="shared" ref="C43:G43" si="9">SUM(C44:C45)</f>
        <v>21078956000.75</v>
      </c>
      <c r="D43" s="52">
        <f t="shared" si="9"/>
        <v>305358731844</v>
      </c>
      <c r="E43" s="52">
        <f t="shared" si="9"/>
        <v>17969759373.869999</v>
      </c>
      <c r="F43" s="52">
        <f t="shared" si="9"/>
        <v>20501759295.630001</v>
      </c>
      <c r="G43" s="52">
        <f t="shared" si="9"/>
        <v>18103896736.039997</v>
      </c>
      <c r="H43" s="52">
        <f t="shared" si="6"/>
        <v>-577196705.11999893</v>
      </c>
      <c r="I43" s="53">
        <f>F43/C43-1</f>
        <v>-2.7382604010343869E-2</v>
      </c>
      <c r="J43" s="53">
        <f t="shared" si="3"/>
        <v>3.4735115553291502E-3</v>
      </c>
    </row>
    <row r="44" spans="2:10" ht="25.5" x14ac:dyDescent="0.2">
      <c r="B44" s="57" t="s">
        <v>62</v>
      </c>
      <c r="C44" s="44">
        <v>13430838826.410002</v>
      </c>
      <c r="D44" s="44">
        <v>217039052885</v>
      </c>
      <c r="E44" s="44">
        <v>12928030369.859999</v>
      </c>
      <c r="F44" s="44">
        <v>13004154402.559999</v>
      </c>
      <c r="G44" s="44">
        <v>10477680951.529997</v>
      </c>
      <c r="H44" s="44">
        <f t="shared" si="6"/>
        <v>-426684423.85000229</v>
      </c>
      <c r="I44" s="45">
        <f>F44/C44-1</f>
        <v>-3.176900783076797E-2</v>
      </c>
      <c r="J44" s="45">
        <f t="shared" si="3"/>
        <v>2.2032294854912628E-3</v>
      </c>
    </row>
    <row r="45" spans="2:10" ht="26.25" thickBot="1" x14ac:dyDescent="0.25">
      <c r="B45" s="59" t="s">
        <v>63</v>
      </c>
      <c r="C45" s="44">
        <v>7648117174.3399992</v>
      </c>
      <c r="D45" s="44">
        <v>88319678959</v>
      </c>
      <c r="E45" s="44">
        <v>5041729004.0100002</v>
      </c>
      <c r="F45" s="44">
        <v>7497604893.0700006</v>
      </c>
      <c r="G45" s="44">
        <v>7626215784.5100002</v>
      </c>
      <c r="H45" s="44">
        <f t="shared" si="6"/>
        <v>-150512281.26999855</v>
      </c>
      <c r="I45" s="45">
        <f>F45/C45-1</f>
        <v>-1.9679651584703528E-2</v>
      </c>
      <c r="J45" s="45">
        <f t="shared" si="3"/>
        <v>1.2702820698378872E-3</v>
      </c>
    </row>
    <row r="46" spans="2:10" s="55" customFormat="1" ht="15.75" thickBot="1" x14ac:dyDescent="0.3">
      <c r="B46" s="60" t="s">
        <v>24</v>
      </c>
      <c r="C46" s="12">
        <f>C8+C11+C35+C37+C43</f>
        <v>66779504112.979988</v>
      </c>
      <c r="D46" s="12">
        <f>D8+D11+D35+D37+D43</f>
        <v>1046280711338</v>
      </c>
      <c r="E46" s="12">
        <f>E8+E11+E35+E37+E43</f>
        <v>67141487127.650009</v>
      </c>
      <c r="F46" s="12">
        <f>F8+F11+F35+F37+F43</f>
        <v>73426519943.690018</v>
      </c>
      <c r="G46" s="12">
        <f>G8+G11+G35+G37+G43</f>
        <v>76190824533.840012</v>
      </c>
      <c r="H46" s="12">
        <f t="shared" si="6"/>
        <v>6647015830.7100296</v>
      </c>
      <c r="I46" s="13">
        <f>F46/C46-1</f>
        <v>9.9536765344414135E-2</v>
      </c>
      <c r="J46" s="13">
        <f t="shared" si="3"/>
        <v>1.2440291675182121E-2</v>
      </c>
    </row>
    <row r="47" spans="2:10" ht="15" x14ac:dyDescent="0.2">
      <c r="B47" s="61" t="s">
        <v>160</v>
      </c>
    </row>
    <row r="48" spans="2:10" ht="15" x14ac:dyDescent="0.2">
      <c r="B48" s="61" t="s">
        <v>26</v>
      </c>
    </row>
    <row r="49" spans="2:2" ht="15" x14ac:dyDescent="0.2">
      <c r="B49" s="61" t="s">
        <v>530</v>
      </c>
    </row>
    <row r="50" spans="2:2" ht="15" x14ac:dyDescent="0.2">
      <c r="B50" s="61" t="s">
        <v>431</v>
      </c>
    </row>
    <row r="51" spans="2:2" ht="15" x14ac:dyDescent="0.2">
      <c r="B51" s="61" t="s">
        <v>27</v>
      </c>
    </row>
  </sheetData>
  <mergeCells count="9">
    <mergeCell ref="B2:J2"/>
    <mergeCell ref="B3:J3"/>
    <mergeCell ref="B4:B7"/>
    <mergeCell ref="J4:J6"/>
    <mergeCell ref="H4:I5"/>
    <mergeCell ref="C5:C6"/>
    <mergeCell ref="D5:D6"/>
    <mergeCell ref="D4:G4"/>
    <mergeCell ref="E5:G5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M39"/>
  <sheetViews>
    <sheetView showGridLines="0" tabSelected="1" workbookViewId="0">
      <selection activeCell="E8" sqref="E8"/>
    </sheetView>
  </sheetViews>
  <sheetFormatPr baseColWidth="10" defaultColWidth="11.42578125" defaultRowHeight="12.75" x14ac:dyDescent="0.2"/>
  <cols>
    <col min="1" max="2" width="11.42578125" style="3" customWidth="1"/>
    <col min="3" max="3" width="61.28515625" style="3" bestFit="1" customWidth="1"/>
    <col min="4" max="4" width="16.140625" style="3" customWidth="1"/>
    <col min="5" max="5" width="14.5703125" style="3" customWidth="1"/>
    <col min="6" max="6" width="17.140625" style="3" customWidth="1"/>
    <col min="7" max="8" width="14.5703125" style="3" customWidth="1"/>
    <col min="9" max="9" width="11.42578125" style="3" customWidth="1"/>
    <col min="10" max="10" width="14.85546875" style="3" customWidth="1"/>
    <col min="11" max="11" width="19.7109375" style="3" customWidth="1"/>
    <col min="12" max="12" width="43.28515625" style="3" customWidth="1"/>
    <col min="13" max="16384" width="11.42578125" style="3"/>
  </cols>
  <sheetData>
    <row r="2" spans="3:13" ht="15.75" x14ac:dyDescent="0.25">
      <c r="C2" s="149" t="s">
        <v>523</v>
      </c>
      <c r="D2" s="149"/>
      <c r="E2" s="149"/>
      <c r="F2" s="149"/>
      <c r="G2" s="149"/>
      <c r="H2" s="149"/>
    </row>
    <row r="3" spans="3:13" ht="15.75" thickBot="1" x14ac:dyDescent="0.25">
      <c r="C3" s="150" t="s">
        <v>18</v>
      </c>
      <c r="D3" s="150"/>
      <c r="E3" s="150"/>
      <c r="F3" s="150"/>
      <c r="G3" s="150"/>
      <c r="H3" s="150"/>
    </row>
    <row r="4" spans="3:13" ht="14.45" customHeight="1" thickBot="1" x14ac:dyDescent="0.25">
      <c r="C4" s="108" t="s">
        <v>19</v>
      </c>
      <c r="D4" s="62">
        <v>2021</v>
      </c>
      <c r="E4" s="147">
        <v>2022</v>
      </c>
      <c r="F4" s="148"/>
      <c r="G4" s="125" t="s">
        <v>432</v>
      </c>
      <c r="H4" s="126"/>
      <c r="I4" s="63"/>
    </row>
    <row r="5" spans="3:13" ht="14.45" customHeight="1" thickBot="1" x14ac:dyDescent="0.25">
      <c r="C5" s="109"/>
      <c r="D5" s="103" t="s">
        <v>529</v>
      </c>
      <c r="E5" s="147" t="s">
        <v>527</v>
      </c>
      <c r="F5" s="148"/>
      <c r="G5" s="129"/>
      <c r="H5" s="130"/>
      <c r="I5" s="63"/>
    </row>
    <row r="6" spans="3:13" ht="15.75" thickBot="1" x14ac:dyDescent="0.3">
      <c r="C6" s="151"/>
      <c r="D6" s="152"/>
      <c r="E6" s="39" t="s">
        <v>111</v>
      </c>
      <c r="F6" s="39" t="s">
        <v>112</v>
      </c>
      <c r="G6" s="40" t="s">
        <v>113</v>
      </c>
      <c r="H6" s="48" t="s">
        <v>114</v>
      </c>
      <c r="L6" s="64" t="s">
        <v>1</v>
      </c>
      <c r="M6" s="65">
        <v>0.16597684389299885</v>
      </c>
    </row>
    <row r="7" spans="3:13" s="55" customFormat="1" ht="15" x14ac:dyDescent="0.25">
      <c r="C7" s="64" t="s">
        <v>64</v>
      </c>
      <c r="D7" s="66">
        <v>11072144721.449999</v>
      </c>
      <c r="E7" s="66">
        <v>12187102038.299999</v>
      </c>
      <c r="F7" s="65">
        <f>E7/$E$33</f>
        <v>0.16597684389299885</v>
      </c>
      <c r="G7" s="66">
        <f t="shared" ref="G7:G33" si="0">E7-D7</f>
        <v>1114957316.8500004</v>
      </c>
      <c r="H7" s="65">
        <f t="shared" ref="H7:H33" si="1">E7/D7-1</f>
        <v>0.10069930848085829</v>
      </c>
      <c r="L7" s="64" t="s">
        <v>2</v>
      </c>
      <c r="M7" s="65">
        <v>0.14617241404578318</v>
      </c>
    </row>
    <row r="8" spans="3:13" ht="15" x14ac:dyDescent="0.25">
      <c r="C8" s="67" t="s">
        <v>65</v>
      </c>
      <c r="D8" s="68">
        <v>5032964238.920001</v>
      </c>
      <c r="E8" s="68">
        <v>5660349693.25</v>
      </c>
      <c r="F8" s="69">
        <f>E8/$E$33</f>
        <v>7.7088628163105938E-2</v>
      </c>
      <c r="G8" s="68">
        <f t="shared" si="0"/>
        <v>627385454.32999897</v>
      </c>
      <c r="H8" s="69">
        <f t="shared" si="1"/>
        <v>0.12465525772633468</v>
      </c>
      <c r="L8" s="64" t="s">
        <v>3</v>
      </c>
      <c r="M8" s="65">
        <v>5.2793247877916429E-3</v>
      </c>
    </row>
    <row r="9" spans="3:13" ht="15" x14ac:dyDescent="0.25">
      <c r="C9" s="67" t="s">
        <v>68</v>
      </c>
      <c r="D9" s="68">
        <v>539433922.29999995</v>
      </c>
      <c r="E9" s="68">
        <v>738611453.6099999</v>
      </c>
      <c r="F9" s="69">
        <f t="shared" ref="F9:F33" si="2">E9/$E$33</f>
        <v>1.0059191885662471E-2</v>
      </c>
      <c r="G9" s="68">
        <f t="shared" si="0"/>
        <v>199177531.30999994</v>
      </c>
      <c r="H9" s="69">
        <f t="shared" si="1"/>
        <v>0.36923434562802604</v>
      </c>
      <c r="L9" s="64" t="s">
        <v>0</v>
      </c>
      <c r="M9" s="65">
        <v>0.50546709021921277</v>
      </c>
    </row>
    <row r="10" spans="3:13" ht="15" x14ac:dyDescent="0.25">
      <c r="C10" s="67" t="s">
        <v>67</v>
      </c>
      <c r="D10" s="68">
        <v>2025653990.6999998</v>
      </c>
      <c r="E10" s="68">
        <v>2579119438.9199996</v>
      </c>
      <c r="F10" s="69">
        <f t="shared" si="2"/>
        <v>3.512517603854709E-2</v>
      </c>
      <c r="G10" s="68">
        <f t="shared" si="0"/>
        <v>553465448.21999979</v>
      </c>
      <c r="H10" s="69">
        <f t="shared" si="1"/>
        <v>0.27322802944679614</v>
      </c>
      <c r="L10" s="64" t="s">
        <v>5</v>
      </c>
      <c r="M10" s="65">
        <v>0.17710432705421347</v>
      </c>
    </row>
    <row r="11" spans="3:13" x14ac:dyDescent="0.2">
      <c r="C11" s="67" t="s">
        <v>66</v>
      </c>
      <c r="D11" s="68">
        <v>3474092569.5299988</v>
      </c>
      <c r="E11" s="68">
        <v>3209021452.5200014</v>
      </c>
      <c r="F11" s="69">
        <f t="shared" si="2"/>
        <v>4.3703847805683364E-2</v>
      </c>
      <c r="G11" s="68">
        <f t="shared" si="0"/>
        <v>-265071117.00999737</v>
      </c>
      <c r="H11" s="69">
        <f t="shared" si="1"/>
        <v>-7.6299382271744709E-2</v>
      </c>
    </row>
    <row r="12" spans="3:13" s="55" customFormat="1" ht="15.75" x14ac:dyDescent="0.25">
      <c r="C12" s="64" t="s">
        <v>69</v>
      </c>
      <c r="D12" s="66">
        <v>8314195589.9599981</v>
      </c>
      <c r="E12" s="66">
        <v>10732931675.150009</v>
      </c>
      <c r="F12" s="65">
        <f t="shared" si="2"/>
        <v>0.14617241404578318</v>
      </c>
      <c r="G12" s="66">
        <f t="shared" si="0"/>
        <v>2418736085.190011</v>
      </c>
      <c r="H12" s="65">
        <f t="shared" si="1"/>
        <v>0.29091642829654041</v>
      </c>
      <c r="K12" s="97" t="s">
        <v>524</v>
      </c>
    </row>
    <row r="13" spans="3:13" x14ac:dyDescent="0.2">
      <c r="C13" s="67" t="s">
        <v>72</v>
      </c>
      <c r="D13" s="68">
        <v>418762244.64999998</v>
      </c>
      <c r="E13" s="68">
        <v>667606084.34000015</v>
      </c>
      <c r="F13" s="69">
        <f t="shared" si="2"/>
        <v>9.092165675997993E-3</v>
      </c>
      <c r="G13" s="68">
        <f t="shared" si="0"/>
        <v>248843839.69000018</v>
      </c>
      <c r="H13" s="69">
        <f t="shared" si="1"/>
        <v>0.59423656948343795</v>
      </c>
    </row>
    <row r="14" spans="3:13" x14ac:dyDescent="0.2">
      <c r="C14" s="67" t="s">
        <v>70</v>
      </c>
      <c r="D14" s="68">
        <v>901755590.31000018</v>
      </c>
      <c r="E14" s="68">
        <v>1540969542.0400002</v>
      </c>
      <c r="F14" s="69">
        <f t="shared" si="2"/>
        <v>2.0986552858854719E-2</v>
      </c>
      <c r="G14" s="68">
        <f t="shared" si="0"/>
        <v>639213951.73000002</v>
      </c>
      <c r="H14" s="69">
        <f t="shared" si="1"/>
        <v>0.70885499197210944</v>
      </c>
    </row>
    <row r="15" spans="3:13" x14ac:dyDescent="0.2">
      <c r="C15" s="67" t="s">
        <v>73</v>
      </c>
      <c r="D15" s="68">
        <v>303248671.43000001</v>
      </c>
      <c r="E15" s="68">
        <v>606287970.94000006</v>
      </c>
      <c r="F15" s="69">
        <f t="shared" si="2"/>
        <v>8.2570707614218388E-3</v>
      </c>
      <c r="G15" s="68">
        <f t="shared" si="0"/>
        <v>303039299.51000005</v>
      </c>
      <c r="H15" s="69">
        <f t="shared" si="1"/>
        <v>0.99930957019856792</v>
      </c>
    </row>
    <row r="16" spans="3:13" x14ac:dyDescent="0.2">
      <c r="C16" s="67" t="s">
        <v>76</v>
      </c>
      <c r="D16" s="68">
        <v>5067285795.5199986</v>
      </c>
      <c r="E16" s="68">
        <v>5215011917.5800018</v>
      </c>
      <c r="F16" s="69">
        <f t="shared" si="2"/>
        <v>7.1023547371975942E-2</v>
      </c>
      <c r="G16" s="68">
        <f t="shared" si="0"/>
        <v>147726122.06000328</v>
      </c>
      <c r="H16" s="69">
        <f t="shared" si="1"/>
        <v>2.9152909076217481E-2</v>
      </c>
    </row>
    <row r="17" spans="3:8" x14ac:dyDescent="0.2">
      <c r="C17" s="67" t="s">
        <v>78</v>
      </c>
      <c r="D17" s="68">
        <v>13577114.329999994</v>
      </c>
      <c r="E17" s="68">
        <v>21186429.440000001</v>
      </c>
      <c r="F17" s="69">
        <f t="shared" si="2"/>
        <v>2.8853920158884895E-4</v>
      </c>
      <c r="G17" s="68">
        <f t="shared" si="0"/>
        <v>7609315.1100000069</v>
      </c>
      <c r="H17" s="69">
        <f t="shared" si="1"/>
        <v>0.56045157498500719</v>
      </c>
    </row>
    <row r="18" spans="3:8" x14ac:dyDescent="0.2">
      <c r="C18" s="67" t="s">
        <v>71</v>
      </c>
      <c r="D18" s="68">
        <v>1231254043.3999999</v>
      </c>
      <c r="E18" s="68">
        <v>2349699946.1599989</v>
      </c>
      <c r="F18" s="69">
        <f t="shared" si="2"/>
        <v>3.2000698766085585E-2</v>
      </c>
      <c r="G18" s="68">
        <f t="shared" si="0"/>
        <v>1118445902.759999</v>
      </c>
      <c r="H18" s="69">
        <f t="shared" si="1"/>
        <v>0.90837947599466062</v>
      </c>
    </row>
    <row r="19" spans="3:8" x14ac:dyDescent="0.2">
      <c r="C19" s="67" t="s">
        <v>75</v>
      </c>
      <c r="D19" s="68">
        <v>56689239.869999997</v>
      </c>
      <c r="E19" s="68">
        <v>68765612.150000006</v>
      </c>
      <c r="F19" s="69">
        <f t="shared" si="2"/>
        <v>9.3652282857386703E-4</v>
      </c>
      <c r="G19" s="68">
        <f t="shared" si="0"/>
        <v>12076372.280000009</v>
      </c>
      <c r="H19" s="69">
        <f t="shared" si="1"/>
        <v>0.21302759232075785</v>
      </c>
    </row>
    <row r="20" spans="3:8" x14ac:dyDescent="0.2">
      <c r="C20" s="67" t="s">
        <v>77</v>
      </c>
      <c r="D20" s="68">
        <v>15009103.67</v>
      </c>
      <c r="E20" s="68">
        <v>24950503.34</v>
      </c>
      <c r="F20" s="69">
        <f t="shared" si="2"/>
        <v>3.3980234061391272E-4</v>
      </c>
      <c r="G20" s="68">
        <f t="shared" si="0"/>
        <v>9941399.6699999999</v>
      </c>
      <c r="H20" s="69">
        <f t="shared" si="1"/>
        <v>0.66235798543191748</v>
      </c>
    </row>
    <row r="21" spans="3:8" x14ac:dyDescent="0.2">
      <c r="C21" s="67" t="s">
        <v>74</v>
      </c>
      <c r="D21" s="68">
        <v>306613786.77999997</v>
      </c>
      <c r="E21" s="68">
        <v>238453669.15999997</v>
      </c>
      <c r="F21" s="69">
        <f t="shared" si="2"/>
        <v>3.2475142406703673E-3</v>
      </c>
      <c r="G21" s="68">
        <f t="shared" si="0"/>
        <v>-68160117.620000005</v>
      </c>
      <c r="H21" s="69">
        <f t="shared" si="1"/>
        <v>-0.22229958520719073</v>
      </c>
    </row>
    <row r="22" spans="3:8" s="55" customFormat="1" ht="15" x14ac:dyDescent="0.25">
      <c r="C22" s="64" t="s">
        <v>79</v>
      </c>
      <c r="D22" s="66">
        <v>191472952.42000002</v>
      </c>
      <c r="E22" s="66">
        <v>387642446.81999999</v>
      </c>
      <c r="F22" s="65">
        <f t="shared" si="2"/>
        <v>5.2793247877916429E-3</v>
      </c>
      <c r="G22" s="66">
        <f t="shared" si="0"/>
        <v>196169494.39999998</v>
      </c>
      <c r="H22" s="65">
        <f t="shared" si="1"/>
        <v>1.0245284878132446</v>
      </c>
    </row>
    <row r="23" spans="3:8" x14ac:dyDescent="0.2">
      <c r="C23" s="67" t="s">
        <v>81</v>
      </c>
      <c r="D23" s="68">
        <v>61507939.049999997</v>
      </c>
      <c r="E23" s="68">
        <v>160379141.26999998</v>
      </c>
      <c r="F23" s="69">
        <f t="shared" si="2"/>
        <v>2.1842127530079464E-3</v>
      </c>
      <c r="G23" s="68">
        <f t="shared" si="0"/>
        <v>98871202.219999984</v>
      </c>
      <c r="H23" s="69">
        <f t="shared" si="1"/>
        <v>1.6074543180454683</v>
      </c>
    </row>
    <row r="24" spans="3:8" x14ac:dyDescent="0.2">
      <c r="C24" s="67" t="s">
        <v>80</v>
      </c>
      <c r="D24" s="68">
        <v>129965013.37000002</v>
      </c>
      <c r="E24" s="68">
        <v>227263305.54999998</v>
      </c>
      <c r="F24" s="69">
        <f t="shared" si="2"/>
        <v>3.0951120347836964E-3</v>
      </c>
      <c r="G24" s="68">
        <f t="shared" si="0"/>
        <v>97298292.179999962</v>
      </c>
      <c r="H24" s="69">
        <f t="shared" si="1"/>
        <v>0.74864988397300047</v>
      </c>
    </row>
    <row r="25" spans="3:8" s="55" customFormat="1" ht="15" x14ac:dyDescent="0.25">
      <c r="C25" s="64" t="s">
        <v>82</v>
      </c>
      <c r="D25" s="66">
        <v>33691685356.069996</v>
      </c>
      <c r="E25" s="66">
        <v>37114689380.85997</v>
      </c>
      <c r="F25" s="65">
        <f t="shared" si="2"/>
        <v>0.50546709021921277</v>
      </c>
      <c r="G25" s="66">
        <f t="shared" si="0"/>
        <v>3423004024.7899742</v>
      </c>
      <c r="H25" s="65">
        <f t="shared" si="1"/>
        <v>0.10159788649971091</v>
      </c>
    </row>
    <row r="26" spans="3:8" x14ac:dyDescent="0.2">
      <c r="C26" s="67" t="s">
        <v>87</v>
      </c>
      <c r="D26" s="68">
        <v>455695609</v>
      </c>
      <c r="E26" s="68">
        <v>1581027628.9500003</v>
      </c>
      <c r="F26" s="69">
        <f t="shared" si="2"/>
        <v>2.1532106249383377E-2</v>
      </c>
      <c r="G26" s="68">
        <f t="shared" si="0"/>
        <v>1125332019.9500003</v>
      </c>
      <c r="H26" s="69">
        <f t="shared" si="1"/>
        <v>2.4694818157661911</v>
      </c>
    </row>
    <row r="27" spans="3:8" x14ac:dyDescent="0.2">
      <c r="C27" s="67" t="s">
        <v>85</v>
      </c>
      <c r="D27" s="68">
        <v>10470463894.929998</v>
      </c>
      <c r="E27" s="68">
        <v>8490470443.0000048</v>
      </c>
      <c r="F27" s="69">
        <f t="shared" si="2"/>
        <v>0.11563220549620568</v>
      </c>
      <c r="G27" s="68">
        <f t="shared" si="0"/>
        <v>-1979993451.9299936</v>
      </c>
      <c r="H27" s="69">
        <f t="shared" si="1"/>
        <v>-0.18910274385156367</v>
      </c>
    </row>
    <row r="28" spans="3:8" x14ac:dyDescent="0.2">
      <c r="C28" s="67" t="s">
        <v>86</v>
      </c>
      <c r="D28" s="68">
        <v>399308565.07999992</v>
      </c>
      <c r="E28" s="68">
        <v>509913865.62999988</v>
      </c>
      <c r="F28" s="69">
        <f t="shared" si="2"/>
        <v>6.9445462759374589E-3</v>
      </c>
      <c r="G28" s="68">
        <f t="shared" si="0"/>
        <v>110605300.54999995</v>
      </c>
      <c r="H28" s="69">
        <f t="shared" si="1"/>
        <v>0.27699205632576551</v>
      </c>
    </row>
    <row r="29" spans="3:8" x14ac:dyDescent="0.2">
      <c r="C29" s="67" t="s">
        <v>83</v>
      </c>
      <c r="D29" s="68">
        <v>12430132830.739996</v>
      </c>
      <c r="E29" s="68">
        <v>17982660755.490005</v>
      </c>
      <c r="F29" s="69">
        <f t="shared" si="2"/>
        <v>0.24490689153293274</v>
      </c>
      <c r="G29" s="68">
        <f t="shared" si="0"/>
        <v>5552527924.7500095</v>
      </c>
      <c r="H29" s="69">
        <f t="shared" si="1"/>
        <v>0.44669900156002229</v>
      </c>
    </row>
    <row r="30" spans="3:8" x14ac:dyDescent="0.2">
      <c r="C30" s="67" t="s">
        <v>84</v>
      </c>
      <c r="D30" s="68">
        <v>9936084456.3199921</v>
      </c>
      <c r="E30" s="68">
        <v>8550616687.789999</v>
      </c>
      <c r="F30" s="69">
        <f t="shared" si="2"/>
        <v>0.11645134066475403</v>
      </c>
      <c r="G30" s="68">
        <f t="shared" si="0"/>
        <v>-1385467768.5299931</v>
      </c>
      <c r="H30" s="69">
        <f t="shared" si="1"/>
        <v>-0.13943800242647353</v>
      </c>
    </row>
    <row r="31" spans="3:8" s="55" customFormat="1" ht="15" x14ac:dyDescent="0.25">
      <c r="C31" s="64" t="s">
        <v>88</v>
      </c>
      <c r="D31" s="66">
        <v>13510005493.08</v>
      </c>
      <c r="E31" s="66">
        <v>13004154402.559999</v>
      </c>
      <c r="F31" s="65">
        <f t="shared" si="2"/>
        <v>0.17710432705421347</v>
      </c>
      <c r="G31" s="66">
        <f t="shared" si="0"/>
        <v>-505851090.52000046</v>
      </c>
      <c r="H31" s="65">
        <f t="shared" si="1"/>
        <v>-3.7442700580625488E-2</v>
      </c>
    </row>
    <row r="32" spans="3:8" ht="13.5" thickBot="1" x14ac:dyDescent="0.25">
      <c r="C32" s="70" t="s">
        <v>89</v>
      </c>
      <c r="D32" s="68">
        <v>13510005493.080002</v>
      </c>
      <c r="E32" s="68">
        <v>13004154402.559999</v>
      </c>
      <c r="F32" s="69">
        <f t="shared" si="2"/>
        <v>0.17710432705421347</v>
      </c>
      <c r="G32" s="68">
        <f t="shared" si="0"/>
        <v>-505851090.52000237</v>
      </c>
      <c r="H32" s="69">
        <f t="shared" si="1"/>
        <v>-3.744270058062571E-2</v>
      </c>
    </row>
    <row r="33" spans="3:8" ht="15.75" thickBot="1" x14ac:dyDescent="0.3">
      <c r="C33" s="71" t="s">
        <v>24</v>
      </c>
      <c r="D33" s="72">
        <v>66779504112.979988</v>
      </c>
      <c r="E33" s="72">
        <v>73426519943.689987</v>
      </c>
      <c r="F33" s="73">
        <f t="shared" si="2"/>
        <v>1</v>
      </c>
      <c r="G33" s="72">
        <f t="shared" si="0"/>
        <v>6647015830.7099991</v>
      </c>
      <c r="H33" s="73">
        <f t="shared" si="1"/>
        <v>9.9536765344413691E-2</v>
      </c>
    </row>
    <row r="34" spans="3:8" ht="15" x14ac:dyDescent="0.2">
      <c r="C34" s="61" t="s">
        <v>25</v>
      </c>
      <c r="D34" s="61"/>
    </row>
    <row r="35" spans="3:8" ht="15" x14ac:dyDescent="0.2">
      <c r="C35" s="61" t="s">
        <v>26</v>
      </c>
      <c r="D35" s="61"/>
    </row>
    <row r="36" spans="3:8" ht="15" x14ac:dyDescent="0.2">
      <c r="C36" s="61" t="s">
        <v>530</v>
      </c>
      <c r="D36" s="61"/>
    </row>
    <row r="37" spans="3:8" ht="15" x14ac:dyDescent="0.2">
      <c r="C37" s="61" t="s">
        <v>27</v>
      </c>
      <c r="D37" s="61"/>
    </row>
    <row r="39" spans="3:8" x14ac:dyDescent="0.2">
      <c r="C39" s="26"/>
    </row>
  </sheetData>
  <mergeCells count="7">
    <mergeCell ref="E4:F4"/>
    <mergeCell ref="E5:F5"/>
    <mergeCell ref="G4:H5"/>
    <mergeCell ref="C2:H2"/>
    <mergeCell ref="C3:H3"/>
    <mergeCell ref="C4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D555"/>
  <sheetViews>
    <sheetView showGridLines="0" topLeftCell="A289" workbookViewId="0">
      <selection activeCell="B311" sqref="B311"/>
    </sheetView>
  </sheetViews>
  <sheetFormatPr baseColWidth="10" defaultColWidth="9.140625" defaultRowHeight="12.75" x14ac:dyDescent="0.2"/>
  <cols>
    <col min="2" max="2" width="123.7109375" bestFit="1" customWidth="1"/>
    <col min="3" max="3" width="19.5703125" customWidth="1"/>
    <col min="4" max="4" width="10.85546875" bestFit="1" customWidth="1"/>
  </cols>
  <sheetData>
    <row r="3" spans="2:4" ht="15.75" x14ac:dyDescent="0.2">
      <c r="B3" s="153" t="s">
        <v>525</v>
      </c>
      <c r="C3" s="153"/>
      <c r="D3" s="153"/>
    </row>
    <row r="4" spans="2:4" ht="16.5" thickBot="1" x14ac:dyDescent="0.25">
      <c r="B4" s="154" t="s">
        <v>115</v>
      </c>
      <c r="C4" s="154"/>
      <c r="D4" s="154"/>
    </row>
    <row r="5" spans="2:4" ht="15" customHeight="1" x14ac:dyDescent="0.2">
      <c r="B5" s="155" t="s">
        <v>19</v>
      </c>
      <c r="C5" s="157" t="s">
        <v>507</v>
      </c>
      <c r="D5" s="157" t="s">
        <v>425</v>
      </c>
    </row>
    <row r="6" spans="2:4" x14ac:dyDescent="0.2">
      <c r="B6" s="156"/>
      <c r="C6" s="158"/>
      <c r="D6" s="158"/>
    </row>
    <row r="7" spans="2:4" ht="15.75" thickBot="1" x14ac:dyDescent="0.25">
      <c r="B7" s="75" t="s">
        <v>163</v>
      </c>
      <c r="C7" s="159"/>
      <c r="D7" s="159"/>
    </row>
    <row r="8" spans="2:4" ht="15" x14ac:dyDescent="0.25">
      <c r="B8" s="79" t="s">
        <v>388</v>
      </c>
      <c r="C8" s="83">
        <v>2635779124</v>
      </c>
      <c r="D8" s="83">
        <v>219648243</v>
      </c>
    </row>
    <row r="9" spans="2:4" ht="15" x14ac:dyDescent="0.25">
      <c r="B9" s="80" t="s">
        <v>164</v>
      </c>
      <c r="C9" s="84">
        <v>2635779124</v>
      </c>
      <c r="D9" s="84">
        <v>219648243</v>
      </c>
    </row>
    <row r="10" spans="2:4" x14ac:dyDescent="0.2">
      <c r="B10" s="81" t="s">
        <v>434</v>
      </c>
      <c r="C10" s="85">
        <v>2635779124</v>
      </c>
      <c r="D10" s="85">
        <v>219648243</v>
      </c>
    </row>
    <row r="11" spans="2:4" x14ac:dyDescent="0.2">
      <c r="B11" s="82" t="s">
        <v>165</v>
      </c>
      <c r="C11" s="85">
        <v>2275612323</v>
      </c>
      <c r="D11" s="85">
        <v>189634344</v>
      </c>
    </row>
    <row r="12" spans="2:4" x14ac:dyDescent="0.2">
      <c r="B12" s="82" t="s">
        <v>531</v>
      </c>
      <c r="C12" s="85">
        <v>360166801</v>
      </c>
      <c r="D12" s="85">
        <v>30013899</v>
      </c>
    </row>
    <row r="13" spans="2:4" ht="15" x14ac:dyDescent="0.25">
      <c r="B13" s="79" t="s">
        <v>389</v>
      </c>
      <c r="C13" s="83">
        <v>5182940712</v>
      </c>
      <c r="D13" s="83">
        <v>431911710.90000004</v>
      </c>
    </row>
    <row r="14" spans="2:4" ht="15" x14ac:dyDescent="0.25">
      <c r="B14" s="80" t="s">
        <v>390</v>
      </c>
      <c r="C14" s="84">
        <v>5182940712</v>
      </c>
      <c r="D14" s="84">
        <v>431911710.90000004</v>
      </c>
    </row>
    <row r="15" spans="2:4" x14ac:dyDescent="0.2">
      <c r="B15" s="81" t="s">
        <v>435</v>
      </c>
      <c r="C15" s="85">
        <v>5182940712</v>
      </c>
      <c r="D15" s="85">
        <v>431911710.90000004</v>
      </c>
    </row>
    <row r="16" spans="2:4" x14ac:dyDescent="0.2">
      <c r="B16" s="82" t="s">
        <v>165</v>
      </c>
      <c r="C16" s="85">
        <v>4853188266</v>
      </c>
      <c r="D16" s="85">
        <v>404432340.4000001</v>
      </c>
    </row>
    <row r="17" spans="2:4" x14ac:dyDescent="0.2">
      <c r="B17" s="82" t="s">
        <v>531</v>
      </c>
      <c r="C17" s="85">
        <v>329752446</v>
      </c>
      <c r="D17" s="85">
        <v>27479370.5</v>
      </c>
    </row>
    <row r="18" spans="2:4" ht="15" x14ac:dyDescent="0.25">
      <c r="B18" s="79" t="s">
        <v>391</v>
      </c>
      <c r="C18" s="83">
        <v>86044434138</v>
      </c>
      <c r="D18" s="83">
        <v>5686176917.7700014</v>
      </c>
    </row>
    <row r="19" spans="2:4" ht="15" x14ac:dyDescent="0.25">
      <c r="B19" s="80" t="s">
        <v>166</v>
      </c>
      <c r="C19" s="84">
        <v>17247695602</v>
      </c>
      <c r="D19" s="84">
        <v>1214925434.6700001</v>
      </c>
    </row>
    <row r="20" spans="2:4" x14ac:dyDescent="0.2">
      <c r="B20" s="81" t="s">
        <v>168</v>
      </c>
      <c r="C20" s="85">
        <v>11829710949</v>
      </c>
      <c r="D20" s="85">
        <v>955809797.9799999</v>
      </c>
    </row>
    <row r="21" spans="2:4" x14ac:dyDescent="0.2">
      <c r="B21" s="82" t="s">
        <v>167</v>
      </c>
      <c r="C21" s="85">
        <v>2275510502</v>
      </c>
      <c r="D21" s="85">
        <v>146940235.19000003</v>
      </c>
    </row>
    <row r="22" spans="2:4" x14ac:dyDescent="0.2">
      <c r="B22" s="82" t="s">
        <v>169</v>
      </c>
      <c r="C22" s="85">
        <v>5242781293</v>
      </c>
      <c r="D22" s="85">
        <v>670283285.74000001</v>
      </c>
    </row>
    <row r="23" spans="2:4" x14ac:dyDescent="0.2">
      <c r="B23" s="82" t="s">
        <v>531</v>
      </c>
      <c r="C23" s="85">
        <v>4131252043</v>
      </c>
      <c r="D23" s="85">
        <v>123376262.50000001</v>
      </c>
    </row>
    <row r="24" spans="2:4" x14ac:dyDescent="0.2">
      <c r="B24" s="82" t="s">
        <v>532</v>
      </c>
      <c r="C24" s="85">
        <v>180167111</v>
      </c>
      <c r="D24" s="85">
        <v>15210014.550000001</v>
      </c>
    </row>
    <row r="25" spans="2:4" x14ac:dyDescent="0.2">
      <c r="B25" s="81" t="s">
        <v>170</v>
      </c>
      <c r="C25" s="85">
        <v>78499128</v>
      </c>
      <c r="D25" s="85">
        <v>14157034.390000001</v>
      </c>
    </row>
    <row r="26" spans="2:4" x14ac:dyDescent="0.2">
      <c r="B26" s="82" t="s">
        <v>167</v>
      </c>
      <c r="C26" s="85">
        <v>78499128</v>
      </c>
      <c r="D26" s="85">
        <v>14157034.390000001</v>
      </c>
    </row>
    <row r="27" spans="2:4" x14ac:dyDescent="0.2">
      <c r="B27" s="81" t="s">
        <v>392</v>
      </c>
      <c r="C27" s="85">
        <v>2539128440</v>
      </c>
      <c r="D27" s="85">
        <v>141242421.78</v>
      </c>
    </row>
    <row r="28" spans="2:4" x14ac:dyDescent="0.2">
      <c r="B28" s="82" t="s">
        <v>393</v>
      </c>
      <c r="C28" s="85">
        <v>2539128440</v>
      </c>
      <c r="D28" s="85">
        <v>141242421.78</v>
      </c>
    </row>
    <row r="29" spans="2:4" x14ac:dyDescent="0.2">
      <c r="B29" s="81" t="s">
        <v>436</v>
      </c>
      <c r="C29" s="85">
        <v>118136404</v>
      </c>
      <c r="D29" s="85">
        <v>9629690.2000000011</v>
      </c>
    </row>
    <row r="30" spans="2:4" x14ac:dyDescent="0.2">
      <c r="B30" s="82" t="s">
        <v>171</v>
      </c>
      <c r="C30" s="85">
        <v>118136404</v>
      </c>
      <c r="D30" s="85">
        <v>9629690.2000000011</v>
      </c>
    </row>
    <row r="31" spans="2:4" x14ac:dyDescent="0.2">
      <c r="B31" s="81" t="s">
        <v>173</v>
      </c>
      <c r="C31" s="85">
        <v>182681576</v>
      </c>
      <c r="D31" s="85">
        <v>13761680.700000001</v>
      </c>
    </row>
    <row r="32" spans="2:4" x14ac:dyDescent="0.2">
      <c r="B32" s="82" t="s">
        <v>174</v>
      </c>
      <c r="C32" s="85">
        <v>182681576</v>
      </c>
      <c r="D32" s="85">
        <v>13761680.700000001</v>
      </c>
    </row>
    <row r="33" spans="2:4" x14ac:dyDescent="0.2">
      <c r="B33" s="81" t="s">
        <v>175</v>
      </c>
      <c r="C33" s="85">
        <v>94739958</v>
      </c>
      <c r="D33" s="85">
        <v>6836565.6399999987</v>
      </c>
    </row>
    <row r="34" spans="2:4" x14ac:dyDescent="0.2">
      <c r="B34" s="82" t="s">
        <v>174</v>
      </c>
      <c r="C34" s="85">
        <v>94739958</v>
      </c>
      <c r="D34" s="85">
        <v>6836565.6399999987</v>
      </c>
    </row>
    <row r="35" spans="2:4" x14ac:dyDescent="0.2">
      <c r="B35" s="81" t="s">
        <v>533</v>
      </c>
      <c r="C35" s="85">
        <v>74060196</v>
      </c>
      <c r="D35" s="85">
        <v>3558551.0400000005</v>
      </c>
    </row>
    <row r="36" spans="2:4" x14ac:dyDescent="0.2">
      <c r="B36" s="82" t="s">
        <v>534</v>
      </c>
      <c r="C36" s="85">
        <v>74060196</v>
      </c>
      <c r="D36" s="85">
        <v>3558551.0400000005</v>
      </c>
    </row>
    <row r="37" spans="2:4" x14ac:dyDescent="0.2">
      <c r="B37" s="81" t="s">
        <v>394</v>
      </c>
      <c r="C37" s="85">
        <v>91627547</v>
      </c>
      <c r="D37" s="85">
        <v>4838807.51</v>
      </c>
    </row>
    <row r="38" spans="2:4" x14ac:dyDescent="0.2">
      <c r="B38" s="82" t="s">
        <v>176</v>
      </c>
      <c r="C38" s="85">
        <v>91627547</v>
      </c>
      <c r="D38" s="85">
        <v>4838807.51</v>
      </c>
    </row>
    <row r="39" spans="2:4" x14ac:dyDescent="0.2">
      <c r="B39" s="81" t="s">
        <v>395</v>
      </c>
      <c r="C39" s="85">
        <v>238202607</v>
      </c>
      <c r="D39" s="85">
        <v>20864230.990000002</v>
      </c>
    </row>
    <row r="40" spans="2:4" x14ac:dyDescent="0.2">
      <c r="B40" s="82" t="s">
        <v>167</v>
      </c>
      <c r="C40" s="85">
        <v>238202607</v>
      </c>
      <c r="D40" s="85">
        <v>20864230.990000002</v>
      </c>
    </row>
    <row r="41" spans="2:4" x14ac:dyDescent="0.2">
      <c r="B41" s="81" t="s">
        <v>437</v>
      </c>
      <c r="C41" s="85">
        <v>350000000</v>
      </c>
      <c r="D41" s="85">
        <v>10646423.33</v>
      </c>
    </row>
    <row r="42" spans="2:4" x14ac:dyDescent="0.2">
      <c r="B42" s="82" t="s">
        <v>172</v>
      </c>
      <c r="C42" s="85">
        <v>350000000</v>
      </c>
      <c r="D42" s="85">
        <v>10646423.33</v>
      </c>
    </row>
    <row r="43" spans="2:4" x14ac:dyDescent="0.2">
      <c r="B43" s="81" t="s">
        <v>438</v>
      </c>
      <c r="C43" s="85">
        <v>1650908797</v>
      </c>
      <c r="D43" s="85">
        <v>33580231.109999999</v>
      </c>
    </row>
    <row r="44" spans="2:4" x14ac:dyDescent="0.2">
      <c r="B44" s="82" t="s">
        <v>172</v>
      </c>
      <c r="C44" s="85">
        <v>1650908797</v>
      </c>
      <c r="D44" s="85">
        <v>33580231.109999999</v>
      </c>
    </row>
    <row r="45" spans="2:4" ht="15" x14ac:dyDescent="0.25">
      <c r="B45" s="80" t="s">
        <v>396</v>
      </c>
      <c r="C45" s="84">
        <v>49771582635</v>
      </c>
      <c r="D45" s="84">
        <v>3747432033.2800002</v>
      </c>
    </row>
    <row r="46" spans="2:4" x14ac:dyDescent="0.2">
      <c r="B46" s="81" t="s">
        <v>177</v>
      </c>
      <c r="C46" s="85">
        <v>5810241212</v>
      </c>
      <c r="D46" s="85">
        <v>316476696.22000003</v>
      </c>
    </row>
    <row r="47" spans="2:4" x14ac:dyDescent="0.2">
      <c r="B47" s="82" t="s">
        <v>167</v>
      </c>
      <c r="C47" s="85">
        <v>430230457</v>
      </c>
      <c r="D47" s="85">
        <v>26119591.310000002</v>
      </c>
    </row>
    <row r="48" spans="2:4" x14ac:dyDescent="0.2">
      <c r="B48" s="82" t="s">
        <v>535</v>
      </c>
      <c r="C48" s="85">
        <v>3644883888</v>
      </c>
      <c r="D48" s="85">
        <v>145763199.31999999</v>
      </c>
    </row>
    <row r="49" spans="2:4" x14ac:dyDescent="0.2">
      <c r="B49" s="82" t="s">
        <v>532</v>
      </c>
      <c r="C49" s="85">
        <v>1735126867</v>
      </c>
      <c r="D49" s="85">
        <v>144593905.59</v>
      </c>
    </row>
    <row r="50" spans="2:4" x14ac:dyDescent="0.2">
      <c r="B50" s="81" t="s">
        <v>178</v>
      </c>
      <c r="C50" s="85">
        <v>118165086</v>
      </c>
      <c r="D50" s="85">
        <v>9332155.6400000025</v>
      </c>
    </row>
    <row r="51" spans="2:4" x14ac:dyDescent="0.2">
      <c r="B51" s="82" t="s">
        <v>179</v>
      </c>
      <c r="C51" s="85">
        <v>118165086</v>
      </c>
      <c r="D51" s="85">
        <v>9332155.6400000025</v>
      </c>
    </row>
    <row r="52" spans="2:4" x14ac:dyDescent="0.2">
      <c r="B52" s="81" t="s">
        <v>180</v>
      </c>
      <c r="C52" s="85">
        <v>2449559028</v>
      </c>
      <c r="D52" s="85">
        <v>221344337.61999989</v>
      </c>
    </row>
    <row r="53" spans="2:4" x14ac:dyDescent="0.2">
      <c r="B53" s="82" t="s">
        <v>536</v>
      </c>
      <c r="C53" s="85">
        <v>2449559028</v>
      </c>
      <c r="D53" s="85">
        <v>221344337.61999989</v>
      </c>
    </row>
    <row r="54" spans="2:4" x14ac:dyDescent="0.2">
      <c r="B54" s="81" t="s">
        <v>439</v>
      </c>
      <c r="C54" s="85">
        <v>654864330</v>
      </c>
      <c r="D54" s="85">
        <v>23359387.229999993</v>
      </c>
    </row>
    <row r="55" spans="2:4" x14ac:dyDescent="0.2">
      <c r="B55" s="82" t="s">
        <v>179</v>
      </c>
      <c r="C55" s="85">
        <v>654864330</v>
      </c>
      <c r="D55" s="85">
        <v>23359387.229999993</v>
      </c>
    </row>
    <row r="56" spans="2:4" x14ac:dyDescent="0.2">
      <c r="B56" s="81" t="s">
        <v>182</v>
      </c>
      <c r="C56" s="85">
        <v>35766442468</v>
      </c>
      <c r="D56" s="85">
        <v>2911211163.0100002</v>
      </c>
    </row>
    <row r="57" spans="2:4" x14ac:dyDescent="0.2">
      <c r="B57" s="82" t="s">
        <v>535</v>
      </c>
      <c r="C57" s="85">
        <v>35706603194</v>
      </c>
      <c r="D57" s="85">
        <v>2911211163.0100002</v>
      </c>
    </row>
    <row r="58" spans="2:4" x14ac:dyDescent="0.2">
      <c r="B58" s="82" t="s">
        <v>272</v>
      </c>
      <c r="C58" s="85">
        <v>34200289</v>
      </c>
      <c r="D58" s="85"/>
    </row>
    <row r="59" spans="2:4" x14ac:dyDescent="0.2">
      <c r="B59" s="82" t="s">
        <v>440</v>
      </c>
      <c r="C59" s="85">
        <v>25638985</v>
      </c>
      <c r="D59" s="85"/>
    </row>
    <row r="60" spans="2:4" x14ac:dyDescent="0.2">
      <c r="B60" s="81" t="s">
        <v>397</v>
      </c>
      <c r="C60" s="85">
        <v>451046126</v>
      </c>
      <c r="D60" s="85">
        <v>30901656.709999997</v>
      </c>
    </row>
    <row r="61" spans="2:4" x14ac:dyDescent="0.2">
      <c r="B61" s="82" t="s">
        <v>535</v>
      </c>
      <c r="C61" s="85">
        <v>451046126</v>
      </c>
      <c r="D61" s="85">
        <v>30901656.709999997</v>
      </c>
    </row>
    <row r="62" spans="2:4" x14ac:dyDescent="0.2">
      <c r="B62" s="81" t="s">
        <v>441</v>
      </c>
      <c r="C62" s="85">
        <v>302146892</v>
      </c>
      <c r="D62" s="85">
        <v>18267343.310000002</v>
      </c>
    </row>
    <row r="63" spans="2:4" x14ac:dyDescent="0.2">
      <c r="B63" s="82" t="s">
        <v>535</v>
      </c>
      <c r="C63" s="85">
        <v>302146892</v>
      </c>
      <c r="D63" s="85">
        <v>18267343.310000002</v>
      </c>
    </row>
    <row r="64" spans="2:4" x14ac:dyDescent="0.2">
      <c r="B64" s="81" t="s">
        <v>183</v>
      </c>
      <c r="C64" s="85">
        <v>1094220384</v>
      </c>
      <c r="D64" s="85">
        <v>65291683.150000006</v>
      </c>
    </row>
    <row r="65" spans="2:4" x14ac:dyDescent="0.2">
      <c r="B65" s="82" t="s">
        <v>184</v>
      </c>
      <c r="C65" s="85">
        <v>1094220384</v>
      </c>
      <c r="D65" s="85">
        <v>65291683.150000006</v>
      </c>
    </row>
    <row r="66" spans="2:4" x14ac:dyDescent="0.2">
      <c r="B66" s="81" t="s">
        <v>537</v>
      </c>
      <c r="C66" s="85">
        <v>2644780739</v>
      </c>
      <c r="D66" s="85">
        <v>120526579.94000001</v>
      </c>
    </row>
    <row r="67" spans="2:4" x14ac:dyDescent="0.2">
      <c r="B67" s="82" t="s">
        <v>536</v>
      </c>
      <c r="C67" s="85">
        <v>2644780739</v>
      </c>
      <c r="D67" s="85">
        <v>120526579.94000001</v>
      </c>
    </row>
    <row r="68" spans="2:4" x14ac:dyDescent="0.2">
      <c r="B68" s="81" t="s">
        <v>185</v>
      </c>
      <c r="C68" s="85">
        <v>248968365</v>
      </c>
      <c r="D68" s="85">
        <v>15606530.850000003</v>
      </c>
    </row>
    <row r="69" spans="2:4" x14ac:dyDescent="0.2">
      <c r="B69" s="82" t="s">
        <v>179</v>
      </c>
      <c r="C69" s="85">
        <v>248968365</v>
      </c>
      <c r="D69" s="85">
        <v>15606530.850000003</v>
      </c>
    </row>
    <row r="70" spans="2:4" x14ac:dyDescent="0.2">
      <c r="B70" s="81" t="s">
        <v>442</v>
      </c>
      <c r="C70" s="85">
        <v>231148005</v>
      </c>
      <c r="D70" s="85">
        <v>15114499.600000003</v>
      </c>
    </row>
    <row r="71" spans="2:4" x14ac:dyDescent="0.2">
      <c r="B71" s="82" t="s">
        <v>179</v>
      </c>
      <c r="C71" s="85">
        <v>231148005</v>
      </c>
      <c r="D71" s="85">
        <v>15114499.600000003</v>
      </c>
    </row>
    <row r="72" spans="2:4" ht="15" x14ac:dyDescent="0.25">
      <c r="B72" s="80" t="s">
        <v>186</v>
      </c>
      <c r="C72" s="84">
        <v>2481231381</v>
      </c>
      <c r="D72" s="84">
        <v>123299269.29999998</v>
      </c>
    </row>
    <row r="73" spans="2:4" x14ac:dyDescent="0.2">
      <c r="B73" s="81" t="s">
        <v>443</v>
      </c>
      <c r="C73" s="85">
        <v>2481231381</v>
      </c>
      <c r="D73" s="85">
        <v>123299269.29999998</v>
      </c>
    </row>
    <row r="74" spans="2:4" x14ac:dyDescent="0.2">
      <c r="B74" s="82" t="s">
        <v>444</v>
      </c>
      <c r="C74" s="85">
        <v>2466391365</v>
      </c>
      <c r="D74" s="85">
        <v>123299269.29999998</v>
      </c>
    </row>
    <row r="75" spans="2:4" x14ac:dyDescent="0.2">
      <c r="B75" s="82" t="s">
        <v>531</v>
      </c>
      <c r="C75" s="85">
        <v>14840016</v>
      </c>
      <c r="D75" s="85"/>
    </row>
    <row r="76" spans="2:4" ht="15" x14ac:dyDescent="0.25">
      <c r="B76" s="80" t="s">
        <v>187</v>
      </c>
      <c r="C76" s="84">
        <v>16543924520</v>
      </c>
      <c r="D76" s="84">
        <v>600520180.51999974</v>
      </c>
    </row>
    <row r="77" spans="2:4" x14ac:dyDescent="0.2">
      <c r="B77" s="81" t="s">
        <v>188</v>
      </c>
      <c r="C77" s="85">
        <v>3199637518</v>
      </c>
      <c r="D77" s="85">
        <v>79550178.399999976</v>
      </c>
    </row>
    <row r="78" spans="2:4" x14ac:dyDescent="0.2">
      <c r="B78" s="82" t="s">
        <v>167</v>
      </c>
      <c r="C78" s="85">
        <v>2609284279</v>
      </c>
      <c r="D78" s="85">
        <v>39264514.339999996</v>
      </c>
    </row>
    <row r="79" spans="2:4" x14ac:dyDescent="0.2">
      <c r="B79" s="82" t="s">
        <v>189</v>
      </c>
      <c r="C79" s="85">
        <v>16000000</v>
      </c>
      <c r="D79" s="85">
        <v>0</v>
      </c>
    </row>
    <row r="80" spans="2:4" x14ac:dyDescent="0.2">
      <c r="B80" s="82" t="s">
        <v>538</v>
      </c>
      <c r="C80" s="85">
        <v>95000000</v>
      </c>
      <c r="D80" s="85">
        <v>2300169.4</v>
      </c>
    </row>
    <row r="81" spans="2:4" x14ac:dyDescent="0.2">
      <c r="B81" s="82" t="s">
        <v>532</v>
      </c>
      <c r="C81" s="85">
        <v>479353239</v>
      </c>
      <c r="D81" s="85">
        <v>37985494.659999996</v>
      </c>
    </row>
    <row r="82" spans="2:4" x14ac:dyDescent="0.2">
      <c r="B82" s="81" t="s">
        <v>181</v>
      </c>
      <c r="C82" s="85">
        <v>4109834240</v>
      </c>
      <c r="D82" s="85">
        <v>227832845.89999995</v>
      </c>
    </row>
    <row r="83" spans="2:4" x14ac:dyDescent="0.2">
      <c r="B83" s="82" t="s">
        <v>539</v>
      </c>
      <c r="C83" s="85">
        <v>4109834240</v>
      </c>
      <c r="D83" s="85">
        <v>227832845.89999995</v>
      </c>
    </row>
    <row r="84" spans="2:4" x14ac:dyDescent="0.2">
      <c r="B84" s="81" t="s">
        <v>190</v>
      </c>
      <c r="C84" s="85">
        <v>3993718403</v>
      </c>
      <c r="D84" s="85">
        <v>116157958.01000001</v>
      </c>
    </row>
    <row r="85" spans="2:4" x14ac:dyDescent="0.2">
      <c r="B85" s="82" t="s">
        <v>191</v>
      </c>
      <c r="C85" s="85">
        <v>3993718403</v>
      </c>
      <c r="D85" s="85">
        <v>116157958.01000001</v>
      </c>
    </row>
    <row r="86" spans="2:4" x14ac:dyDescent="0.2">
      <c r="B86" s="81" t="s">
        <v>192</v>
      </c>
      <c r="C86" s="85">
        <v>93076099</v>
      </c>
      <c r="D86" s="85">
        <v>7271175.6299999999</v>
      </c>
    </row>
    <row r="87" spans="2:4" x14ac:dyDescent="0.2">
      <c r="B87" s="82" t="s">
        <v>189</v>
      </c>
      <c r="C87" s="85">
        <v>93076099</v>
      </c>
      <c r="D87" s="85">
        <v>7271175.6299999999</v>
      </c>
    </row>
    <row r="88" spans="2:4" x14ac:dyDescent="0.2">
      <c r="B88" s="81" t="s">
        <v>445</v>
      </c>
      <c r="C88" s="85">
        <v>253456268</v>
      </c>
      <c r="D88" s="85">
        <v>11309209.16</v>
      </c>
    </row>
    <row r="89" spans="2:4" x14ac:dyDescent="0.2">
      <c r="B89" s="82" t="s">
        <v>193</v>
      </c>
      <c r="C89" s="85">
        <v>253456268</v>
      </c>
      <c r="D89" s="85">
        <v>11309209.16</v>
      </c>
    </row>
    <row r="90" spans="2:4" x14ac:dyDescent="0.2">
      <c r="B90" s="81" t="s">
        <v>446</v>
      </c>
      <c r="C90" s="85">
        <v>4161248089</v>
      </c>
      <c r="D90" s="85">
        <v>135241768.03999999</v>
      </c>
    </row>
    <row r="91" spans="2:4" x14ac:dyDescent="0.2">
      <c r="B91" s="82" t="s">
        <v>447</v>
      </c>
      <c r="C91" s="85">
        <v>4161248089</v>
      </c>
      <c r="D91" s="85">
        <v>135241768.03999999</v>
      </c>
    </row>
    <row r="92" spans="2:4" x14ac:dyDescent="0.2">
      <c r="B92" s="81" t="s">
        <v>448</v>
      </c>
      <c r="C92" s="85">
        <v>732953903</v>
      </c>
      <c r="D92" s="85">
        <v>23157045.379999999</v>
      </c>
    </row>
    <row r="93" spans="2:4" x14ac:dyDescent="0.2">
      <c r="B93" s="82" t="s">
        <v>538</v>
      </c>
      <c r="C93" s="85">
        <v>732953903</v>
      </c>
      <c r="D93" s="85">
        <v>23157045.379999999</v>
      </c>
    </row>
    <row r="94" spans="2:4" ht="15" x14ac:dyDescent="0.25">
      <c r="B94" s="79" t="s">
        <v>398</v>
      </c>
      <c r="C94" s="83">
        <v>50918592846</v>
      </c>
      <c r="D94" s="83">
        <v>3671474072.0200009</v>
      </c>
    </row>
    <row r="95" spans="2:4" ht="15" x14ac:dyDescent="0.25">
      <c r="B95" s="80" t="s">
        <v>194</v>
      </c>
      <c r="C95" s="84">
        <v>28972374348</v>
      </c>
      <c r="D95" s="84">
        <v>2266304278.1199989</v>
      </c>
    </row>
    <row r="96" spans="2:4" x14ac:dyDescent="0.2">
      <c r="B96" s="81" t="s">
        <v>399</v>
      </c>
      <c r="C96" s="85">
        <v>26733253976</v>
      </c>
      <c r="D96" s="85">
        <v>2134306173.3799999</v>
      </c>
    </row>
    <row r="97" spans="2:4" x14ac:dyDescent="0.2">
      <c r="B97" s="82" t="s">
        <v>167</v>
      </c>
      <c r="C97" s="85">
        <v>1963574926</v>
      </c>
      <c r="D97" s="85">
        <v>68190844.240000024</v>
      </c>
    </row>
    <row r="98" spans="2:4" x14ac:dyDescent="0.2">
      <c r="B98" s="82" t="s">
        <v>195</v>
      </c>
      <c r="C98" s="85">
        <v>369875789</v>
      </c>
      <c r="D98" s="85">
        <v>41467955.320000008</v>
      </c>
    </row>
    <row r="99" spans="2:4" x14ac:dyDescent="0.2">
      <c r="B99" s="82" t="s">
        <v>196</v>
      </c>
      <c r="C99" s="85">
        <v>78236325</v>
      </c>
      <c r="D99" s="85">
        <v>2720229.12</v>
      </c>
    </row>
    <row r="100" spans="2:4" x14ac:dyDescent="0.2">
      <c r="B100" s="82" t="s">
        <v>197</v>
      </c>
      <c r="C100" s="85">
        <v>49822590</v>
      </c>
      <c r="D100" s="85">
        <v>2939249.71</v>
      </c>
    </row>
    <row r="101" spans="2:4" x14ac:dyDescent="0.2">
      <c r="B101" s="82" t="s">
        <v>207</v>
      </c>
      <c r="C101" s="85">
        <v>1237327951</v>
      </c>
      <c r="D101" s="85">
        <v>167139104.90999997</v>
      </c>
    </row>
    <row r="102" spans="2:4" x14ac:dyDescent="0.2">
      <c r="B102" s="82" t="s">
        <v>531</v>
      </c>
      <c r="C102" s="85">
        <v>508289136</v>
      </c>
      <c r="D102" s="85">
        <v>31969851.079999998</v>
      </c>
    </row>
    <row r="103" spans="2:4" x14ac:dyDescent="0.2">
      <c r="B103" s="82" t="s">
        <v>532</v>
      </c>
      <c r="C103" s="85">
        <v>22526127259</v>
      </c>
      <c r="D103" s="85">
        <v>1819878939</v>
      </c>
    </row>
    <row r="104" spans="2:4" x14ac:dyDescent="0.2">
      <c r="B104" s="81" t="s">
        <v>198</v>
      </c>
      <c r="C104" s="85">
        <v>1861470301</v>
      </c>
      <c r="D104" s="85">
        <v>105932546.27</v>
      </c>
    </row>
    <row r="105" spans="2:4" x14ac:dyDescent="0.2">
      <c r="B105" s="82" t="s">
        <v>196</v>
      </c>
      <c r="C105" s="85">
        <v>1861470301</v>
      </c>
      <c r="D105" s="85">
        <v>105932546.27</v>
      </c>
    </row>
    <row r="106" spans="2:4" x14ac:dyDescent="0.2">
      <c r="B106" s="81" t="s">
        <v>449</v>
      </c>
      <c r="C106" s="85">
        <v>116611243</v>
      </c>
      <c r="D106" s="85">
        <v>8549125.8200000003</v>
      </c>
    </row>
    <row r="107" spans="2:4" x14ac:dyDescent="0.2">
      <c r="B107" s="82" t="s">
        <v>197</v>
      </c>
      <c r="C107" s="85">
        <v>116611243</v>
      </c>
      <c r="D107" s="85">
        <v>8549125.8200000003</v>
      </c>
    </row>
    <row r="108" spans="2:4" x14ac:dyDescent="0.2">
      <c r="B108" s="81" t="s">
        <v>199</v>
      </c>
      <c r="C108" s="85">
        <v>93821253</v>
      </c>
      <c r="D108" s="85">
        <v>5327467.04</v>
      </c>
    </row>
    <row r="109" spans="2:4" x14ac:dyDescent="0.2">
      <c r="B109" s="82" t="s">
        <v>400</v>
      </c>
      <c r="C109" s="85">
        <v>93821253</v>
      </c>
      <c r="D109" s="85">
        <v>5327467.04</v>
      </c>
    </row>
    <row r="110" spans="2:4" x14ac:dyDescent="0.2">
      <c r="B110" s="81" t="s">
        <v>200</v>
      </c>
      <c r="C110" s="85">
        <v>28358299</v>
      </c>
      <c r="D110" s="85">
        <v>1848622.21</v>
      </c>
    </row>
    <row r="111" spans="2:4" x14ac:dyDescent="0.2">
      <c r="B111" s="82" t="s">
        <v>400</v>
      </c>
      <c r="C111" s="85">
        <v>28358299</v>
      </c>
      <c r="D111" s="85">
        <v>1848622.21</v>
      </c>
    </row>
    <row r="112" spans="2:4" x14ac:dyDescent="0.2">
      <c r="B112" s="81" t="s">
        <v>201</v>
      </c>
      <c r="C112" s="85">
        <v>51118732</v>
      </c>
      <c r="D112" s="85">
        <v>3782081.1500000004</v>
      </c>
    </row>
    <row r="113" spans="2:4" x14ac:dyDescent="0.2">
      <c r="B113" s="82" t="s">
        <v>400</v>
      </c>
      <c r="C113" s="85">
        <v>51118732</v>
      </c>
      <c r="D113" s="85">
        <v>3782081.1500000004</v>
      </c>
    </row>
    <row r="114" spans="2:4" x14ac:dyDescent="0.2">
      <c r="B114" s="81" t="s">
        <v>202</v>
      </c>
      <c r="C114" s="85">
        <v>23016787</v>
      </c>
      <c r="D114" s="85">
        <v>1916692.5</v>
      </c>
    </row>
    <row r="115" spans="2:4" x14ac:dyDescent="0.2">
      <c r="B115" s="82" t="s">
        <v>400</v>
      </c>
      <c r="C115" s="85">
        <v>23016787</v>
      </c>
      <c r="D115" s="85">
        <v>1916692.5</v>
      </c>
    </row>
    <row r="116" spans="2:4" x14ac:dyDescent="0.2">
      <c r="B116" s="81" t="s">
        <v>203</v>
      </c>
      <c r="C116" s="85">
        <v>19492186</v>
      </c>
      <c r="D116" s="85">
        <v>1526777.27</v>
      </c>
    </row>
    <row r="117" spans="2:4" x14ac:dyDescent="0.2">
      <c r="B117" s="82" t="s">
        <v>400</v>
      </c>
      <c r="C117" s="85">
        <v>19492186</v>
      </c>
      <c r="D117" s="85">
        <v>1526777.27</v>
      </c>
    </row>
    <row r="118" spans="2:4" x14ac:dyDescent="0.2">
      <c r="B118" s="81" t="s">
        <v>204</v>
      </c>
      <c r="C118" s="85">
        <v>18068931</v>
      </c>
      <c r="D118" s="85">
        <v>1144452.6600000001</v>
      </c>
    </row>
    <row r="119" spans="2:4" x14ac:dyDescent="0.2">
      <c r="B119" s="82" t="s">
        <v>400</v>
      </c>
      <c r="C119" s="85">
        <v>18068931</v>
      </c>
      <c r="D119" s="85">
        <v>1144452.6600000001</v>
      </c>
    </row>
    <row r="120" spans="2:4" x14ac:dyDescent="0.2">
      <c r="B120" s="81" t="s">
        <v>205</v>
      </c>
      <c r="C120" s="85">
        <v>27162640</v>
      </c>
      <c r="D120" s="85">
        <v>1970339.8199999998</v>
      </c>
    </row>
    <row r="121" spans="2:4" x14ac:dyDescent="0.2">
      <c r="B121" s="82" t="s">
        <v>400</v>
      </c>
      <c r="C121" s="85">
        <v>27162640</v>
      </c>
      <c r="D121" s="85">
        <v>1970339.8199999998</v>
      </c>
    </row>
    <row r="122" spans="2:4" ht="15" x14ac:dyDescent="0.25">
      <c r="B122" s="80" t="s">
        <v>206</v>
      </c>
      <c r="C122" s="84">
        <v>21946218498</v>
      </c>
      <c r="D122" s="84">
        <v>1405169793.8999996</v>
      </c>
    </row>
    <row r="123" spans="2:4" x14ac:dyDescent="0.2">
      <c r="B123" s="81" t="s">
        <v>450</v>
      </c>
      <c r="C123" s="85">
        <v>19743565177</v>
      </c>
      <c r="D123" s="85">
        <v>1241067260.7599998</v>
      </c>
    </row>
    <row r="124" spans="2:4" x14ac:dyDescent="0.2">
      <c r="B124" s="82" t="s">
        <v>451</v>
      </c>
      <c r="C124" s="85">
        <v>19113068016</v>
      </c>
      <c r="D124" s="85">
        <v>1235111796.8699999</v>
      </c>
    </row>
    <row r="125" spans="2:4" x14ac:dyDescent="0.2">
      <c r="B125" s="82" t="s">
        <v>207</v>
      </c>
      <c r="C125" s="85">
        <v>630497161</v>
      </c>
      <c r="D125" s="85">
        <v>5955463.8899999997</v>
      </c>
    </row>
    <row r="126" spans="2:4" x14ac:dyDescent="0.2">
      <c r="B126" s="81" t="s">
        <v>209</v>
      </c>
      <c r="C126" s="85">
        <v>160228034</v>
      </c>
      <c r="D126" s="85">
        <v>14226147.560000001</v>
      </c>
    </row>
    <row r="127" spans="2:4" x14ac:dyDescent="0.2">
      <c r="B127" s="82" t="s">
        <v>208</v>
      </c>
      <c r="C127" s="85">
        <v>160228034</v>
      </c>
      <c r="D127" s="85">
        <v>14226147.560000001</v>
      </c>
    </row>
    <row r="128" spans="2:4" x14ac:dyDescent="0.2">
      <c r="B128" s="81" t="s">
        <v>452</v>
      </c>
      <c r="C128" s="85">
        <v>467397269</v>
      </c>
      <c r="D128" s="85">
        <v>33632857.030000001</v>
      </c>
    </row>
    <row r="129" spans="2:4" x14ac:dyDescent="0.2">
      <c r="B129" s="82" t="s">
        <v>451</v>
      </c>
      <c r="C129" s="85">
        <v>467397269</v>
      </c>
      <c r="D129" s="85">
        <v>33632857.030000001</v>
      </c>
    </row>
    <row r="130" spans="2:4" x14ac:dyDescent="0.2">
      <c r="B130" s="81" t="s">
        <v>453</v>
      </c>
      <c r="C130" s="85">
        <v>1197941910</v>
      </c>
      <c r="D130" s="85">
        <v>95739310.989999995</v>
      </c>
    </row>
    <row r="131" spans="2:4" x14ac:dyDescent="0.2">
      <c r="B131" s="82" t="s">
        <v>210</v>
      </c>
      <c r="C131" s="85">
        <v>1197941910</v>
      </c>
      <c r="D131" s="85">
        <v>95739310.989999995</v>
      </c>
    </row>
    <row r="132" spans="2:4" x14ac:dyDescent="0.2">
      <c r="B132" s="81" t="s">
        <v>540</v>
      </c>
      <c r="C132" s="85">
        <v>70754867</v>
      </c>
      <c r="D132" s="85">
        <v>3416695.94</v>
      </c>
    </row>
    <row r="133" spans="2:4" x14ac:dyDescent="0.2">
      <c r="B133" s="82" t="s">
        <v>211</v>
      </c>
      <c r="C133" s="85">
        <v>70754867</v>
      </c>
      <c r="D133" s="85">
        <v>3416695.94</v>
      </c>
    </row>
    <row r="134" spans="2:4" x14ac:dyDescent="0.2">
      <c r="B134" s="81" t="s">
        <v>454</v>
      </c>
      <c r="C134" s="85">
        <v>247255892</v>
      </c>
      <c r="D134" s="85">
        <v>14853360.23</v>
      </c>
    </row>
    <row r="135" spans="2:4" x14ac:dyDescent="0.2">
      <c r="B135" s="82" t="s">
        <v>211</v>
      </c>
      <c r="C135" s="85">
        <v>247255892</v>
      </c>
      <c r="D135" s="85">
        <v>14853360.23</v>
      </c>
    </row>
    <row r="136" spans="2:4" x14ac:dyDescent="0.2">
      <c r="B136" s="81" t="s">
        <v>455</v>
      </c>
      <c r="C136" s="85">
        <v>59075349</v>
      </c>
      <c r="D136" s="85">
        <v>2234161.39</v>
      </c>
    </row>
    <row r="137" spans="2:4" x14ac:dyDescent="0.2">
      <c r="B137" s="82" t="s">
        <v>211</v>
      </c>
      <c r="C137" s="85">
        <v>59075349</v>
      </c>
      <c r="D137" s="85">
        <v>2234161.39</v>
      </c>
    </row>
    <row r="138" spans="2:4" ht="15" x14ac:dyDescent="0.25">
      <c r="B138" s="79" t="s">
        <v>34</v>
      </c>
      <c r="C138" s="83">
        <v>41821269281</v>
      </c>
      <c r="D138" s="83">
        <v>2925648818.2999997</v>
      </c>
    </row>
    <row r="139" spans="2:4" ht="15" x14ac:dyDescent="0.25">
      <c r="B139" s="80" t="s">
        <v>212</v>
      </c>
      <c r="C139" s="84">
        <v>15597205319</v>
      </c>
      <c r="D139" s="84">
        <v>910098653.4000001</v>
      </c>
    </row>
    <row r="140" spans="2:4" x14ac:dyDescent="0.2">
      <c r="B140" s="81" t="s">
        <v>213</v>
      </c>
      <c r="C140" s="85">
        <v>11432135219</v>
      </c>
      <c r="D140" s="85">
        <v>646016042.63999999</v>
      </c>
    </row>
    <row r="141" spans="2:4" x14ac:dyDescent="0.2">
      <c r="B141" s="82" t="s">
        <v>167</v>
      </c>
      <c r="C141" s="85">
        <v>4665182681</v>
      </c>
      <c r="D141" s="85">
        <v>150438066.71999997</v>
      </c>
    </row>
    <row r="142" spans="2:4" x14ac:dyDescent="0.2">
      <c r="B142" s="82" t="s">
        <v>531</v>
      </c>
      <c r="C142" s="85">
        <v>6766952538</v>
      </c>
      <c r="D142" s="85">
        <v>495577975.92000002</v>
      </c>
    </row>
    <row r="143" spans="2:4" x14ac:dyDescent="0.2">
      <c r="B143" s="81" t="s">
        <v>456</v>
      </c>
      <c r="C143" s="85">
        <v>740326493</v>
      </c>
      <c r="D143" s="85">
        <v>44244770.729999997</v>
      </c>
    </row>
    <row r="144" spans="2:4" x14ac:dyDescent="0.2">
      <c r="B144" s="82" t="s">
        <v>401</v>
      </c>
      <c r="C144" s="85">
        <v>740326493</v>
      </c>
      <c r="D144" s="85">
        <v>44244770.729999997</v>
      </c>
    </row>
    <row r="145" spans="2:4" x14ac:dyDescent="0.2">
      <c r="B145" s="81" t="s">
        <v>541</v>
      </c>
      <c r="C145" s="85">
        <v>33018941</v>
      </c>
      <c r="D145" s="85">
        <v>2734909.6599999997</v>
      </c>
    </row>
    <row r="146" spans="2:4" x14ac:dyDescent="0.2">
      <c r="B146" s="82" t="s">
        <v>214</v>
      </c>
      <c r="C146" s="85">
        <v>33018941</v>
      </c>
      <c r="D146" s="85">
        <v>2734909.6599999997</v>
      </c>
    </row>
    <row r="147" spans="2:4" x14ac:dyDescent="0.2">
      <c r="B147" s="81" t="s">
        <v>216</v>
      </c>
      <c r="C147" s="85">
        <v>93378798</v>
      </c>
      <c r="D147" s="85">
        <v>5750552.5500000007</v>
      </c>
    </row>
    <row r="148" spans="2:4" x14ac:dyDescent="0.2">
      <c r="B148" s="82" t="s">
        <v>214</v>
      </c>
      <c r="C148" s="85">
        <v>93378798</v>
      </c>
      <c r="D148" s="85">
        <v>5750552.5500000007</v>
      </c>
    </row>
    <row r="149" spans="2:4" x14ac:dyDescent="0.2">
      <c r="B149" s="81" t="s">
        <v>217</v>
      </c>
      <c r="C149" s="85">
        <v>405999360</v>
      </c>
      <c r="D149" s="85">
        <v>24062048.059999995</v>
      </c>
    </row>
    <row r="150" spans="2:4" x14ac:dyDescent="0.2">
      <c r="B150" s="82" t="s">
        <v>214</v>
      </c>
      <c r="C150" s="85">
        <v>405999360</v>
      </c>
      <c r="D150" s="85">
        <v>24062048.059999995</v>
      </c>
    </row>
    <row r="151" spans="2:4" x14ac:dyDescent="0.2">
      <c r="B151" s="81" t="s">
        <v>218</v>
      </c>
      <c r="C151" s="85">
        <v>44703019</v>
      </c>
      <c r="D151" s="85">
        <v>4195745.2</v>
      </c>
    </row>
    <row r="152" spans="2:4" x14ac:dyDescent="0.2">
      <c r="B152" s="82" t="s">
        <v>402</v>
      </c>
      <c r="C152" s="85">
        <v>44703019</v>
      </c>
      <c r="D152" s="85">
        <v>4195745.2</v>
      </c>
    </row>
    <row r="153" spans="2:4" x14ac:dyDescent="0.2">
      <c r="B153" s="81" t="s">
        <v>219</v>
      </c>
      <c r="C153" s="85">
        <v>47931484</v>
      </c>
      <c r="D153" s="85">
        <v>3224428.21</v>
      </c>
    </row>
    <row r="154" spans="2:4" x14ac:dyDescent="0.2">
      <c r="B154" s="82" t="s">
        <v>401</v>
      </c>
      <c r="C154" s="85">
        <v>47931484</v>
      </c>
      <c r="D154" s="85">
        <v>3224428.21</v>
      </c>
    </row>
    <row r="155" spans="2:4" x14ac:dyDescent="0.2">
      <c r="B155" s="81" t="s">
        <v>542</v>
      </c>
      <c r="C155" s="85">
        <v>22392179</v>
      </c>
      <c r="D155" s="85">
        <v>1850589.46</v>
      </c>
    </row>
    <row r="156" spans="2:4" x14ac:dyDescent="0.2">
      <c r="B156" s="82" t="s">
        <v>401</v>
      </c>
      <c r="C156" s="85">
        <v>22392179</v>
      </c>
      <c r="D156" s="85">
        <v>1850589.46</v>
      </c>
    </row>
    <row r="157" spans="2:4" x14ac:dyDescent="0.2">
      <c r="B157" s="81" t="s">
        <v>220</v>
      </c>
      <c r="C157" s="85">
        <v>26207791</v>
      </c>
      <c r="D157" s="85">
        <v>1674508.24</v>
      </c>
    </row>
    <row r="158" spans="2:4" x14ac:dyDescent="0.2">
      <c r="B158" s="82" t="s">
        <v>401</v>
      </c>
      <c r="C158" s="85">
        <v>26207791</v>
      </c>
      <c r="D158" s="85">
        <v>1674508.24</v>
      </c>
    </row>
    <row r="159" spans="2:4" x14ac:dyDescent="0.2">
      <c r="B159" s="81" t="s">
        <v>457</v>
      </c>
      <c r="C159" s="85">
        <v>35548457</v>
      </c>
      <c r="D159" s="85">
        <v>1968942.91</v>
      </c>
    </row>
    <row r="160" spans="2:4" x14ac:dyDescent="0.2">
      <c r="B160" s="82" t="s">
        <v>401</v>
      </c>
      <c r="C160" s="85">
        <v>35548457</v>
      </c>
      <c r="D160" s="85">
        <v>1968942.91</v>
      </c>
    </row>
    <row r="161" spans="2:4" x14ac:dyDescent="0.2">
      <c r="B161" s="81" t="s">
        <v>458</v>
      </c>
      <c r="C161" s="85">
        <v>25559290</v>
      </c>
      <c r="D161" s="85">
        <v>2014250.6400000001</v>
      </c>
    </row>
    <row r="162" spans="2:4" x14ac:dyDescent="0.2">
      <c r="B162" s="82" t="s">
        <v>167</v>
      </c>
      <c r="C162" s="85">
        <v>25559290</v>
      </c>
      <c r="D162" s="85">
        <v>2014250.6400000001</v>
      </c>
    </row>
    <row r="163" spans="2:4" x14ac:dyDescent="0.2">
      <c r="B163" s="81" t="s">
        <v>221</v>
      </c>
      <c r="C163" s="85">
        <v>539380081</v>
      </c>
      <c r="D163" s="85">
        <v>28038590.349999998</v>
      </c>
    </row>
    <row r="164" spans="2:4" x14ac:dyDescent="0.2">
      <c r="B164" s="82" t="s">
        <v>402</v>
      </c>
      <c r="C164" s="85">
        <v>539380081</v>
      </c>
      <c r="D164" s="85">
        <v>28038590.349999998</v>
      </c>
    </row>
    <row r="165" spans="2:4" x14ac:dyDescent="0.2">
      <c r="B165" s="81" t="s">
        <v>459</v>
      </c>
      <c r="C165" s="85">
        <v>58866155</v>
      </c>
      <c r="D165" s="85">
        <v>3149419.1999999993</v>
      </c>
    </row>
    <row r="166" spans="2:4" x14ac:dyDescent="0.2">
      <c r="B166" s="82" t="s">
        <v>402</v>
      </c>
      <c r="C166" s="85">
        <v>58866155</v>
      </c>
      <c r="D166" s="85">
        <v>3149419.1999999993</v>
      </c>
    </row>
    <row r="167" spans="2:4" x14ac:dyDescent="0.2">
      <c r="B167" s="81" t="s">
        <v>222</v>
      </c>
      <c r="C167" s="85">
        <v>108829498</v>
      </c>
      <c r="D167" s="85">
        <v>9384624.9100000001</v>
      </c>
    </row>
    <row r="168" spans="2:4" x14ac:dyDescent="0.2">
      <c r="B168" s="82" t="s">
        <v>402</v>
      </c>
      <c r="C168" s="85">
        <v>108829498</v>
      </c>
      <c r="D168" s="85">
        <v>9384624.9100000001</v>
      </c>
    </row>
    <row r="169" spans="2:4" x14ac:dyDescent="0.2">
      <c r="B169" s="81" t="s">
        <v>223</v>
      </c>
      <c r="C169" s="85">
        <v>55389954</v>
      </c>
      <c r="D169" s="85">
        <v>4079982.2399999998</v>
      </c>
    </row>
    <row r="170" spans="2:4" x14ac:dyDescent="0.2">
      <c r="B170" s="82" t="s">
        <v>401</v>
      </c>
      <c r="C170" s="85">
        <v>55389954</v>
      </c>
      <c r="D170" s="85">
        <v>4079982.2399999998</v>
      </c>
    </row>
    <row r="171" spans="2:4" x14ac:dyDescent="0.2">
      <c r="B171" s="81" t="s">
        <v>224</v>
      </c>
      <c r="C171" s="85">
        <v>67114391</v>
      </c>
      <c r="D171" s="85">
        <v>5343496.040000001</v>
      </c>
    </row>
    <row r="172" spans="2:4" x14ac:dyDescent="0.2">
      <c r="B172" s="82" t="s">
        <v>402</v>
      </c>
      <c r="C172" s="85">
        <v>67114391</v>
      </c>
      <c r="D172" s="85">
        <v>5343496.040000001</v>
      </c>
    </row>
    <row r="173" spans="2:4" x14ac:dyDescent="0.2">
      <c r="B173" s="81" t="s">
        <v>225</v>
      </c>
      <c r="C173" s="85">
        <v>332301706</v>
      </c>
      <c r="D173" s="85">
        <v>23615675.879999999</v>
      </c>
    </row>
    <row r="174" spans="2:4" x14ac:dyDescent="0.2">
      <c r="B174" s="82" t="s">
        <v>402</v>
      </c>
      <c r="C174" s="85">
        <v>332301706</v>
      </c>
      <c r="D174" s="85">
        <v>23615675.879999999</v>
      </c>
    </row>
    <row r="175" spans="2:4" x14ac:dyDescent="0.2">
      <c r="B175" s="81" t="s">
        <v>226</v>
      </c>
      <c r="C175" s="85">
        <v>1203553596</v>
      </c>
      <c r="D175" s="85">
        <v>78896361.109999999</v>
      </c>
    </row>
    <row r="176" spans="2:4" x14ac:dyDescent="0.2">
      <c r="B176" s="82" t="s">
        <v>402</v>
      </c>
      <c r="C176" s="85">
        <v>1203553596</v>
      </c>
      <c r="D176" s="85">
        <v>78896361.109999999</v>
      </c>
    </row>
    <row r="177" spans="2:4" x14ac:dyDescent="0.2">
      <c r="B177" s="81" t="s">
        <v>460</v>
      </c>
      <c r="C177" s="85">
        <v>47962618</v>
      </c>
      <c r="D177" s="85">
        <v>2129711.33</v>
      </c>
    </row>
    <row r="178" spans="2:4" x14ac:dyDescent="0.2">
      <c r="B178" s="82" t="s">
        <v>167</v>
      </c>
      <c r="C178" s="85">
        <v>47962618</v>
      </c>
      <c r="D178" s="85">
        <v>2129711.33</v>
      </c>
    </row>
    <row r="179" spans="2:4" x14ac:dyDescent="0.2">
      <c r="B179" s="81" t="s">
        <v>227</v>
      </c>
      <c r="C179" s="85">
        <v>74782554</v>
      </c>
      <c r="D179" s="85">
        <v>4646233.01</v>
      </c>
    </row>
    <row r="180" spans="2:4" x14ac:dyDescent="0.2">
      <c r="B180" s="82" t="s">
        <v>401</v>
      </c>
      <c r="C180" s="85">
        <v>74782554</v>
      </c>
      <c r="D180" s="85">
        <v>4646233.01</v>
      </c>
    </row>
    <row r="181" spans="2:4" x14ac:dyDescent="0.2">
      <c r="B181" s="81" t="s">
        <v>543</v>
      </c>
      <c r="C181" s="85">
        <v>148541257</v>
      </c>
      <c r="D181" s="85">
        <v>9750718.7300000004</v>
      </c>
    </row>
    <row r="182" spans="2:4" x14ac:dyDescent="0.2">
      <c r="B182" s="82" t="s">
        <v>402</v>
      </c>
      <c r="C182" s="85">
        <v>148541257</v>
      </c>
      <c r="D182" s="85">
        <v>9750718.7300000004</v>
      </c>
    </row>
    <row r="183" spans="2:4" x14ac:dyDescent="0.2">
      <c r="B183" s="81" t="s">
        <v>228</v>
      </c>
      <c r="C183" s="85">
        <v>53282478</v>
      </c>
      <c r="D183" s="85">
        <v>3327052.3000000003</v>
      </c>
    </row>
    <row r="184" spans="2:4" x14ac:dyDescent="0.2">
      <c r="B184" s="82" t="s">
        <v>401</v>
      </c>
      <c r="C184" s="85">
        <v>53282478</v>
      </c>
      <c r="D184" s="85">
        <v>3327052.3000000003</v>
      </c>
    </row>
    <row r="185" spans="2:4" ht="15" x14ac:dyDescent="0.25">
      <c r="B185" s="80" t="s">
        <v>461</v>
      </c>
      <c r="C185" s="84">
        <v>12303908533</v>
      </c>
      <c r="D185" s="84">
        <v>847768388.84000003</v>
      </c>
    </row>
    <row r="186" spans="2:4" x14ac:dyDescent="0.2">
      <c r="B186" s="81" t="s">
        <v>462</v>
      </c>
      <c r="C186" s="85">
        <v>12182515946</v>
      </c>
      <c r="D186" s="85">
        <v>840143400.75000012</v>
      </c>
    </row>
    <row r="187" spans="2:4" x14ac:dyDescent="0.2">
      <c r="B187" s="82" t="s">
        <v>403</v>
      </c>
      <c r="C187" s="85">
        <v>12182515946</v>
      </c>
      <c r="D187" s="85">
        <v>840143400.75000012</v>
      </c>
    </row>
    <row r="188" spans="2:4" x14ac:dyDescent="0.2">
      <c r="B188" s="81" t="s">
        <v>229</v>
      </c>
      <c r="C188" s="85">
        <v>70121946</v>
      </c>
      <c r="D188" s="85">
        <v>4393346.7500000009</v>
      </c>
    </row>
    <row r="189" spans="2:4" x14ac:dyDescent="0.2">
      <c r="B189" s="82" t="s">
        <v>230</v>
      </c>
      <c r="C189" s="85">
        <v>70121946</v>
      </c>
      <c r="D189" s="85">
        <v>4393346.7500000009</v>
      </c>
    </row>
    <row r="190" spans="2:4" x14ac:dyDescent="0.2">
      <c r="B190" s="81" t="s">
        <v>544</v>
      </c>
      <c r="C190" s="85">
        <v>51270641</v>
      </c>
      <c r="D190" s="85">
        <v>3231641.34</v>
      </c>
    </row>
    <row r="191" spans="2:4" x14ac:dyDescent="0.2">
      <c r="B191" s="82" t="s">
        <v>230</v>
      </c>
      <c r="C191" s="85">
        <v>51270641</v>
      </c>
      <c r="D191" s="85">
        <v>3231641.34</v>
      </c>
    </row>
    <row r="192" spans="2:4" ht="15" x14ac:dyDescent="0.25">
      <c r="B192" s="80" t="s">
        <v>231</v>
      </c>
      <c r="C192" s="84">
        <v>5447330289</v>
      </c>
      <c r="D192" s="84">
        <v>386977281.98999995</v>
      </c>
    </row>
    <row r="193" spans="2:4" x14ac:dyDescent="0.2">
      <c r="B193" s="81" t="s">
        <v>463</v>
      </c>
      <c r="C193" s="85">
        <v>5339096216</v>
      </c>
      <c r="D193" s="85">
        <v>381173447.48000002</v>
      </c>
    </row>
    <row r="194" spans="2:4" x14ac:dyDescent="0.2">
      <c r="B194" s="82" t="s">
        <v>464</v>
      </c>
      <c r="C194" s="85">
        <v>4903477910</v>
      </c>
      <c r="D194" s="85">
        <v>341527776.65999997</v>
      </c>
    </row>
    <row r="195" spans="2:4" x14ac:dyDescent="0.2">
      <c r="B195" s="82" t="s">
        <v>232</v>
      </c>
      <c r="C195" s="85">
        <v>223982732</v>
      </c>
      <c r="D195" s="85">
        <v>22639542.609999999</v>
      </c>
    </row>
    <row r="196" spans="2:4" x14ac:dyDescent="0.2">
      <c r="B196" s="82" t="s">
        <v>404</v>
      </c>
      <c r="C196" s="85">
        <v>211635574</v>
      </c>
      <c r="D196" s="85">
        <v>17006128.210000001</v>
      </c>
    </row>
    <row r="197" spans="2:4" x14ac:dyDescent="0.2">
      <c r="B197" s="81" t="s">
        <v>465</v>
      </c>
      <c r="C197" s="85">
        <v>77742671</v>
      </c>
      <c r="D197" s="85">
        <v>4509031.13</v>
      </c>
    </row>
    <row r="198" spans="2:4" x14ac:dyDescent="0.2">
      <c r="B198" s="82" t="s">
        <v>464</v>
      </c>
      <c r="C198" s="85">
        <v>77742671</v>
      </c>
      <c r="D198" s="85">
        <v>4509031.13</v>
      </c>
    </row>
    <row r="199" spans="2:4" x14ac:dyDescent="0.2">
      <c r="B199" s="81" t="s">
        <v>215</v>
      </c>
      <c r="C199" s="85">
        <v>30491402</v>
      </c>
      <c r="D199" s="85">
        <v>1294803.3799999999</v>
      </c>
    </row>
    <row r="200" spans="2:4" x14ac:dyDescent="0.2">
      <c r="B200" s="82" t="s">
        <v>464</v>
      </c>
      <c r="C200" s="85">
        <v>30491402</v>
      </c>
      <c r="D200" s="85">
        <v>1294803.3799999999</v>
      </c>
    </row>
    <row r="201" spans="2:4" ht="15" x14ac:dyDescent="0.25">
      <c r="B201" s="80" t="s">
        <v>466</v>
      </c>
      <c r="C201" s="84">
        <v>8472825140</v>
      </c>
      <c r="D201" s="84">
        <v>780804494.07000005</v>
      </c>
    </row>
    <row r="202" spans="2:4" x14ac:dyDescent="0.2">
      <c r="B202" s="81" t="s">
        <v>467</v>
      </c>
      <c r="C202" s="85">
        <v>7825946214</v>
      </c>
      <c r="D202" s="85">
        <v>744803523.95000005</v>
      </c>
    </row>
    <row r="203" spans="2:4" x14ac:dyDescent="0.2">
      <c r="B203" s="82" t="s">
        <v>545</v>
      </c>
      <c r="C203" s="85">
        <v>7825946214</v>
      </c>
      <c r="D203" s="85">
        <v>744803523.95000005</v>
      </c>
    </row>
    <row r="204" spans="2:4" x14ac:dyDescent="0.2">
      <c r="B204" s="81" t="s">
        <v>468</v>
      </c>
      <c r="C204" s="85">
        <v>519801292</v>
      </c>
      <c r="D204" s="85">
        <v>29625986.120000001</v>
      </c>
    </row>
    <row r="205" spans="2:4" x14ac:dyDescent="0.2">
      <c r="B205" s="82" t="s">
        <v>233</v>
      </c>
      <c r="C205" s="85">
        <v>519801292</v>
      </c>
      <c r="D205" s="85">
        <v>29625986.120000001</v>
      </c>
    </row>
    <row r="206" spans="2:4" x14ac:dyDescent="0.2">
      <c r="B206" s="81" t="s">
        <v>546</v>
      </c>
      <c r="C206" s="85">
        <v>127077634</v>
      </c>
      <c r="D206" s="85">
        <v>6374984</v>
      </c>
    </row>
    <row r="207" spans="2:4" x14ac:dyDescent="0.2">
      <c r="B207" s="82" t="s">
        <v>547</v>
      </c>
      <c r="C207" s="85">
        <v>127077634</v>
      </c>
      <c r="D207" s="85">
        <v>6374984</v>
      </c>
    </row>
    <row r="208" spans="2:4" ht="15" x14ac:dyDescent="0.25">
      <c r="B208" s="79" t="s">
        <v>35</v>
      </c>
      <c r="C208" s="83">
        <v>9748050161</v>
      </c>
      <c r="D208" s="83">
        <v>738914455.83999991</v>
      </c>
    </row>
    <row r="209" spans="2:4" ht="15" x14ac:dyDescent="0.25">
      <c r="B209" s="80" t="s">
        <v>234</v>
      </c>
      <c r="C209" s="84">
        <v>9748050161</v>
      </c>
      <c r="D209" s="84">
        <v>738914455.83999991</v>
      </c>
    </row>
    <row r="210" spans="2:4" x14ac:dyDescent="0.2">
      <c r="B210" s="81" t="s">
        <v>235</v>
      </c>
      <c r="C210" s="85">
        <v>8454702483</v>
      </c>
      <c r="D210" s="85">
        <v>646142980.74000037</v>
      </c>
    </row>
    <row r="211" spans="2:4" x14ac:dyDescent="0.2">
      <c r="B211" s="82" t="s">
        <v>167</v>
      </c>
      <c r="C211" s="85">
        <v>1734902709</v>
      </c>
      <c r="D211" s="85">
        <v>75775687.24999997</v>
      </c>
    </row>
    <row r="212" spans="2:4" x14ac:dyDescent="0.2">
      <c r="B212" s="82" t="s">
        <v>236</v>
      </c>
      <c r="C212" s="85">
        <v>6289554774</v>
      </c>
      <c r="D212" s="85">
        <v>568999150.13999999</v>
      </c>
    </row>
    <row r="213" spans="2:4" x14ac:dyDescent="0.2">
      <c r="B213" s="82" t="s">
        <v>531</v>
      </c>
      <c r="C213" s="85">
        <v>430245000</v>
      </c>
      <c r="D213" s="85">
        <v>1368143.35</v>
      </c>
    </row>
    <row r="214" spans="2:4" x14ac:dyDescent="0.2">
      <c r="B214" s="81" t="s">
        <v>237</v>
      </c>
      <c r="C214" s="85">
        <v>1024795636</v>
      </c>
      <c r="D214" s="85">
        <v>78422237.679999977</v>
      </c>
    </row>
    <row r="215" spans="2:4" x14ac:dyDescent="0.2">
      <c r="B215" s="82" t="s">
        <v>548</v>
      </c>
      <c r="C215" s="85">
        <v>1024795636</v>
      </c>
      <c r="D215" s="85">
        <v>78422237.679999977</v>
      </c>
    </row>
    <row r="216" spans="2:4" x14ac:dyDescent="0.2">
      <c r="B216" s="81" t="s">
        <v>469</v>
      </c>
      <c r="C216" s="85">
        <v>179756600</v>
      </c>
      <c r="D216" s="85">
        <v>8807304.2400000002</v>
      </c>
    </row>
    <row r="217" spans="2:4" x14ac:dyDescent="0.2">
      <c r="B217" s="82" t="s">
        <v>238</v>
      </c>
      <c r="C217" s="85">
        <v>179756600</v>
      </c>
      <c r="D217" s="85">
        <v>8807304.2400000002</v>
      </c>
    </row>
    <row r="218" spans="2:4" x14ac:dyDescent="0.2">
      <c r="B218" s="81" t="s">
        <v>239</v>
      </c>
      <c r="C218" s="85">
        <v>44075307</v>
      </c>
      <c r="D218" s="85">
        <v>3008166.4799999995</v>
      </c>
    </row>
    <row r="219" spans="2:4" x14ac:dyDescent="0.2">
      <c r="B219" s="82" t="s">
        <v>240</v>
      </c>
      <c r="C219" s="85">
        <v>44075307</v>
      </c>
      <c r="D219" s="85">
        <v>3008166.4799999995</v>
      </c>
    </row>
    <row r="220" spans="2:4" x14ac:dyDescent="0.2">
      <c r="B220" s="81" t="s">
        <v>241</v>
      </c>
      <c r="C220" s="85">
        <v>44720135</v>
      </c>
      <c r="D220" s="85">
        <v>2533766.7000000002</v>
      </c>
    </row>
    <row r="221" spans="2:4" x14ac:dyDescent="0.2">
      <c r="B221" s="82" t="s">
        <v>236</v>
      </c>
      <c r="C221" s="85">
        <v>44720135</v>
      </c>
      <c r="D221" s="85">
        <v>2533766.7000000002</v>
      </c>
    </row>
    <row r="222" spans="2:4" ht="15" x14ac:dyDescent="0.25">
      <c r="B222" s="79" t="s">
        <v>36</v>
      </c>
      <c r="C222" s="83">
        <v>21541931000</v>
      </c>
      <c r="D222" s="83">
        <v>1440010287.8</v>
      </c>
    </row>
    <row r="223" spans="2:4" ht="15" x14ac:dyDescent="0.25">
      <c r="B223" s="80" t="s">
        <v>242</v>
      </c>
      <c r="C223" s="84">
        <v>21541931000</v>
      </c>
      <c r="D223" s="84">
        <v>1440010287.8</v>
      </c>
    </row>
    <row r="224" spans="2:4" x14ac:dyDescent="0.2">
      <c r="B224" s="81" t="s">
        <v>243</v>
      </c>
      <c r="C224" s="85">
        <v>17112748585</v>
      </c>
      <c r="D224" s="85">
        <v>1171765808.8899999</v>
      </c>
    </row>
    <row r="225" spans="2:4" x14ac:dyDescent="0.2">
      <c r="B225" s="82" t="s">
        <v>167</v>
      </c>
      <c r="C225" s="85">
        <v>2960007990</v>
      </c>
      <c r="D225" s="85">
        <v>92097601.209999964</v>
      </c>
    </row>
    <row r="226" spans="2:4" x14ac:dyDescent="0.2">
      <c r="B226" s="82" t="s">
        <v>549</v>
      </c>
      <c r="C226" s="85">
        <v>265866147</v>
      </c>
      <c r="D226" s="85"/>
    </row>
    <row r="227" spans="2:4" x14ac:dyDescent="0.2">
      <c r="B227" s="82" t="s">
        <v>531</v>
      </c>
      <c r="C227" s="85">
        <v>350914200</v>
      </c>
      <c r="D227" s="85">
        <v>2021106.5</v>
      </c>
    </row>
    <row r="228" spans="2:4" x14ac:dyDescent="0.2">
      <c r="B228" s="82" t="s">
        <v>532</v>
      </c>
      <c r="C228" s="85">
        <v>13535960248</v>
      </c>
      <c r="D228" s="85">
        <v>1077647101.1799998</v>
      </c>
    </row>
    <row r="229" spans="2:4" x14ac:dyDescent="0.2">
      <c r="B229" s="81" t="s">
        <v>244</v>
      </c>
      <c r="C229" s="85">
        <v>300247582</v>
      </c>
      <c r="D229" s="85">
        <v>31829872.250000007</v>
      </c>
    </row>
    <row r="230" spans="2:4" x14ac:dyDescent="0.2">
      <c r="B230" s="82" t="s">
        <v>245</v>
      </c>
      <c r="C230" s="85">
        <v>300247582</v>
      </c>
      <c r="D230" s="85">
        <v>31829872.250000007</v>
      </c>
    </row>
    <row r="231" spans="2:4" x14ac:dyDescent="0.2">
      <c r="B231" s="81" t="s">
        <v>470</v>
      </c>
      <c r="C231" s="85">
        <v>892036398</v>
      </c>
      <c r="D231" s="85">
        <v>69488920.840000018</v>
      </c>
    </row>
    <row r="232" spans="2:4" x14ac:dyDescent="0.2">
      <c r="B232" s="82" t="s">
        <v>246</v>
      </c>
      <c r="C232" s="85">
        <v>892036398</v>
      </c>
      <c r="D232" s="85">
        <v>69488920.840000018</v>
      </c>
    </row>
    <row r="233" spans="2:4" x14ac:dyDescent="0.2">
      <c r="B233" s="81" t="s">
        <v>550</v>
      </c>
      <c r="C233" s="85">
        <v>532561425</v>
      </c>
      <c r="D233" s="85">
        <v>27885845.039999984</v>
      </c>
    </row>
    <row r="234" spans="2:4" x14ac:dyDescent="0.2">
      <c r="B234" s="82" t="s">
        <v>551</v>
      </c>
      <c r="C234" s="85">
        <v>532561425</v>
      </c>
      <c r="D234" s="85">
        <v>27885845.039999984</v>
      </c>
    </row>
    <row r="235" spans="2:4" x14ac:dyDescent="0.2">
      <c r="B235" s="81" t="s">
        <v>471</v>
      </c>
      <c r="C235" s="85">
        <v>129678888</v>
      </c>
      <c r="D235" s="85">
        <v>5729069.0599999996</v>
      </c>
    </row>
    <row r="236" spans="2:4" x14ac:dyDescent="0.2">
      <c r="B236" s="82" t="s">
        <v>247</v>
      </c>
      <c r="C236" s="85">
        <v>129678888</v>
      </c>
      <c r="D236" s="85">
        <v>5729069.0599999996</v>
      </c>
    </row>
    <row r="237" spans="2:4" x14ac:dyDescent="0.2">
      <c r="B237" s="81" t="s">
        <v>552</v>
      </c>
      <c r="C237" s="85">
        <v>223646305</v>
      </c>
      <c r="D237" s="85">
        <v>11087140.110000005</v>
      </c>
    </row>
    <row r="238" spans="2:4" x14ac:dyDescent="0.2">
      <c r="B238" s="82" t="s">
        <v>248</v>
      </c>
      <c r="C238" s="85">
        <v>223646305</v>
      </c>
      <c r="D238" s="85">
        <v>11087140.110000005</v>
      </c>
    </row>
    <row r="239" spans="2:4" x14ac:dyDescent="0.2">
      <c r="B239" s="81" t="s">
        <v>553</v>
      </c>
      <c r="C239" s="85">
        <v>0</v>
      </c>
      <c r="D239" s="85"/>
    </row>
    <row r="240" spans="2:4" x14ac:dyDescent="0.2">
      <c r="B240" s="82" t="s">
        <v>549</v>
      </c>
      <c r="C240" s="85">
        <v>0</v>
      </c>
      <c r="D240" s="85"/>
    </row>
    <row r="241" spans="2:4" x14ac:dyDescent="0.2">
      <c r="B241" s="81" t="s">
        <v>472</v>
      </c>
      <c r="C241" s="85">
        <v>491684800</v>
      </c>
      <c r="D241" s="85">
        <v>25033768.84</v>
      </c>
    </row>
    <row r="242" spans="2:4" x14ac:dyDescent="0.2">
      <c r="B242" s="82" t="s">
        <v>249</v>
      </c>
      <c r="C242" s="85">
        <v>491684800</v>
      </c>
      <c r="D242" s="85">
        <v>25033768.84</v>
      </c>
    </row>
    <row r="243" spans="2:4" x14ac:dyDescent="0.2">
      <c r="B243" s="81" t="s">
        <v>250</v>
      </c>
      <c r="C243" s="85">
        <v>490064557</v>
      </c>
      <c r="D243" s="85">
        <v>28871642.830000002</v>
      </c>
    </row>
    <row r="244" spans="2:4" x14ac:dyDescent="0.2">
      <c r="B244" s="82" t="s">
        <v>473</v>
      </c>
      <c r="C244" s="85">
        <v>490064557</v>
      </c>
      <c r="D244" s="85">
        <v>28871642.830000002</v>
      </c>
    </row>
    <row r="245" spans="2:4" x14ac:dyDescent="0.2">
      <c r="B245" s="81" t="s">
        <v>405</v>
      </c>
      <c r="C245" s="85">
        <v>657019369</v>
      </c>
      <c r="D245" s="85">
        <v>33164088.740000002</v>
      </c>
    </row>
    <row r="246" spans="2:4" x14ac:dyDescent="0.2">
      <c r="B246" s="82" t="s">
        <v>554</v>
      </c>
      <c r="C246" s="85">
        <v>657019369</v>
      </c>
      <c r="D246" s="85">
        <v>33164088.740000002</v>
      </c>
    </row>
    <row r="247" spans="2:4" x14ac:dyDescent="0.2">
      <c r="B247" s="81" t="s">
        <v>474</v>
      </c>
      <c r="C247" s="85">
        <v>187840383</v>
      </c>
      <c r="D247" s="85">
        <v>4325823.08</v>
      </c>
    </row>
    <row r="248" spans="2:4" x14ac:dyDescent="0.2">
      <c r="B248" s="82" t="s">
        <v>251</v>
      </c>
      <c r="C248" s="85">
        <v>187840383</v>
      </c>
      <c r="D248" s="85">
        <v>4325823.08</v>
      </c>
    </row>
    <row r="249" spans="2:4" x14ac:dyDescent="0.2">
      <c r="B249" s="81" t="s">
        <v>475</v>
      </c>
      <c r="C249" s="85">
        <v>524402708</v>
      </c>
      <c r="D249" s="85">
        <v>30828308.120000001</v>
      </c>
    </row>
    <row r="250" spans="2:4" x14ac:dyDescent="0.2">
      <c r="B250" s="82" t="s">
        <v>555</v>
      </c>
      <c r="C250" s="85">
        <v>524402708</v>
      </c>
      <c r="D250" s="85">
        <v>30828308.120000001</v>
      </c>
    </row>
    <row r="251" spans="2:4" ht="15" x14ac:dyDescent="0.25">
      <c r="B251" s="79" t="s">
        <v>37</v>
      </c>
      <c r="C251" s="83">
        <v>231147700000</v>
      </c>
      <c r="D251" s="83">
        <v>17700946809.000008</v>
      </c>
    </row>
    <row r="252" spans="2:4" ht="15" x14ac:dyDescent="0.25">
      <c r="B252" s="80" t="s">
        <v>252</v>
      </c>
      <c r="C252" s="84">
        <v>231147700000</v>
      </c>
      <c r="D252" s="84">
        <v>17700946809.000008</v>
      </c>
    </row>
    <row r="253" spans="2:4" x14ac:dyDescent="0.2">
      <c r="B253" s="81" t="s">
        <v>406</v>
      </c>
      <c r="C253" s="85">
        <v>170773683960</v>
      </c>
      <c r="D253" s="85">
        <v>13102087979.870005</v>
      </c>
    </row>
    <row r="254" spans="2:4" x14ac:dyDescent="0.2">
      <c r="B254" s="82" t="s">
        <v>167</v>
      </c>
      <c r="C254" s="85">
        <v>9543329178</v>
      </c>
      <c r="D254" s="85">
        <v>726658842.98000026</v>
      </c>
    </row>
    <row r="255" spans="2:4" x14ac:dyDescent="0.2">
      <c r="B255" s="82" t="s">
        <v>556</v>
      </c>
      <c r="C255" s="85">
        <v>18883034943</v>
      </c>
      <c r="D255" s="85">
        <v>700713705.76999998</v>
      </c>
    </row>
    <row r="256" spans="2:4" x14ac:dyDescent="0.2">
      <c r="B256" s="82" t="s">
        <v>253</v>
      </c>
      <c r="C256" s="85">
        <v>83048381959</v>
      </c>
      <c r="D256" s="85">
        <v>7206066819.7600002</v>
      </c>
    </row>
    <row r="257" spans="2:4" x14ac:dyDescent="0.2">
      <c r="B257" s="82" t="s">
        <v>254</v>
      </c>
      <c r="C257" s="85">
        <v>36791157958</v>
      </c>
      <c r="D257" s="85">
        <v>2940164011.5100017</v>
      </c>
    </row>
    <row r="258" spans="2:4" x14ac:dyDescent="0.2">
      <c r="B258" s="82" t="s">
        <v>255</v>
      </c>
      <c r="C258" s="85">
        <v>6798840315</v>
      </c>
      <c r="D258" s="85">
        <v>547599179.07999992</v>
      </c>
    </row>
    <row r="259" spans="2:4" x14ac:dyDescent="0.2">
      <c r="B259" s="82" t="s">
        <v>256</v>
      </c>
      <c r="C259" s="85">
        <v>9740875154</v>
      </c>
      <c r="D259" s="85">
        <v>508131177.15999997</v>
      </c>
    </row>
    <row r="260" spans="2:4" x14ac:dyDescent="0.2">
      <c r="B260" s="82" t="s">
        <v>257</v>
      </c>
      <c r="C260" s="85">
        <v>303800673</v>
      </c>
      <c r="D260" s="85">
        <v>2880523.83</v>
      </c>
    </row>
    <row r="261" spans="2:4" x14ac:dyDescent="0.2">
      <c r="B261" s="82" t="s">
        <v>258</v>
      </c>
      <c r="C261" s="85">
        <v>889503853</v>
      </c>
      <c r="D261" s="85">
        <v>48470557.590000011</v>
      </c>
    </row>
    <row r="262" spans="2:4" x14ac:dyDescent="0.2">
      <c r="B262" s="82" t="s">
        <v>259</v>
      </c>
      <c r="C262" s="85">
        <v>2864746004</v>
      </c>
      <c r="D262" s="85">
        <v>241771967.19999999</v>
      </c>
    </row>
    <row r="263" spans="2:4" x14ac:dyDescent="0.2">
      <c r="B263" s="82" t="s">
        <v>531</v>
      </c>
      <c r="C263" s="85">
        <v>1910013923</v>
      </c>
      <c r="D263" s="85">
        <v>179631194.99000001</v>
      </c>
    </row>
    <row r="264" spans="2:4" x14ac:dyDescent="0.2">
      <c r="B264" s="81" t="s">
        <v>260</v>
      </c>
      <c r="C264" s="85">
        <v>2521069884</v>
      </c>
      <c r="D264" s="85">
        <v>1802263.36</v>
      </c>
    </row>
    <row r="265" spans="2:4" x14ac:dyDescent="0.2">
      <c r="B265" s="82" t="s">
        <v>254</v>
      </c>
      <c r="C265" s="85">
        <v>1785701384</v>
      </c>
      <c r="D265" s="85">
        <v>0</v>
      </c>
    </row>
    <row r="266" spans="2:4" x14ac:dyDescent="0.2">
      <c r="B266" s="82" t="s">
        <v>261</v>
      </c>
      <c r="C266" s="85">
        <v>735368500</v>
      </c>
      <c r="D266" s="85">
        <v>1802263.36</v>
      </c>
    </row>
    <row r="267" spans="2:4" x14ac:dyDescent="0.2">
      <c r="B267" s="81" t="s">
        <v>262</v>
      </c>
      <c r="C267" s="85">
        <v>408501104</v>
      </c>
      <c r="D267" s="85">
        <v>20288335.369999997</v>
      </c>
    </row>
    <row r="268" spans="2:4" x14ac:dyDescent="0.2">
      <c r="B268" s="82" t="s">
        <v>556</v>
      </c>
      <c r="C268" s="85">
        <v>408501104</v>
      </c>
      <c r="D268" s="85">
        <v>20288335.369999997</v>
      </c>
    </row>
    <row r="269" spans="2:4" x14ac:dyDescent="0.2">
      <c r="B269" s="81" t="s">
        <v>263</v>
      </c>
      <c r="C269" s="85">
        <v>15455318687</v>
      </c>
      <c r="D269" s="85">
        <v>1089651033.5199997</v>
      </c>
    </row>
    <row r="270" spans="2:4" x14ac:dyDescent="0.2">
      <c r="B270" s="82" t="s">
        <v>264</v>
      </c>
      <c r="C270" s="85">
        <v>15455318687</v>
      </c>
      <c r="D270" s="85">
        <v>1089651033.5199997</v>
      </c>
    </row>
    <row r="271" spans="2:4" x14ac:dyDescent="0.2">
      <c r="B271" s="81" t="s">
        <v>265</v>
      </c>
      <c r="C271" s="85">
        <v>215545437</v>
      </c>
      <c r="D271" s="85">
        <v>8591655.3099999987</v>
      </c>
    </row>
    <row r="272" spans="2:4" x14ac:dyDescent="0.2">
      <c r="B272" s="82" t="s">
        <v>556</v>
      </c>
      <c r="C272" s="85">
        <v>215545437</v>
      </c>
      <c r="D272" s="85">
        <v>8591655.3099999987</v>
      </c>
    </row>
    <row r="273" spans="2:4" x14ac:dyDescent="0.2">
      <c r="B273" s="81" t="s">
        <v>557</v>
      </c>
      <c r="C273" s="85">
        <v>2403614449</v>
      </c>
      <c r="D273" s="85">
        <v>119614616.27999997</v>
      </c>
    </row>
    <row r="274" spans="2:4" x14ac:dyDescent="0.2">
      <c r="B274" s="82" t="s">
        <v>257</v>
      </c>
      <c r="C274" s="85">
        <v>2403614449</v>
      </c>
      <c r="D274" s="85">
        <v>119614616.27999997</v>
      </c>
    </row>
    <row r="275" spans="2:4" x14ac:dyDescent="0.2">
      <c r="B275" s="81" t="s">
        <v>476</v>
      </c>
      <c r="C275" s="85">
        <v>2707281872</v>
      </c>
      <c r="D275" s="85">
        <v>152661845.04999995</v>
      </c>
    </row>
    <row r="276" spans="2:4" x14ac:dyDescent="0.2">
      <c r="B276" s="82" t="s">
        <v>257</v>
      </c>
      <c r="C276" s="85">
        <v>2707281872</v>
      </c>
      <c r="D276" s="85">
        <v>152661845.04999995</v>
      </c>
    </row>
    <row r="277" spans="2:4" x14ac:dyDescent="0.2">
      <c r="B277" s="81" t="s">
        <v>266</v>
      </c>
      <c r="C277" s="85">
        <v>8336626554</v>
      </c>
      <c r="D277" s="85">
        <v>697970278.05999994</v>
      </c>
    </row>
    <row r="278" spans="2:4" x14ac:dyDescent="0.2">
      <c r="B278" s="82" t="s">
        <v>267</v>
      </c>
      <c r="C278" s="85">
        <v>8336626554</v>
      </c>
      <c r="D278" s="85">
        <v>697970278.05999994</v>
      </c>
    </row>
    <row r="279" spans="2:4" x14ac:dyDescent="0.2">
      <c r="B279" s="81" t="s">
        <v>268</v>
      </c>
      <c r="C279" s="85">
        <v>28326058053</v>
      </c>
      <c r="D279" s="85">
        <v>2508278802.1800003</v>
      </c>
    </row>
    <row r="280" spans="2:4" x14ac:dyDescent="0.2">
      <c r="B280" s="82" t="s">
        <v>269</v>
      </c>
      <c r="C280" s="85">
        <v>28326058053</v>
      </c>
      <c r="D280" s="85">
        <v>2508278802.1800003</v>
      </c>
    </row>
    <row r="281" spans="2:4" ht="15" x14ac:dyDescent="0.25">
      <c r="B281" s="79" t="s">
        <v>38</v>
      </c>
      <c r="C281" s="83">
        <v>123452761388</v>
      </c>
      <c r="D281" s="83">
        <v>9478042898.2000008</v>
      </c>
    </row>
    <row r="282" spans="2:4" ht="15" x14ac:dyDescent="0.25">
      <c r="B282" s="80" t="s">
        <v>270</v>
      </c>
      <c r="C282" s="84">
        <v>123452761388</v>
      </c>
      <c r="D282" s="84">
        <v>9478042898.2000008</v>
      </c>
    </row>
    <row r="283" spans="2:4" x14ac:dyDescent="0.2">
      <c r="B283" s="81" t="s">
        <v>558</v>
      </c>
      <c r="C283" s="85">
        <v>114824796924</v>
      </c>
      <c r="D283" s="85">
        <v>8555076507.9800014</v>
      </c>
    </row>
    <row r="284" spans="2:4" x14ac:dyDescent="0.2">
      <c r="B284" s="82" t="s">
        <v>167</v>
      </c>
      <c r="C284" s="85">
        <v>5358574258</v>
      </c>
      <c r="D284" s="85">
        <v>673957138.16999996</v>
      </c>
    </row>
    <row r="285" spans="2:4" x14ac:dyDescent="0.2">
      <c r="B285" s="82" t="s">
        <v>271</v>
      </c>
      <c r="C285" s="85">
        <v>389714537</v>
      </c>
      <c r="D285" s="85"/>
    </row>
    <row r="286" spans="2:4" x14ac:dyDescent="0.2">
      <c r="B286" s="82" t="s">
        <v>477</v>
      </c>
      <c r="C286" s="85">
        <v>1011999975</v>
      </c>
      <c r="D286" s="85">
        <v>8268164.3900000006</v>
      </c>
    </row>
    <row r="287" spans="2:4" x14ac:dyDescent="0.2">
      <c r="B287" s="82" t="s">
        <v>478</v>
      </c>
      <c r="C287" s="85">
        <v>104762729</v>
      </c>
      <c r="D287" s="85">
        <v>0</v>
      </c>
    </row>
    <row r="288" spans="2:4" x14ac:dyDescent="0.2">
      <c r="B288" s="82" t="s">
        <v>479</v>
      </c>
      <c r="C288" s="85">
        <v>1898954988</v>
      </c>
      <c r="D288" s="85">
        <v>200880800.48999995</v>
      </c>
    </row>
    <row r="289" spans="2:4" x14ac:dyDescent="0.2">
      <c r="B289" s="82" t="s">
        <v>272</v>
      </c>
      <c r="C289" s="85">
        <v>32000000</v>
      </c>
      <c r="D289" s="85">
        <v>0</v>
      </c>
    </row>
    <row r="290" spans="2:4" x14ac:dyDescent="0.2">
      <c r="B290" s="82" t="s">
        <v>273</v>
      </c>
      <c r="C290" s="85">
        <v>878764721</v>
      </c>
      <c r="D290" s="85">
        <v>0</v>
      </c>
    </row>
    <row r="291" spans="2:4" x14ac:dyDescent="0.2">
      <c r="B291" s="82" t="s">
        <v>480</v>
      </c>
      <c r="C291" s="85">
        <v>23908152</v>
      </c>
      <c r="D291" s="85">
        <v>0</v>
      </c>
    </row>
    <row r="292" spans="2:4" x14ac:dyDescent="0.2">
      <c r="B292" s="82" t="s">
        <v>481</v>
      </c>
      <c r="C292" s="85">
        <v>24027276</v>
      </c>
      <c r="D292" s="85">
        <v>0</v>
      </c>
    </row>
    <row r="293" spans="2:4" x14ac:dyDescent="0.2">
      <c r="B293" s="82" t="s">
        <v>531</v>
      </c>
      <c r="C293" s="85">
        <v>1181805339</v>
      </c>
      <c r="D293" s="85">
        <v>98774760.310000002</v>
      </c>
    </row>
    <row r="294" spans="2:4" x14ac:dyDescent="0.2">
      <c r="B294" s="82" t="s">
        <v>532</v>
      </c>
      <c r="C294" s="85">
        <v>103920284949</v>
      </c>
      <c r="D294" s="85">
        <v>7573195644.6199989</v>
      </c>
    </row>
    <row r="295" spans="2:4" x14ac:dyDescent="0.2">
      <c r="B295" s="81" t="s">
        <v>274</v>
      </c>
      <c r="C295" s="85">
        <v>241775024</v>
      </c>
      <c r="D295" s="85">
        <v>10648046.779999997</v>
      </c>
    </row>
    <row r="296" spans="2:4" x14ac:dyDescent="0.2">
      <c r="B296" s="82" t="s">
        <v>273</v>
      </c>
      <c r="C296" s="85">
        <v>241775024</v>
      </c>
      <c r="D296" s="85">
        <v>10648046.779999997</v>
      </c>
    </row>
    <row r="297" spans="2:4" x14ac:dyDescent="0.2">
      <c r="B297" s="81" t="s">
        <v>275</v>
      </c>
      <c r="C297" s="85">
        <v>8386189440</v>
      </c>
      <c r="D297" s="85">
        <v>874121128.48999977</v>
      </c>
    </row>
    <row r="298" spans="2:4" x14ac:dyDescent="0.2">
      <c r="B298" s="82" t="s">
        <v>407</v>
      </c>
      <c r="C298" s="85">
        <v>4523739784</v>
      </c>
      <c r="D298" s="85">
        <v>444103214.48999995</v>
      </c>
    </row>
    <row r="299" spans="2:4" x14ac:dyDescent="0.2">
      <c r="B299" s="82" t="s">
        <v>477</v>
      </c>
      <c r="C299" s="85">
        <v>3862449656</v>
      </c>
      <c r="D299" s="85">
        <v>430017914</v>
      </c>
    </row>
    <row r="300" spans="2:4" x14ac:dyDescent="0.2">
      <c r="B300" s="81" t="s">
        <v>482</v>
      </c>
      <c r="C300" s="85">
        <v>0</v>
      </c>
      <c r="D300" s="85">
        <v>38197214.95000001</v>
      </c>
    </row>
    <row r="301" spans="2:4" x14ac:dyDescent="0.2">
      <c r="B301" s="82" t="s">
        <v>271</v>
      </c>
      <c r="C301" s="85">
        <v>0</v>
      </c>
      <c r="D301" s="85">
        <v>38197214.95000001</v>
      </c>
    </row>
    <row r="302" spans="2:4" ht="15" x14ac:dyDescent="0.25">
      <c r="B302" s="79" t="s">
        <v>39</v>
      </c>
      <c r="C302" s="83">
        <v>2890580897</v>
      </c>
      <c r="D302" s="83">
        <v>177771072.50999996</v>
      </c>
    </row>
    <row r="303" spans="2:4" ht="15" x14ac:dyDescent="0.25">
      <c r="B303" s="80" t="s">
        <v>276</v>
      </c>
      <c r="C303" s="84">
        <v>2890580897</v>
      </c>
      <c r="D303" s="84">
        <v>177771072.50999996</v>
      </c>
    </row>
    <row r="304" spans="2:4" x14ac:dyDescent="0.2">
      <c r="B304" s="81" t="s">
        <v>277</v>
      </c>
      <c r="C304" s="85">
        <v>2746095827</v>
      </c>
      <c r="D304" s="85">
        <v>167079220.40999997</v>
      </c>
    </row>
    <row r="305" spans="2:4" x14ac:dyDescent="0.2">
      <c r="B305" s="82" t="s">
        <v>167</v>
      </c>
      <c r="C305" s="85">
        <v>1249396408</v>
      </c>
      <c r="D305" s="85">
        <v>85118776.059999987</v>
      </c>
    </row>
    <row r="306" spans="2:4" x14ac:dyDescent="0.2">
      <c r="B306" s="82" t="s">
        <v>278</v>
      </c>
      <c r="C306" s="85">
        <v>396169155</v>
      </c>
      <c r="D306" s="85">
        <v>1870598.5</v>
      </c>
    </row>
    <row r="307" spans="2:4" x14ac:dyDescent="0.2">
      <c r="B307" s="82" t="s">
        <v>279</v>
      </c>
      <c r="C307" s="85">
        <v>641414855</v>
      </c>
      <c r="D307" s="85">
        <v>75356685.25</v>
      </c>
    </row>
    <row r="308" spans="2:4" x14ac:dyDescent="0.2">
      <c r="B308" s="82" t="s">
        <v>280</v>
      </c>
      <c r="C308" s="85">
        <v>68327400</v>
      </c>
      <c r="D308" s="85">
        <v>3317749.63</v>
      </c>
    </row>
    <row r="309" spans="2:4" x14ac:dyDescent="0.2">
      <c r="B309" s="82" t="s">
        <v>281</v>
      </c>
      <c r="C309" s="85">
        <v>34362500</v>
      </c>
      <c r="D309" s="85">
        <v>300779.67</v>
      </c>
    </row>
    <row r="310" spans="2:4" x14ac:dyDescent="0.2">
      <c r="B310" s="82" t="s">
        <v>282</v>
      </c>
      <c r="C310" s="85">
        <v>214647441</v>
      </c>
      <c r="D310" s="85">
        <v>1114631.2999999998</v>
      </c>
    </row>
    <row r="311" spans="2:4" x14ac:dyDescent="0.2">
      <c r="B311" s="82" t="s">
        <v>531</v>
      </c>
      <c r="C311" s="85">
        <v>141778068</v>
      </c>
      <c r="D311" s="85">
        <v>0</v>
      </c>
    </row>
    <row r="312" spans="2:4" x14ac:dyDescent="0.2">
      <c r="B312" s="81" t="s">
        <v>483</v>
      </c>
      <c r="C312" s="85">
        <v>144485070</v>
      </c>
      <c r="D312" s="85">
        <v>10691852.1</v>
      </c>
    </row>
    <row r="313" spans="2:4" x14ac:dyDescent="0.2">
      <c r="B313" s="82" t="s">
        <v>282</v>
      </c>
      <c r="C313" s="85">
        <v>144485070</v>
      </c>
      <c r="D313" s="85">
        <v>10691852.1</v>
      </c>
    </row>
    <row r="314" spans="2:4" ht="15" x14ac:dyDescent="0.25">
      <c r="B314" s="79" t="s">
        <v>40</v>
      </c>
      <c r="C314" s="83">
        <v>3321764347</v>
      </c>
      <c r="D314" s="83">
        <v>138131989.20000002</v>
      </c>
    </row>
    <row r="315" spans="2:4" ht="15" x14ac:dyDescent="0.25">
      <c r="B315" s="80" t="s">
        <v>283</v>
      </c>
      <c r="C315" s="84">
        <v>3321764347</v>
      </c>
      <c r="D315" s="84">
        <v>138131989.20000002</v>
      </c>
    </row>
    <row r="316" spans="2:4" x14ac:dyDescent="0.2">
      <c r="B316" s="81" t="s">
        <v>284</v>
      </c>
      <c r="C316" s="85">
        <v>3321764347</v>
      </c>
      <c r="D316" s="85">
        <v>138131989.20000002</v>
      </c>
    </row>
    <row r="317" spans="2:4" x14ac:dyDescent="0.2">
      <c r="B317" s="82" t="s">
        <v>167</v>
      </c>
      <c r="C317" s="85">
        <v>559207565</v>
      </c>
      <c r="D317" s="85">
        <v>52972759.70000001</v>
      </c>
    </row>
    <row r="318" spans="2:4" x14ac:dyDescent="0.2">
      <c r="B318" s="82" t="s">
        <v>484</v>
      </c>
      <c r="C318" s="85">
        <v>343061350</v>
      </c>
      <c r="D318" s="85">
        <v>50672361.369999997</v>
      </c>
    </row>
    <row r="319" spans="2:4" x14ac:dyDescent="0.2">
      <c r="B319" s="82" t="s">
        <v>285</v>
      </c>
      <c r="C319" s="85">
        <v>19548000</v>
      </c>
      <c r="D319" s="85">
        <v>2096832.22</v>
      </c>
    </row>
    <row r="320" spans="2:4" x14ac:dyDescent="0.2">
      <c r="B320" s="82" t="s">
        <v>485</v>
      </c>
      <c r="C320" s="85">
        <v>1451871557</v>
      </c>
      <c r="D320" s="85">
        <v>11899936.57</v>
      </c>
    </row>
    <row r="321" spans="2:4" x14ac:dyDescent="0.2">
      <c r="B321" s="82" t="s">
        <v>531</v>
      </c>
      <c r="C321" s="85">
        <v>24755964</v>
      </c>
      <c r="D321" s="85">
        <v>2384147.5099999998</v>
      </c>
    </row>
    <row r="322" spans="2:4" x14ac:dyDescent="0.2">
      <c r="B322" s="82" t="s">
        <v>532</v>
      </c>
      <c r="C322" s="85">
        <v>923319911</v>
      </c>
      <c r="D322" s="85">
        <v>18105951.829999998</v>
      </c>
    </row>
    <row r="323" spans="2:4" ht="15" x14ac:dyDescent="0.25">
      <c r="B323" s="79" t="s">
        <v>41</v>
      </c>
      <c r="C323" s="83">
        <v>15702169538</v>
      </c>
      <c r="D323" s="83">
        <v>1333498031.2800002</v>
      </c>
    </row>
    <row r="324" spans="2:4" ht="15" x14ac:dyDescent="0.25">
      <c r="B324" s="80" t="s">
        <v>286</v>
      </c>
      <c r="C324" s="84">
        <v>15702169538</v>
      </c>
      <c r="D324" s="84">
        <v>1333498031.2800002</v>
      </c>
    </row>
    <row r="325" spans="2:4" x14ac:dyDescent="0.2">
      <c r="B325" s="81" t="s">
        <v>287</v>
      </c>
      <c r="C325" s="85">
        <v>14875474831</v>
      </c>
      <c r="D325" s="85">
        <v>1278605248.7500002</v>
      </c>
    </row>
    <row r="326" spans="2:4" x14ac:dyDescent="0.2">
      <c r="B326" s="82" t="s">
        <v>167</v>
      </c>
      <c r="C326" s="85">
        <v>3286347639</v>
      </c>
      <c r="D326" s="85">
        <v>455175025.54000002</v>
      </c>
    </row>
    <row r="327" spans="2:4" x14ac:dyDescent="0.2">
      <c r="B327" s="82" t="s">
        <v>288</v>
      </c>
      <c r="C327" s="85">
        <v>585117116</v>
      </c>
      <c r="D327" s="85">
        <v>7144212.7299999995</v>
      </c>
    </row>
    <row r="328" spans="2:4" x14ac:dyDescent="0.2">
      <c r="B328" s="82" t="s">
        <v>408</v>
      </c>
      <c r="C328" s="85">
        <v>2455428027</v>
      </c>
      <c r="D328" s="85">
        <v>145865010.28</v>
      </c>
    </row>
    <row r="329" spans="2:4" x14ac:dyDescent="0.2">
      <c r="B329" s="82" t="s">
        <v>289</v>
      </c>
      <c r="C329" s="85">
        <v>286248000</v>
      </c>
      <c r="D329" s="85">
        <v>8041996.2499999991</v>
      </c>
    </row>
    <row r="330" spans="2:4" x14ac:dyDescent="0.2">
      <c r="B330" s="82" t="s">
        <v>486</v>
      </c>
      <c r="C330" s="85">
        <v>15000000</v>
      </c>
      <c r="D330" s="85">
        <v>0</v>
      </c>
    </row>
    <row r="331" spans="2:4" x14ac:dyDescent="0.2">
      <c r="B331" s="82" t="s">
        <v>290</v>
      </c>
      <c r="C331" s="85">
        <v>1441004911</v>
      </c>
      <c r="D331" s="85">
        <v>349120.7</v>
      </c>
    </row>
    <row r="332" spans="2:4" x14ac:dyDescent="0.2">
      <c r="B332" s="82" t="s">
        <v>531</v>
      </c>
      <c r="C332" s="85">
        <v>1000508524</v>
      </c>
      <c r="D332" s="85">
        <v>74069314.280000001</v>
      </c>
    </row>
    <row r="333" spans="2:4" x14ac:dyDescent="0.2">
      <c r="B333" s="82" t="s">
        <v>532</v>
      </c>
      <c r="C333" s="85">
        <v>5805820614</v>
      </c>
      <c r="D333" s="85">
        <v>587960568.97000015</v>
      </c>
    </row>
    <row r="334" spans="2:4" x14ac:dyDescent="0.2">
      <c r="B334" s="81" t="s">
        <v>559</v>
      </c>
      <c r="C334" s="85">
        <v>649454641</v>
      </c>
      <c r="D334" s="85">
        <v>41933713.25</v>
      </c>
    </row>
    <row r="335" spans="2:4" x14ac:dyDescent="0.2">
      <c r="B335" s="82" t="s">
        <v>486</v>
      </c>
      <c r="C335" s="85">
        <v>571152190</v>
      </c>
      <c r="D335" s="85">
        <v>35306177.549999997</v>
      </c>
    </row>
    <row r="336" spans="2:4" x14ac:dyDescent="0.2">
      <c r="B336" s="82" t="s">
        <v>291</v>
      </c>
      <c r="C336" s="85">
        <v>57132451</v>
      </c>
      <c r="D336" s="85">
        <v>6414064.2000000002</v>
      </c>
    </row>
    <row r="337" spans="2:4" x14ac:dyDescent="0.2">
      <c r="B337" s="82" t="s">
        <v>292</v>
      </c>
      <c r="C337" s="85">
        <v>21170000</v>
      </c>
      <c r="D337" s="85">
        <v>213471.5</v>
      </c>
    </row>
    <row r="338" spans="2:4" x14ac:dyDescent="0.2">
      <c r="B338" s="81" t="s">
        <v>487</v>
      </c>
      <c r="C338" s="85">
        <v>27240066</v>
      </c>
      <c r="D338" s="85">
        <v>2001807.76</v>
      </c>
    </row>
    <row r="339" spans="2:4" x14ac:dyDescent="0.2">
      <c r="B339" s="82" t="s">
        <v>167</v>
      </c>
      <c r="C339" s="85">
        <v>27240066</v>
      </c>
      <c r="D339" s="85">
        <v>2001807.76</v>
      </c>
    </row>
    <row r="340" spans="2:4" x14ac:dyDescent="0.2">
      <c r="B340" s="81" t="s">
        <v>560</v>
      </c>
      <c r="C340" s="85">
        <v>150000000</v>
      </c>
      <c r="D340" s="85">
        <v>10957261.520000001</v>
      </c>
    </row>
    <row r="341" spans="2:4" x14ac:dyDescent="0.2">
      <c r="B341" s="82" t="s">
        <v>289</v>
      </c>
      <c r="C341" s="85">
        <v>150000000</v>
      </c>
      <c r="D341" s="85">
        <v>10957261.520000001</v>
      </c>
    </row>
    <row r="342" spans="2:4" ht="15" x14ac:dyDescent="0.25">
      <c r="B342" s="79" t="s">
        <v>409</v>
      </c>
      <c r="C342" s="83">
        <v>48295382533</v>
      </c>
      <c r="D342" s="83">
        <v>2292545742.4200001</v>
      </c>
    </row>
    <row r="343" spans="2:4" ht="15" x14ac:dyDescent="0.25">
      <c r="B343" s="80" t="s">
        <v>293</v>
      </c>
      <c r="C343" s="84">
        <v>48295382533</v>
      </c>
      <c r="D343" s="84">
        <v>2292545742.4200001</v>
      </c>
    </row>
    <row r="344" spans="2:4" x14ac:dyDescent="0.2">
      <c r="B344" s="81" t="s">
        <v>561</v>
      </c>
      <c r="C344" s="85">
        <v>36273193816</v>
      </c>
      <c r="D344" s="85">
        <v>1782691886.72</v>
      </c>
    </row>
    <row r="345" spans="2:4" x14ac:dyDescent="0.2">
      <c r="B345" s="82" t="s">
        <v>167</v>
      </c>
      <c r="C345" s="85">
        <v>3200403388</v>
      </c>
      <c r="D345" s="85">
        <v>179967039.98999998</v>
      </c>
    </row>
    <row r="346" spans="2:4" x14ac:dyDescent="0.2">
      <c r="B346" s="82" t="s">
        <v>294</v>
      </c>
      <c r="C346" s="85">
        <v>13306891455</v>
      </c>
      <c r="D346" s="85">
        <v>310522701.39999998</v>
      </c>
    </row>
    <row r="347" spans="2:4" x14ac:dyDescent="0.2">
      <c r="B347" s="82" t="s">
        <v>295</v>
      </c>
      <c r="C347" s="85">
        <v>5246545416</v>
      </c>
      <c r="D347" s="85">
        <v>675737810.30999982</v>
      </c>
    </row>
    <row r="348" spans="2:4" x14ac:dyDescent="0.2">
      <c r="B348" s="82" t="s">
        <v>296</v>
      </c>
      <c r="C348" s="85">
        <v>1836454160</v>
      </c>
      <c r="D348" s="85">
        <v>287221688.92000002</v>
      </c>
    </row>
    <row r="349" spans="2:4" x14ac:dyDescent="0.2">
      <c r="B349" s="82" t="s">
        <v>410</v>
      </c>
      <c r="C349" s="85">
        <v>1105891782</v>
      </c>
      <c r="D349" s="85"/>
    </row>
    <row r="350" spans="2:4" x14ac:dyDescent="0.2">
      <c r="B350" s="82" t="s">
        <v>297</v>
      </c>
      <c r="C350" s="85">
        <v>242893607</v>
      </c>
      <c r="D350" s="85">
        <v>29734919.690000001</v>
      </c>
    </row>
    <row r="351" spans="2:4" x14ac:dyDescent="0.2">
      <c r="B351" s="82" t="s">
        <v>411</v>
      </c>
      <c r="C351" s="85">
        <v>31715518</v>
      </c>
      <c r="D351" s="85"/>
    </row>
    <row r="352" spans="2:4" x14ac:dyDescent="0.2">
      <c r="B352" s="82" t="s">
        <v>298</v>
      </c>
      <c r="C352" s="85">
        <v>1324386149</v>
      </c>
      <c r="D352" s="85">
        <v>121304074.87</v>
      </c>
    </row>
    <row r="353" spans="2:4" x14ac:dyDescent="0.2">
      <c r="B353" s="82" t="s">
        <v>488</v>
      </c>
      <c r="C353" s="85">
        <v>241720000</v>
      </c>
      <c r="D353" s="85"/>
    </row>
    <row r="354" spans="2:4" x14ac:dyDescent="0.2">
      <c r="B354" s="82" t="s">
        <v>299</v>
      </c>
      <c r="C354" s="85">
        <v>815962390</v>
      </c>
      <c r="D354" s="85">
        <v>66173056.390000001</v>
      </c>
    </row>
    <row r="355" spans="2:4" x14ac:dyDescent="0.2">
      <c r="B355" s="82" t="s">
        <v>412</v>
      </c>
      <c r="C355" s="85">
        <v>181290000</v>
      </c>
      <c r="D355" s="85"/>
    </row>
    <row r="356" spans="2:4" x14ac:dyDescent="0.2">
      <c r="B356" s="82" t="s">
        <v>531</v>
      </c>
      <c r="C356" s="85">
        <v>4694362187</v>
      </c>
      <c r="D356" s="85">
        <v>135862</v>
      </c>
    </row>
    <row r="357" spans="2:4" x14ac:dyDescent="0.2">
      <c r="B357" s="82" t="s">
        <v>532</v>
      </c>
      <c r="C357" s="85">
        <v>4044677764</v>
      </c>
      <c r="D357" s="85">
        <v>111894733.14999999</v>
      </c>
    </row>
    <row r="358" spans="2:4" x14ac:dyDescent="0.2">
      <c r="B358" s="81" t="s">
        <v>489</v>
      </c>
      <c r="C358" s="85">
        <v>373839875</v>
      </c>
      <c r="D358" s="85">
        <v>20834030.16</v>
      </c>
    </row>
    <row r="359" spans="2:4" x14ac:dyDescent="0.2">
      <c r="B359" s="82" t="s">
        <v>300</v>
      </c>
      <c r="C359" s="85">
        <v>373839875</v>
      </c>
      <c r="D359" s="85">
        <v>20834030.16</v>
      </c>
    </row>
    <row r="360" spans="2:4" x14ac:dyDescent="0.2">
      <c r="B360" s="81" t="s">
        <v>301</v>
      </c>
      <c r="C360" s="85">
        <v>8979667454</v>
      </c>
      <c r="D360" s="85">
        <v>339310075.22000009</v>
      </c>
    </row>
    <row r="361" spans="2:4" x14ac:dyDescent="0.2">
      <c r="B361" s="82" t="s">
        <v>302</v>
      </c>
      <c r="C361" s="85">
        <v>8979667454</v>
      </c>
      <c r="D361" s="85">
        <v>339310075.22000009</v>
      </c>
    </row>
    <row r="362" spans="2:4" x14ac:dyDescent="0.2">
      <c r="B362" s="81" t="s">
        <v>303</v>
      </c>
      <c r="C362" s="85">
        <v>2264240745</v>
      </c>
      <c r="D362" s="85">
        <v>123824328.02000001</v>
      </c>
    </row>
    <row r="363" spans="2:4" x14ac:dyDescent="0.2">
      <c r="B363" s="82" t="s">
        <v>302</v>
      </c>
      <c r="C363" s="85">
        <v>2264240745</v>
      </c>
      <c r="D363" s="85">
        <v>123824328.02000001</v>
      </c>
    </row>
    <row r="364" spans="2:4" x14ac:dyDescent="0.2">
      <c r="B364" s="81" t="s">
        <v>304</v>
      </c>
      <c r="C364" s="85">
        <v>152886760</v>
      </c>
      <c r="D364" s="85">
        <v>9994091.5100000016</v>
      </c>
    </row>
    <row r="365" spans="2:4" x14ac:dyDescent="0.2">
      <c r="B365" s="82" t="s">
        <v>298</v>
      </c>
      <c r="C365" s="85">
        <v>152886760</v>
      </c>
      <c r="D365" s="85">
        <v>9994091.5100000016</v>
      </c>
    </row>
    <row r="366" spans="2:4" x14ac:dyDescent="0.2">
      <c r="B366" s="81" t="s">
        <v>305</v>
      </c>
      <c r="C366" s="85">
        <v>195688996</v>
      </c>
      <c r="D366" s="85">
        <v>13309194.9</v>
      </c>
    </row>
    <row r="367" spans="2:4" x14ac:dyDescent="0.2">
      <c r="B367" s="82" t="s">
        <v>306</v>
      </c>
      <c r="C367" s="85">
        <v>195688996</v>
      </c>
      <c r="D367" s="85">
        <v>13309194.9</v>
      </c>
    </row>
    <row r="368" spans="2:4" x14ac:dyDescent="0.2">
      <c r="B368" s="81" t="s">
        <v>413</v>
      </c>
      <c r="C368" s="85">
        <v>55864887</v>
      </c>
      <c r="D368" s="85">
        <v>2582135.89</v>
      </c>
    </row>
    <row r="369" spans="2:4" x14ac:dyDescent="0.2">
      <c r="B369" s="82" t="s">
        <v>307</v>
      </c>
      <c r="C369" s="85">
        <v>55864887</v>
      </c>
      <c r="D369" s="85">
        <v>2582135.89</v>
      </c>
    </row>
    <row r="370" spans="2:4" ht="15" x14ac:dyDescent="0.25">
      <c r="B370" s="79" t="s">
        <v>43</v>
      </c>
      <c r="C370" s="83">
        <v>6771009965</v>
      </c>
      <c r="D370" s="83">
        <v>542312325.0600003</v>
      </c>
    </row>
    <row r="371" spans="2:4" ht="15" x14ac:dyDescent="0.25">
      <c r="B371" s="80" t="s">
        <v>308</v>
      </c>
      <c r="C371" s="84">
        <v>6771009965</v>
      </c>
      <c r="D371" s="84">
        <v>542312325.0600003</v>
      </c>
    </row>
    <row r="372" spans="2:4" x14ac:dyDescent="0.2">
      <c r="B372" s="81" t="s">
        <v>562</v>
      </c>
      <c r="C372" s="85">
        <v>6306319011</v>
      </c>
      <c r="D372" s="85">
        <v>511157669.11000037</v>
      </c>
    </row>
    <row r="373" spans="2:4" x14ac:dyDescent="0.2">
      <c r="B373" s="82" t="s">
        <v>167</v>
      </c>
      <c r="C373" s="85">
        <v>2686907651</v>
      </c>
      <c r="D373" s="85">
        <v>103197227.15999998</v>
      </c>
    </row>
    <row r="374" spans="2:4" x14ac:dyDescent="0.2">
      <c r="B374" s="82" t="s">
        <v>309</v>
      </c>
      <c r="C374" s="85">
        <v>122346587</v>
      </c>
      <c r="D374" s="85">
        <v>7363049.4400000013</v>
      </c>
    </row>
    <row r="375" spans="2:4" x14ac:dyDescent="0.2">
      <c r="B375" s="82" t="s">
        <v>310</v>
      </c>
      <c r="C375" s="85">
        <v>862357072</v>
      </c>
      <c r="D375" s="85">
        <v>76627360.48999998</v>
      </c>
    </row>
    <row r="376" spans="2:4" x14ac:dyDescent="0.2">
      <c r="B376" s="82" t="s">
        <v>311</v>
      </c>
      <c r="C376" s="85">
        <v>241240039</v>
      </c>
      <c r="D376" s="85">
        <v>7597324.4900000002</v>
      </c>
    </row>
    <row r="377" spans="2:4" x14ac:dyDescent="0.2">
      <c r="B377" s="82" t="s">
        <v>490</v>
      </c>
      <c r="C377" s="85">
        <v>50000000</v>
      </c>
      <c r="D377" s="85">
        <v>1891776.55</v>
      </c>
    </row>
    <row r="378" spans="2:4" x14ac:dyDescent="0.2">
      <c r="B378" s="82" t="s">
        <v>531</v>
      </c>
      <c r="C378" s="85">
        <v>107793580</v>
      </c>
      <c r="D378" s="85">
        <v>56672810.719999999</v>
      </c>
    </row>
    <row r="379" spans="2:4" x14ac:dyDescent="0.2">
      <c r="B379" s="82" t="s">
        <v>532</v>
      </c>
      <c r="C379" s="85">
        <v>2235674082</v>
      </c>
      <c r="D379" s="85">
        <v>257808120.26000002</v>
      </c>
    </row>
    <row r="380" spans="2:4" x14ac:dyDescent="0.2">
      <c r="B380" s="81" t="s">
        <v>312</v>
      </c>
      <c r="C380" s="85">
        <v>190938467</v>
      </c>
      <c r="D380" s="85">
        <v>14291777.779999999</v>
      </c>
    </row>
    <row r="381" spans="2:4" x14ac:dyDescent="0.2">
      <c r="B381" s="82" t="s">
        <v>313</v>
      </c>
      <c r="C381" s="85">
        <v>190938467</v>
      </c>
      <c r="D381" s="85">
        <v>14291777.779999999</v>
      </c>
    </row>
    <row r="382" spans="2:4" x14ac:dyDescent="0.2">
      <c r="B382" s="81" t="s">
        <v>314</v>
      </c>
      <c r="C382" s="85">
        <v>141264040</v>
      </c>
      <c r="D382" s="85">
        <v>8891232.2800000012</v>
      </c>
    </row>
    <row r="383" spans="2:4" x14ac:dyDescent="0.2">
      <c r="B383" s="82" t="s">
        <v>310</v>
      </c>
      <c r="C383" s="85">
        <v>141264040</v>
      </c>
      <c r="D383" s="85">
        <v>8891232.2800000012</v>
      </c>
    </row>
    <row r="384" spans="2:4" x14ac:dyDescent="0.2">
      <c r="B384" s="81" t="s">
        <v>491</v>
      </c>
      <c r="C384" s="85">
        <v>54094771</v>
      </c>
      <c r="D384" s="85">
        <v>3314684.6399999997</v>
      </c>
    </row>
    <row r="385" spans="2:4" x14ac:dyDescent="0.2">
      <c r="B385" s="82" t="s">
        <v>310</v>
      </c>
      <c r="C385" s="85">
        <v>54094771</v>
      </c>
      <c r="D385" s="85">
        <v>3314684.6399999997</v>
      </c>
    </row>
    <row r="386" spans="2:4" x14ac:dyDescent="0.2">
      <c r="B386" s="81" t="s">
        <v>315</v>
      </c>
      <c r="C386" s="85">
        <v>78393676</v>
      </c>
      <c r="D386" s="85">
        <v>4656961.25</v>
      </c>
    </row>
    <row r="387" spans="2:4" x14ac:dyDescent="0.2">
      <c r="B387" s="82" t="s">
        <v>309</v>
      </c>
      <c r="C387" s="85">
        <v>78393676</v>
      </c>
      <c r="D387" s="85">
        <v>4656961.25</v>
      </c>
    </row>
    <row r="388" spans="2:4" ht="15" x14ac:dyDescent="0.25">
      <c r="B388" s="79" t="s">
        <v>44</v>
      </c>
      <c r="C388" s="83">
        <v>6472352809</v>
      </c>
      <c r="D388" s="83">
        <v>238453669.15999994</v>
      </c>
    </row>
    <row r="389" spans="2:4" ht="15" x14ac:dyDescent="0.25">
      <c r="B389" s="80" t="s">
        <v>316</v>
      </c>
      <c r="C389" s="84">
        <v>6472352809</v>
      </c>
      <c r="D389" s="84">
        <v>238453669.15999994</v>
      </c>
    </row>
    <row r="390" spans="2:4" x14ac:dyDescent="0.2">
      <c r="B390" s="81" t="s">
        <v>317</v>
      </c>
      <c r="C390" s="85">
        <v>4478884603</v>
      </c>
      <c r="D390" s="85">
        <v>190689510.55999997</v>
      </c>
    </row>
    <row r="391" spans="2:4" x14ac:dyDescent="0.2">
      <c r="B391" s="82" t="s">
        <v>167</v>
      </c>
      <c r="C391" s="85">
        <v>909774836</v>
      </c>
      <c r="D391" s="85">
        <v>69168758.599999979</v>
      </c>
    </row>
    <row r="392" spans="2:4" x14ac:dyDescent="0.2">
      <c r="B392" s="82" t="s">
        <v>563</v>
      </c>
      <c r="C392" s="85">
        <v>3107008742</v>
      </c>
      <c r="D392" s="85">
        <v>85772501.960000008</v>
      </c>
    </row>
    <row r="393" spans="2:4" x14ac:dyDescent="0.2">
      <c r="B393" s="82" t="s">
        <v>414</v>
      </c>
      <c r="C393" s="85">
        <v>221314565</v>
      </c>
      <c r="D393" s="85">
        <v>5912310</v>
      </c>
    </row>
    <row r="394" spans="2:4" x14ac:dyDescent="0.2">
      <c r="B394" s="82" t="s">
        <v>531</v>
      </c>
      <c r="C394" s="85">
        <v>240786460</v>
      </c>
      <c r="D394" s="85">
        <v>29835940</v>
      </c>
    </row>
    <row r="395" spans="2:4" x14ac:dyDescent="0.2">
      <c r="B395" s="81" t="s">
        <v>492</v>
      </c>
      <c r="C395" s="85">
        <v>1993468206</v>
      </c>
      <c r="D395" s="85">
        <v>47764158.600000009</v>
      </c>
    </row>
    <row r="396" spans="2:4" x14ac:dyDescent="0.2">
      <c r="B396" s="82" t="s">
        <v>318</v>
      </c>
      <c r="C396" s="85">
        <v>1993468206</v>
      </c>
      <c r="D396" s="85">
        <v>47764158.600000009</v>
      </c>
    </row>
    <row r="397" spans="2:4" ht="15" x14ac:dyDescent="0.25">
      <c r="B397" s="79" t="s">
        <v>415</v>
      </c>
      <c r="C397" s="83">
        <v>8399310777</v>
      </c>
      <c r="D397" s="83">
        <v>671622493.46999991</v>
      </c>
    </row>
    <row r="398" spans="2:4" ht="15" x14ac:dyDescent="0.25">
      <c r="B398" s="80" t="s">
        <v>319</v>
      </c>
      <c r="C398" s="84">
        <v>8399310777</v>
      </c>
      <c r="D398" s="84">
        <v>671622493.46999991</v>
      </c>
    </row>
    <row r="399" spans="2:4" x14ac:dyDescent="0.2">
      <c r="B399" s="81" t="s">
        <v>493</v>
      </c>
      <c r="C399" s="85">
        <v>8399310777</v>
      </c>
      <c r="D399" s="85">
        <v>671622493.46999991</v>
      </c>
    </row>
    <row r="400" spans="2:4" x14ac:dyDescent="0.2">
      <c r="B400" s="82" t="s">
        <v>167</v>
      </c>
      <c r="C400" s="85">
        <v>1480974094</v>
      </c>
      <c r="D400" s="85">
        <v>123414507.81999998</v>
      </c>
    </row>
    <row r="401" spans="2:4" x14ac:dyDescent="0.2">
      <c r="B401" s="82" t="s">
        <v>320</v>
      </c>
      <c r="C401" s="85">
        <v>5678609477</v>
      </c>
      <c r="D401" s="85">
        <v>444897385.14000016</v>
      </c>
    </row>
    <row r="402" spans="2:4" x14ac:dyDescent="0.2">
      <c r="B402" s="82" t="s">
        <v>416</v>
      </c>
      <c r="C402" s="85">
        <v>1030544527</v>
      </c>
      <c r="D402" s="85">
        <v>85878710.580000013</v>
      </c>
    </row>
    <row r="403" spans="2:4" x14ac:dyDescent="0.2">
      <c r="B403" s="82" t="s">
        <v>321</v>
      </c>
      <c r="C403" s="85">
        <v>209182679</v>
      </c>
      <c r="D403" s="85">
        <v>17431889.93</v>
      </c>
    </row>
    <row r="404" spans="2:4" ht="15" x14ac:dyDescent="0.25">
      <c r="B404" s="79" t="s">
        <v>46</v>
      </c>
      <c r="C404" s="83">
        <v>1206917122</v>
      </c>
      <c r="D404" s="83">
        <v>68141596.420000032</v>
      </c>
    </row>
    <row r="405" spans="2:4" ht="15" x14ac:dyDescent="0.25">
      <c r="B405" s="80" t="s">
        <v>322</v>
      </c>
      <c r="C405" s="84">
        <v>1206917122</v>
      </c>
      <c r="D405" s="84">
        <v>68141596.420000032</v>
      </c>
    </row>
    <row r="406" spans="2:4" x14ac:dyDescent="0.2">
      <c r="B406" s="81" t="s">
        <v>323</v>
      </c>
      <c r="C406" s="85">
        <v>1206917122</v>
      </c>
      <c r="D406" s="85">
        <v>68141596.420000032</v>
      </c>
    </row>
    <row r="407" spans="2:4" x14ac:dyDescent="0.2">
      <c r="B407" s="82" t="s">
        <v>167</v>
      </c>
      <c r="C407" s="85">
        <v>486268379</v>
      </c>
      <c r="D407" s="85">
        <v>30034175.129999992</v>
      </c>
    </row>
    <row r="408" spans="2:4" x14ac:dyDescent="0.2">
      <c r="B408" s="82" t="s">
        <v>324</v>
      </c>
      <c r="C408" s="85">
        <v>41185856</v>
      </c>
      <c r="D408" s="85">
        <v>241532.55</v>
      </c>
    </row>
    <row r="409" spans="2:4" x14ac:dyDescent="0.2">
      <c r="B409" s="82" t="s">
        <v>325</v>
      </c>
      <c r="C409" s="85">
        <v>23262980</v>
      </c>
      <c r="D409" s="85">
        <v>1016682.57</v>
      </c>
    </row>
    <row r="410" spans="2:4" x14ac:dyDescent="0.2">
      <c r="B410" s="82" t="s">
        <v>326</v>
      </c>
      <c r="C410" s="85">
        <v>145352665</v>
      </c>
      <c r="D410" s="85">
        <v>3095253.8</v>
      </c>
    </row>
    <row r="411" spans="2:4" x14ac:dyDescent="0.2">
      <c r="B411" s="82" t="s">
        <v>327</v>
      </c>
      <c r="C411" s="85">
        <v>41920095</v>
      </c>
      <c r="D411" s="85">
        <v>266896.34999999998</v>
      </c>
    </row>
    <row r="412" spans="2:4" x14ac:dyDescent="0.2">
      <c r="B412" s="82" t="s">
        <v>440</v>
      </c>
      <c r="C412" s="85">
        <v>22850000</v>
      </c>
      <c r="D412" s="85"/>
    </row>
    <row r="413" spans="2:4" x14ac:dyDescent="0.2">
      <c r="B413" s="82" t="s">
        <v>531</v>
      </c>
      <c r="C413" s="85">
        <v>446077147</v>
      </c>
      <c r="D413" s="85">
        <v>33487056.020000011</v>
      </c>
    </row>
    <row r="414" spans="2:4" ht="15" x14ac:dyDescent="0.25">
      <c r="B414" s="79" t="s">
        <v>47</v>
      </c>
      <c r="C414" s="83">
        <v>3017699205</v>
      </c>
      <c r="D414" s="83">
        <v>194034041.70000002</v>
      </c>
    </row>
    <row r="415" spans="2:4" ht="15" x14ac:dyDescent="0.25">
      <c r="B415" s="80" t="s">
        <v>328</v>
      </c>
      <c r="C415" s="84">
        <v>3017699205</v>
      </c>
      <c r="D415" s="84">
        <v>194034041.70000002</v>
      </c>
    </row>
    <row r="416" spans="2:4" x14ac:dyDescent="0.2">
      <c r="B416" s="81" t="s">
        <v>329</v>
      </c>
      <c r="C416" s="85">
        <v>2115775488</v>
      </c>
      <c r="D416" s="85">
        <v>140626704.51999998</v>
      </c>
    </row>
    <row r="417" spans="2:4" x14ac:dyDescent="0.2">
      <c r="B417" s="82" t="s">
        <v>167</v>
      </c>
      <c r="C417" s="85">
        <v>620881817</v>
      </c>
      <c r="D417" s="85">
        <v>54807518.940000013</v>
      </c>
    </row>
    <row r="418" spans="2:4" x14ac:dyDescent="0.2">
      <c r="B418" s="82" t="s">
        <v>330</v>
      </c>
      <c r="C418" s="85">
        <v>232811058</v>
      </c>
      <c r="D418" s="85">
        <v>12448293.469999999</v>
      </c>
    </row>
    <row r="419" spans="2:4" x14ac:dyDescent="0.2">
      <c r="B419" s="82" t="s">
        <v>331</v>
      </c>
      <c r="C419" s="85">
        <v>30610000</v>
      </c>
      <c r="D419" s="85">
        <v>0</v>
      </c>
    </row>
    <row r="420" spans="2:4" x14ac:dyDescent="0.2">
      <c r="B420" s="82" t="s">
        <v>564</v>
      </c>
      <c r="C420" s="85">
        <v>317883594</v>
      </c>
      <c r="D420" s="85">
        <v>10080803.91</v>
      </c>
    </row>
    <row r="421" spans="2:4" x14ac:dyDescent="0.2">
      <c r="B421" s="82" t="s">
        <v>531</v>
      </c>
      <c r="C421" s="85">
        <v>349122449</v>
      </c>
      <c r="D421" s="85">
        <v>25381964.66</v>
      </c>
    </row>
    <row r="422" spans="2:4" x14ac:dyDescent="0.2">
      <c r="B422" s="82" t="s">
        <v>532</v>
      </c>
      <c r="C422" s="85">
        <v>564466570</v>
      </c>
      <c r="D422" s="85">
        <v>37908123.539999999</v>
      </c>
    </row>
    <row r="423" spans="2:4" x14ac:dyDescent="0.2">
      <c r="B423" s="81" t="s">
        <v>332</v>
      </c>
      <c r="C423" s="85">
        <v>100117122</v>
      </c>
      <c r="D423" s="85">
        <v>5573680.8300000001</v>
      </c>
    </row>
    <row r="424" spans="2:4" x14ac:dyDescent="0.2">
      <c r="B424" s="82" t="s">
        <v>564</v>
      </c>
      <c r="C424" s="85">
        <v>100117122</v>
      </c>
      <c r="D424" s="85">
        <v>5573680.8300000001</v>
      </c>
    </row>
    <row r="425" spans="2:4" x14ac:dyDescent="0.2">
      <c r="B425" s="81" t="s">
        <v>333</v>
      </c>
      <c r="C425" s="85">
        <v>148779208</v>
      </c>
      <c r="D425" s="85">
        <v>11958946.190000001</v>
      </c>
    </row>
    <row r="426" spans="2:4" x14ac:dyDescent="0.2">
      <c r="B426" s="82" t="s">
        <v>331</v>
      </c>
      <c r="C426" s="85">
        <v>148779208</v>
      </c>
      <c r="D426" s="85">
        <v>11958946.190000001</v>
      </c>
    </row>
    <row r="427" spans="2:4" x14ac:dyDescent="0.2">
      <c r="B427" s="81" t="s">
        <v>334</v>
      </c>
      <c r="C427" s="85">
        <v>653027387</v>
      </c>
      <c r="D427" s="85">
        <v>35874710.160000011</v>
      </c>
    </row>
    <row r="428" spans="2:4" x14ac:dyDescent="0.2">
      <c r="B428" s="82" t="s">
        <v>564</v>
      </c>
      <c r="C428" s="85">
        <v>653027387</v>
      </c>
      <c r="D428" s="85">
        <v>35874710.160000011</v>
      </c>
    </row>
    <row r="429" spans="2:4" ht="15" x14ac:dyDescent="0.25">
      <c r="B429" s="79" t="s">
        <v>48</v>
      </c>
      <c r="C429" s="83">
        <v>660646782</v>
      </c>
      <c r="D429" s="83">
        <v>23825446.979999997</v>
      </c>
    </row>
    <row r="430" spans="2:4" ht="15" x14ac:dyDescent="0.25">
      <c r="B430" s="80" t="s">
        <v>335</v>
      </c>
      <c r="C430" s="84">
        <v>660646782</v>
      </c>
      <c r="D430" s="84">
        <v>23825446.979999997</v>
      </c>
    </row>
    <row r="431" spans="2:4" x14ac:dyDescent="0.2">
      <c r="B431" s="81" t="s">
        <v>336</v>
      </c>
      <c r="C431" s="85">
        <v>660646782</v>
      </c>
      <c r="D431" s="85">
        <v>23825446.979999997</v>
      </c>
    </row>
    <row r="432" spans="2:4" x14ac:dyDescent="0.2">
      <c r="B432" s="82" t="s">
        <v>337</v>
      </c>
      <c r="C432" s="85">
        <v>656287732</v>
      </c>
      <c r="D432" s="85">
        <v>23825446.979999997</v>
      </c>
    </row>
    <row r="433" spans="2:4" x14ac:dyDescent="0.2">
      <c r="B433" s="82" t="s">
        <v>531</v>
      </c>
      <c r="C433" s="85">
        <v>4359050</v>
      </c>
      <c r="D433" s="85"/>
    </row>
    <row r="434" spans="2:4" ht="15" x14ac:dyDescent="0.25">
      <c r="B434" s="79" t="s">
        <v>49</v>
      </c>
      <c r="C434" s="83">
        <v>12135451604</v>
      </c>
      <c r="D434" s="83">
        <v>966813370.93000007</v>
      </c>
    </row>
    <row r="435" spans="2:4" ht="15" x14ac:dyDescent="0.25">
      <c r="B435" s="80" t="s">
        <v>338</v>
      </c>
      <c r="C435" s="84">
        <v>12135451604</v>
      </c>
      <c r="D435" s="84">
        <v>966813370.93000007</v>
      </c>
    </row>
    <row r="436" spans="2:4" x14ac:dyDescent="0.2">
      <c r="B436" s="81" t="s">
        <v>339</v>
      </c>
      <c r="C436" s="85">
        <v>11082462961</v>
      </c>
      <c r="D436" s="85">
        <v>927706120.87</v>
      </c>
    </row>
    <row r="437" spans="2:4" x14ac:dyDescent="0.2">
      <c r="B437" s="82" t="s">
        <v>167</v>
      </c>
      <c r="C437" s="85">
        <v>1304738273</v>
      </c>
      <c r="D437" s="85">
        <v>134249509.01000002</v>
      </c>
    </row>
    <row r="438" spans="2:4" x14ac:dyDescent="0.2">
      <c r="B438" s="82" t="s">
        <v>340</v>
      </c>
      <c r="C438" s="85">
        <v>60057830</v>
      </c>
      <c r="D438" s="85">
        <v>5730477.3100000005</v>
      </c>
    </row>
    <row r="439" spans="2:4" x14ac:dyDescent="0.2">
      <c r="B439" s="82" t="s">
        <v>341</v>
      </c>
      <c r="C439" s="85">
        <v>454870434</v>
      </c>
      <c r="D439" s="85">
        <v>33355778.340000011</v>
      </c>
    </row>
    <row r="440" spans="2:4" x14ac:dyDescent="0.2">
      <c r="B440" s="82" t="s">
        <v>342</v>
      </c>
      <c r="C440" s="85">
        <v>815254072</v>
      </c>
      <c r="D440" s="85">
        <v>76403513.699999988</v>
      </c>
    </row>
    <row r="441" spans="2:4" x14ac:dyDescent="0.2">
      <c r="B441" s="82" t="s">
        <v>343</v>
      </c>
      <c r="C441" s="85">
        <v>1161417797</v>
      </c>
      <c r="D441" s="85">
        <v>10011101.769999998</v>
      </c>
    </row>
    <row r="442" spans="2:4" x14ac:dyDescent="0.2">
      <c r="B442" s="82" t="s">
        <v>344</v>
      </c>
      <c r="C442" s="85">
        <v>75748528</v>
      </c>
      <c r="D442" s="85">
        <v>7219268.0999999996</v>
      </c>
    </row>
    <row r="443" spans="2:4" x14ac:dyDescent="0.2">
      <c r="B443" s="82" t="s">
        <v>345</v>
      </c>
      <c r="C443" s="85">
        <v>212481509</v>
      </c>
      <c r="D443" s="85">
        <v>15206110.610000003</v>
      </c>
    </row>
    <row r="444" spans="2:4" x14ac:dyDescent="0.2">
      <c r="B444" s="82" t="s">
        <v>346</v>
      </c>
      <c r="C444" s="85">
        <v>97648290</v>
      </c>
      <c r="D444" s="85">
        <v>10371658.110000001</v>
      </c>
    </row>
    <row r="445" spans="2:4" x14ac:dyDescent="0.2">
      <c r="B445" s="82" t="s">
        <v>531</v>
      </c>
      <c r="C445" s="85">
        <v>315273847</v>
      </c>
      <c r="D445" s="85">
        <v>8356161.2300000004</v>
      </c>
    </row>
    <row r="446" spans="2:4" x14ac:dyDescent="0.2">
      <c r="B446" s="82" t="s">
        <v>532</v>
      </c>
      <c r="C446" s="85">
        <v>6584972381</v>
      </c>
      <c r="D446" s="85">
        <v>626802542.68999994</v>
      </c>
    </row>
    <row r="447" spans="2:4" x14ac:dyDescent="0.2">
      <c r="B447" s="81" t="s">
        <v>347</v>
      </c>
      <c r="C447" s="85">
        <v>1052988643</v>
      </c>
      <c r="D447" s="85">
        <v>39107250.060000017</v>
      </c>
    </row>
    <row r="448" spans="2:4" x14ac:dyDescent="0.2">
      <c r="B448" s="82" t="s">
        <v>343</v>
      </c>
      <c r="C448" s="85">
        <v>1052988643</v>
      </c>
      <c r="D448" s="85">
        <v>39107250.060000017</v>
      </c>
    </row>
    <row r="449" spans="2:4" ht="15" x14ac:dyDescent="0.25">
      <c r="B449" s="79" t="s">
        <v>50</v>
      </c>
      <c r="C449" s="83">
        <v>15535507827</v>
      </c>
      <c r="D449" s="83">
        <v>1208195773.0400002</v>
      </c>
    </row>
    <row r="450" spans="2:4" ht="15" x14ac:dyDescent="0.25">
      <c r="B450" s="80" t="s">
        <v>348</v>
      </c>
      <c r="C450" s="84">
        <v>15535507827</v>
      </c>
      <c r="D450" s="84">
        <v>1208195773.0400002</v>
      </c>
    </row>
    <row r="451" spans="2:4" x14ac:dyDescent="0.2">
      <c r="B451" s="81" t="s">
        <v>494</v>
      </c>
      <c r="C451" s="85">
        <v>14321235398</v>
      </c>
      <c r="D451" s="85">
        <v>1143412075.22</v>
      </c>
    </row>
    <row r="452" spans="2:4" x14ac:dyDescent="0.2">
      <c r="B452" s="82" t="s">
        <v>167</v>
      </c>
      <c r="C452" s="85">
        <v>545939160</v>
      </c>
      <c r="D452" s="85">
        <v>49898179.069999993</v>
      </c>
    </row>
    <row r="453" spans="2:4" x14ac:dyDescent="0.2">
      <c r="B453" s="82" t="s">
        <v>349</v>
      </c>
      <c r="C453" s="85">
        <v>2940706788</v>
      </c>
      <c r="D453" s="85">
        <v>271355294.6099999</v>
      </c>
    </row>
    <row r="454" spans="2:4" x14ac:dyDescent="0.2">
      <c r="B454" s="82" t="s">
        <v>350</v>
      </c>
      <c r="C454" s="85">
        <v>463394782</v>
      </c>
      <c r="D454" s="85">
        <v>5922165</v>
      </c>
    </row>
    <row r="455" spans="2:4" x14ac:dyDescent="0.2">
      <c r="B455" s="82" t="s">
        <v>531</v>
      </c>
      <c r="C455" s="85">
        <v>760228131</v>
      </c>
      <c r="D455" s="85">
        <v>61343713.900000006</v>
      </c>
    </row>
    <row r="456" spans="2:4" x14ac:dyDescent="0.2">
      <c r="B456" s="82" t="s">
        <v>532</v>
      </c>
      <c r="C456" s="85">
        <v>9610966537</v>
      </c>
      <c r="D456" s="85">
        <v>754892722.63999999</v>
      </c>
    </row>
    <row r="457" spans="2:4" x14ac:dyDescent="0.2">
      <c r="B457" s="81" t="s">
        <v>351</v>
      </c>
      <c r="C457" s="85">
        <v>595209094</v>
      </c>
      <c r="D457" s="85">
        <v>32099128.52</v>
      </c>
    </row>
    <row r="458" spans="2:4" x14ac:dyDescent="0.2">
      <c r="B458" s="82" t="s">
        <v>350</v>
      </c>
      <c r="C458" s="85">
        <v>595209094</v>
      </c>
      <c r="D458" s="85">
        <v>32099128.52</v>
      </c>
    </row>
    <row r="459" spans="2:4" x14ac:dyDescent="0.2">
      <c r="B459" s="81" t="s">
        <v>352</v>
      </c>
      <c r="C459" s="85">
        <v>580483181</v>
      </c>
      <c r="D459" s="85">
        <v>30413546.729999997</v>
      </c>
    </row>
    <row r="460" spans="2:4" x14ac:dyDescent="0.2">
      <c r="B460" s="82" t="s">
        <v>349</v>
      </c>
      <c r="C460" s="85">
        <v>580483181</v>
      </c>
      <c r="D460" s="85">
        <v>30413546.729999997</v>
      </c>
    </row>
    <row r="461" spans="2:4" x14ac:dyDescent="0.2">
      <c r="B461" s="81" t="s">
        <v>565</v>
      </c>
      <c r="C461" s="85">
        <v>38580154</v>
      </c>
      <c r="D461" s="85">
        <v>2271022.5699999998</v>
      </c>
    </row>
    <row r="462" spans="2:4" x14ac:dyDescent="0.2">
      <c r="B462" s="82" t="s">
        <v>350</v>
      </c>
      <c r="C462" s="85">
        <v>38580154</v>
      </c>
      <c r="D462" s="85">
        <v>2271022.5699999998</v>
      </c>
    </row>
    <row r="463" spans="2:4" ht="15" x14ac:dyDescent="0.25">
      <c r="B463" s="79" t="s">
        <v>417</v>
      </c>
      <c r="C463" s="83">
        <v>5697312972</v>
      </c>
      <c r="D463" s="83">
        <v>131366998.53</v>
      </c>
    </row>
    <row r="464" spans="2:4" ht="15" x14ac:dyDescent="0.25">
      <c r="B464" s="80" t="s">
        <v>353</v>
      </c>
      <c r="C464" s="84">
        <v>5697312972</v>
      </c>
      <c r="D464" s="84">
        <v>131366998.53</v>
      </c>
    </row>
    <row r="465" spans="2:4" x14ac:dyDescent="0.2">
      <c r="B465" s="81" t="s">
        <v>354</v>
      </c>
      <c r="C465" s="85">
        <v>2679122491</v>
      </c>
      <c r="D465" s="85">
        <v>89620125.160000011</v>
      </c>
    </row>
    <row r="466" spans="2:4" x14ac:dyDescent="0.2">
      <c r="B466" s="82" t="s">
        <v>167</v>
      </c>
      <c r="C466" s="85">
        <v>769418252</v>
      </c>
      <c r="D466" s="85">
        <v>87595257.320000023</v>
      </c>
    </row>
    <row r="467" spans="2:4" x14ac:dyDescent="0.2">
      <c r="B467" s="82" t="s">
        <v>355</v>
      </c>
      <c r="C467" s="85">
        <v>900218484</v>
      </c>
      <c r="D467" s="85">
        <v>216693.70999999996</v>
      </c>
    </row>
    <row r="468" spans="2:4" x14ac:dyDescent="0.2">
      <c r="B468" s="82" t="s">
        <v>566</v>
      </c>
      <c r="C468" s="85">
        <v>536719638</v>
      </c>
      <c r="D468" s="85">
        <v>1281609.9899999995</v>
      </c>
    </row>
    <row r="469" spans="2:4" x14ac:dyDescent="0.2">
      <c r="B469" s="82" t="s">
        <v>356</v>
      </c>
      <c r="C469" s="85">
        <v>163847729</v>
      </c>
      <c r="D469" s="85">
        <v>526564.14</v>
      </c>
    </row>
    <row r="470" spans="2:4" x14ac:dyDescent="0.2">
      <c r="B470" s="82" t="s">
        <v>531</v>
      </c>
      <c r="C470" s="85">
        <v>73827605</v>
      </c>
      <c r="D470" s="85">
        <v>0</v>
      </c>
    </row>
    <row r="471" spans="2:4" x14ac:dyDescent="0.2">
      <c r="B471" s="82" t="s">
        <v>532</v>
      </c>
      <c r="C471" s="85">
        <v>235090783</v>
      </c>
      <c r="D471" s="85">
        <v>0</v>
      </c>
    </row>
    <row r="472" spans="2:4" x14ac:dyDescent="0.2">
      <c r="B472" s="81" t="s">
        <v>495</v>
      </c>
      <c r="C472" s="85">
        <v>276622900</v>
      </c>
      <c r="D472" s="85"/>
    </row>
    <row r="473" spans="2:4" x14ac:dyDescent="0.2">
      <c r="B473" s="82" t="s">
        <v>356</v>
      </c>
      <c r="C473" s="85">
        <v>276622900</v>
      </c>
      <c r="D473" s="85"/>
    </row>
    <row r="474" spans="2:4" x14ac:dyDescent="0.2">
      <c r="B474" s="81" t="s">
        <v>496</v>
      </c>
      <c r="C474" s="85">
        <v>2691494249</v>
      </c>
      <c r="D474" s="85">
        <v>39374268.879999995</v>
      </c>
    </row>
    <row r="475" spans="2:4" x14ac:dyDescent="0.2">
      <c r="B475" s="82" t="s">
        <v>567</v>
      </c>
      <c r="C475" s="85">
        <v>2691494249</v>
      </c>
      <c r="D475" s="85">
        <v>39374268.879999995</v>
      </c>
    </row>
    <row r="476" spans="2:4" x14ac:dyDescent="0.2">
      <c r="B476" s="81" t="s">
        <v>568</v>
      </c>
      <c r="C476" s="85">
        <v>50073332</v>
      </c>
      <c r="D476" s="85">
        <v>2372604.4899999998</v>
      </c>
    </row>
    <row r="477" spans="2:4" x14ac:dyDescent="0.2">
      <c r="B477" s="82" t="s">
        <v>167</v>
      </c>
      <c r="C477" s="85">
        <v>50073332</v>
      </c>
      <c r="D477" s="85">
        <v>2372604.4899999998</v>
      </c>
    </row>
    <row r="478" spans="2:4" ht="15" x14ac:dyDescent="0.25">
      <c r="B478" s="79" t="s">
        <v>418</v>
      </c>
      <c r="C478" s="83">
        <v>1857951622</v>
      </c>
      <c r="D478" s="83">
        <v>93212476.190000013</v>
      </c>
    </row>
    <row r="479" spans="2:4" ht="15" x14ac:dyDescent="0.25">
      <c r="B479" s="80" t="s">
        <v>357</v>
      </c>
      <c r="C479" s="84">
        <v>1857951622</v>
      </c>
      <c r="D479" s="84">
        <v>93212476.190000013</v>
      </c>
    </row>
    <row r="480" spans="2:4" x14ac:dyDescent="0.2">
      <c r="B480" s="81" t="s">
        <v>419</v>
      </c>
      <c r="C480" s="85">
        <v>1000969087</v>
      </c>
      <c r="D480" s="85">
        <v>49530656.039999984</v>
      </c>
    </row>
    <row r="481" spans="2:4" x14ac:dyDescent="0.2">
      <c r="B481" s="82" t="s">
        <v>167</v>
      </c>
      <c r="C481" s="85">
        <v>673308126</v>
      </c>
      <c r="D481" s="85">
        <v>28524618.469999999</v>
      </c>
    </row>
    <row r="482" spans="2:4" x14ac:dyDescent="0.2">
      <c r="B482" s="82" t="s">
        <v>569</v>
      </c>
      <c r="C482" s="85">
        <v>300860961</v>
      </c>
      <c r="D482" s="85">
        <v>19806037.57</v>
      </c>
    </row>
    <row r="483" spans="2:4" x14ac:dyDescent="0.2">
      <c r="B483" s="82" t="s">
        <v>531</v>
      </c>
      <c r="C483" s="85">
        <v>26800000</v>
      </c>
      <c r="D483" s="85">
        <v>1200000</v>
      </c>
    </row>
    <row r="484" spans="2:4" x14ac:dyDescent="0.2">
      <c r="B484" s="81" t="s">
        <v>497</v>
      </c>
      <c r="C484" s="85">
        <v>186188488</v>
      </c>
      <c r="D484" s="85">
        <v>10679896.670000002</v>
      </c>
    </row>
    <row r="485" spans="2:4" x14ac:dyDescent="0.2">
      <c r="B485" s="82" t="s">
        <v>570</v>
      </c>
      <c r="C485" s="85">
        <v>186188488</v>
      </c>
      <c r="D485" s="85">
        <v>10679896.670000002</v>
      </c>
    </row>
    <row r="486" spans="2:4" x14ac:dyDescent="0.2">
      <c r="B486" s="81" t="s">
        <v>498</v>
      </c>
      <c r="C486" s="85">
        <v>670794047</v>
      </c>
      <c r="D486" s="85">
        <v>33001923.480000004</v>
      </c>
    </row>
    <row r="487" spans="2:4" x14ac:dyDescent="0.2">
      <c r="B487" s="82" t="s">
        <v>499</v>
      </c>
      <c r="C487" s="85">
        <v>670794047</v>
      </c>
      <c r="D487" s="85">
        <v>33001923.480000004</v>
      </c>
    </row>
    <row r="488" spans="2:4" ht="15" x14ac:dyDescent="0.25">
      <c r="B488" s="79" t="s">
        <v>53</v>
      </c>
      <c r="C488" s="83">
        <v>3551479482</v>
      </c>
      <c r="D488" s="83">
        <v>191128804.8000001</v>
      </c>
    </row>
    <row r="489" spans="2:4" ht="15" x14ac:dyDescent="0.25">
      <c r="B489" s="80" t="s">
        <v>358</v>
      </c>
      <c r="C489" s="84">
        <v>3551479482</v>
      </c>
      <c r="D489" s="84">
        <v>191128804.8000001</v>
      </c>
    </row>
    <row r="490" spans="2:4" x14ac:dyDescent="0.2">
      <c r="B490" s="81" t="s">
        <v>571</v>
      </c>
      <c r="C490" s="85">
        <v>3366336226</v>
      </c>
      <c r="D490" s="85">
        <v>179783271.88000003</v>
      </c>
    </row>
    <row r="491" spans="2:4" x14ac:dyDescent="0.2">
      <c r="B491" s="82" t="s">
        <v>167</v>
      </c>
      <c r="C491" s="85">
        <v>1501754655</v>
      </c>
      <c r="D491" s="85">
        <v>97714176.359999985</v>
      </c>
    </row>
    <row r="492" spans="2:4" x14ac:dyDescent="0.2">
      <c r="B492" s="82" t="s">
        <v>359</v>
      </c>
      <c r="C492" s="85">
        <v>134061622</v>
      </c>
      <c r="D492" s="85">
        <v>6620272.8999999994</v>
      </c>
    </row>
    <row r="493" spans="2:4" x14ac:dyDescent="0.2">
      <c r="B493" s="82" t="s">
        <v>360</v>
      </c>
      <c r="C493" s="85">
        <v>734922693</v>
      </c>
      <c r="D493" s="85">
        <v>2934017.52</v>
      </c>
    </row>
    <row r="494" spans="2:4" x14ac:dyDescent="0.2">
      <c r="B494" s="82" t="s">
        <v>572</v>
      </c>
      <c r="C494" s="85">
        <v>368510122</v>
      </c>
      <c r="D494" s="85">
        <v>764286.42</v>
      </c>
    </row>
    <row r="495" spans="2:4" x14ac:dyDescent="0.2">
      <c r="B495" s="82" t="s">
        <v>531</v>
      </c>
      <c r="C495" s="85">
        <v>321370378</v>
      </c>
      <c r="D495" s="85">
        <v>33333332</v>
      </c>
    </row>
    <row r="496" spans="2:4" x14ac:dyDescent="0.2">
      <c r="B496" s="82" t="s">
        <v>532</v>
      </c>
      <c r="C496" s="85">
        <v>305716756</v>
      </c>
      <c r="D496" s="85">
        <v>38417186.68</v>
      </c>
    </row>
    <row r="497" spans="2:4" x14ac:dyDescent="0.2">
      <c r="B497" s="81" t="s">
        <v>573</v>
      </c>
      <c r="C497" s="85">
        <v>185143256</v>
      </c>
      <c r="D497" s="85">
        <v>11345532.920000002</v>
      </c>
    </row>
    <row r="498" spans="2:4" x14ac:dyDescent="0.2">
      <c r="B498" s="82" t="s">
        <v>359</v>
      </c>
      <c r="C498" s="85">
        <v>185143256</v>
      </c>
      <c r="D498" s="85">
        <v>11345532.920000002</v>
      </c>
    </row>
    <row r="499" spans="2:4" ht="15" x14ac:dyDescent="0.25">
      <c r="B499" s="79" t="s">
        <v>433</v>
      </c>
      <c r="C499" s="83">
        <v>14115198200</v>
      </c>
      <c r="D499" s="83">
        <v>784152247.75999999</v>
      </c>
    </row>
    <row r="500" spans="2:4" ht="15" x14ac:dyDescent="0.25">
      <c r="B500" s="80" t="s">
        <v>500</v>
      </c>
      <c r="C500" s="84">
        <v>14115198200</v>
      </c>
      <c r="D500" s="84">
        <v>784152247.75999999</v>
      </c>
    </row>
    <row r="501" spans="2:4" x14ac:dyDescent="0.2">
      <c r="B501" s="81" t="s">
        <v>501</v>
      </c>
      <c r="C501" s="85">
        <v>14115198200</v>
      </c>
      <c r="D501" s="85">
        <v>784152247.75999999</v>
      </c>
    </row>
    <row r="502" spans="2:4" x14ac:dyDescent="0.2">
      <c r="B502" s="82" t="s">
        <v>167</v>
      </c>
      <c r="C502" s="85">
        <v>2140531468</v>
      </c>
      <c r="D502" s="85">
        <v>261089159.37999994</v>
      </c>
    </row>
    <row r="503" spans="2:4" x14ac:dyDescent="0.2">
      <c r="B503" s="82" t="s">
        <v>502</v>
      </c>
      <c r="C503" s="85">
        <v>6713453437</v>
      </c>
      <c r="D503" s="85">
        <v>290901663.32999998</v>
      </c>
    </row>
    <row r="504" spans="2:4" x14ac:dyDescent="0.2">
      <c r="B504" s="82" t="s">
        <v>503</v>
      </c>
      <c r="C504" s="85">
        <v>5224875095</v>
      </c>
      <c r="D504" s="85">
        <v>231861425.04999998</v>
      </c>
    </row>
    <row r="505" spans="2:4" x14ac:dyDescent="0.2">
      <c r="B505" s="82" t="s">
        <v>531</v>
      </c>
      <c r="C505" s="85">
        <v>36338200</v>
      </c>
      <c r="D505" s="85">
        <v>300000</v>
      </c>
    </row>
    <row r="506" spans="2:4" ht="15" x14ac:dyDescent="0.25">
      <c r="B506" s="79" t="s">
        <v>54</v>
      </c>
      <c r="C506" s="83">
        <v>9087263346</v>
      </c>
      <c r="D506" s="83">
        <v>757271927.9599998</v>
      </c>
    </row>
    <row r="507" spans="2:4" ht="15" x14ac:dyDescent="0.25">
      <c r="B507" s="80" t="s">
        <v>361</v>
      </c>
      <c r="C507" s="84">
        <v>9087263346</v>
      </c>
      <c r="D507" s="84">
        <v>757271927.9599998</v>
      </c>
    </row>
    <row r="508" spans="2:4" x14ac:dyDescent="0.2">
      <c r="B508" s="81" t="s">
        <v>362</v>
      </c>
      <c r="C508" s="85">
        <v>9087263346</v>
      </c>
      <c r="D508" s="85">
        <v>757271927.9599998</v>
      </c>
    </row>
    <row r="509" spans="2:4" x14ac:dyDescent="0.2">
      <c r="B509" s="82" t="s">
        <v>574</v>
      </c>
      <c r="C509" s="85">
        <v>8086959903</v>
      </c>
      <c r="D509" s="85">
        <v>676333892.07000005</v>
      </c>
    </row>
    <row r="510" spans="2:4" x14ac:dyDescent="0.2">
      <c r="B510" s="82" t="s">
        <v>531</v>
      </c>
      <c r="C510" s="85">
        <v>383633960</v>
      </c>
      <c r="D510" s="85">
        <v>29548912.309999999</v>
      </c>
    </row>
    <row r="511" spans="2:4" x14ac:dyDescent="0.2">
      <c r="B511" s="82" t="s">
        <v>532</v>
      </c>
      <c r="C511" s="85">
        <v>616669483</v>
      </c>
      <c r="D511" s="85">
        <v>51389123.579999998</v>
      </c>
    </row>
    <row r="512" spans="2:4" ht="15" x14ac:dyDescent="0.25">
      <c r="B512" s="79" t="s">
        <v>56</v>
      </c>
      <c r="C512" s="83">
        <v>5511291957</v>
      </c>
      <c r="D512" s="83">
        <v>459274316</v>
      </c>
    </row>
    <row r="513" spans="2:4" ht="15" x14ac:dyDescent="0.25">
      <c r="B513" s="80" t="s">
        <v>363</v>
      </c>
      <c r="C513" s="84">
        <v>5511291957</v>
      </c>
      <c r="D513" s="84">
        <v>459274316</v>
      </c>
    </row>
    <row r="514" spans="2:4" x14ac:dyDescent="0.2">
      <c r="B514" s="81" t="s">
        <v>364</v>
      </c>
      <c r="C514" s="85">
        <v>5511291957</v>
      </c>
      <c r="D514" s="85">
        <v>459274316</v>
      </c>
    </row>
    <row r="515" spans="2:4" x14ac:dyDescent="0.2">
      <c r="B515" s="82" t="s">
        <v>167</v>
      </c>
      <c r="C515" s="85">
        <v>2430099197</v>
      </c>
      <c r="D515" s="85">
        <v>176182187</v>
      </c>
    </row>
    <row r="516" spans="2:4" x14ac:dyDescent="0.2">
      <c r="B516" s="82" t="s">
        <v>504</v>
      </c>
      <c r="C516" s="85">
        <v>11775480</v>
      </c>
      <c r="D516" s="85"/>
    </row>
    <row r="517" spans="2:4" x14ac:dyDescent="0.2">
      <c r="B517" s="82" t="s">
        <v>365</v>
      </c>
      <c r="C517" s="85">
        <v>973012440</v>
      </c>
      <c r="D517" s="85">
        <v>92650065</v>
      </c>
    </row>
    <row r="518" spans="2:4" x14ac:dyDescent="0.2">
      <c r="B518" s="82" t="s">
        <v>420</v>
      </c>
      <c r="C518" s="85">
        <v>836004840</v>
      </c>
      <c r="D518" s="85">
        <v>85408731</v>
      </c>
    </row>
    <row r="519" spans="2:4" x14ac:dyDescent="0.2">
      <c r="B519" s="82" t="s">
        <v>531</v>
      </c>
      <c r="C519" s="85">
        <v>1260400000</v>
      </c>
      <c r="D519" s="85">
        <v>105033333</v>
      </c>
    </row>
    <row r="520" spans="2:4" ht="15" x14ac:dyDescent="0.25">
      <c r="B520" s="79" t="s">
        <v>57</v>
      </c>
      <c r="C520" s="83">
        <v>1474248087</v>
      </c>
      <c r="D520" s="83">
        <v>135993184.42999998</v>
      </c>
    </row>
    <row r="521" spans="2:4" ht="15" x14ac:dyDescent="0.25">
      <c r="B521" s="80" t="s">
        <v>366</v>
      </c>
      <c r="C521" s="84">
        <v>1474248087</v>
      </c>
      <c r="D521" s="84">
        <v>135993184.42999998</v>
      </c>
    </row>
    <row r="522" spans="2:4" x14ac:dyDescent="0.2">
      <c r="B522" s="81" t="s">
        <v>505</v>
      </c>
      <c r="C522" s="85">
        <v>1474248087</v>
      </c>
      <c r="D522" s="85">
        <v>135993184.42999998</v>
      </c>
    </row>
    <row r="523" spans="2:4" x14ac:dyDescent="0.2">
      <c r="B523" s="82" t="s">
        <v>367</v>
      </c>
      <c r="C523" s="85">
        <v>1472945088</v>
      </c>
      <c r="D523" s="85">
        <v>135879032.87999997</v>
      </c>
    </row>
    <row r="524" spans="2:4" x14ac:dyDescent="0.2">
      <c r="B524" s="82" t="s">
        <v>531</v>
      </c>
      <c r="C524" s="85">
        <v>1302999</v>
      </c>
      <c r="D524" s="85">
        <v>114151.54999999999</v>
      </c>
    </row>
    <row r="525" spans="2:4" ht="15" x14ac:dyDescent="0.25">
      <c r="B525" s="79" t="s">
        <v>58</v>
      </c>
      <c r="C525" s="83">
        <v>1575371875</v>
      </c>
      <c r="D525" s="83">
        <v>131280978.51000001</v>
      </c>
    </row>
    <row r="526" spans="2:4" ht="15" x14ac:dyDescent="0.25">
      <c r="B526" s="80" t="s">
        <v>368</v>
      </c>
      <c r="C526" s="84">
        <v>1575371875</v>
      </c>
      <c r="D526" s="84">
        <v>131280978.51000001</v>
      </c>
    </row>
    <row r="527" spans="2:4" x14ac:dyDescent="0.2">
      <c r="B527" s="81" t="s">
        <v>369</v>
      </c>
      <c r="C527" s="85">
        <v>1575371875</v>
      </c>
      <c r="D527" s="85">
        <v>131280978.51000001</v>
      </c>
    </row>
    <row r="528" spans="2:4" x14ac:dyDescent="0.2">
      <c r="B528" s="82" t="s">
        <v>370</v>
      </c>
      <c r="C528" s="85">
        <v>1436291875</v>
      </c>
      <c r="D528" s="85">
        <v>119644614.86999999</v>
      </c>
    </row>
    <row r="529" spans="2:4" x14ac:dyDescent="0.2">
      <c r="B529" s="82" t="s">
        <v>531</v>
      </c>
      <c r="C529" s="85">
        <v>139080000</v>
      </c>
      <c r="D529" s="85">
        <v>11636363.640000001</v>
      </c>
    </row>
    <row r="530" spans="2:4" ht="15" x14ac:dyDescent="0.25">
      <c r="B530" s="79" t="s">
        <v>59</v>
      </c>
      <c r="C530" s="83">
        <v>247728228</v>
      </c>
      <c r="D530" s="83">
        <v>17803154.880000006</v>
      </c>
    </row>
    <row r="531" spans="2:4" ht="15" x14ac:dyDescent="0.25">
      <c r="B531" s="80" t="s">
        <v>371</v>
      </c>
      <c r="C531" s="84">
        <v>247728228</v>
      </c>
      <c r="D531" s="84">
        <v>17803154.880000006</v>
      </c>
    </row>
    <row r="532" spans="2:4" x14ac:dyDescent="0.2">
      <c r="B532" s="81" t="s">
        <v>372</v>
      </c>
      <c r="C532" s="85">
        <v>247728228</v>
      </c>
      <c r="D532" s="85">
        <v>17803154.880000006</v>
      </c>
    </row>
    <row r="533" spans="2:4" x14ac:dyDescent="0.2">
      <c r="B533" s="82" t="s">
        <v>506</v>
      </c>
      <c r="C533" s="85">
        <v>244213628</v>
      </c>
      <c r="D533" s="85">
        <v>17573655.880000006</v>
      </c>
    </row>
    <row r="534" spans="2:4" x14ac:dyDescent="0.2">
      <c r="B534" s="82" t="s">
        <v>531</v>
      </c>
      <c r="C534" s="85">
        <v>3514600</v>
      </c>
      <c r="D534" s="85">
        <v>229499</v>
      </c>
    </row>
    <row r="535" spans="2:4" ht="15" x14ac:dyDescent="0.25">
      <c r="B535" s="79" t="s">
        <v>60</v>
      </c>
      <c r="C535" s="83">
        <v>901881669</v>
      </c>
      <c r="D535" s="83">
        <v>75156794.000000015</v>
      </c>
    </row>
    <row r="536" spans="2:4" ht="15" x14ac:dyDescent="0.25">
      <c r="B536" s="80" t="s">
        <v>373</v>
      </c>
      <c r="C536" s="84">
        <v>901881669</v>
      </c>
      <c r="D536" s="84">
        <v>75156794.000000015</v>
      </c>
    </row>
    <row r="537" spans="2:4" x14ac:dyDescent="0.2">
      <c r="B537" s="81" t="s">
        <v>374</v>
      </c>
      <c r="C537" s="85">
        <v>901881669</v>
      </c>
      <c r="D537" s="85">
        <v>75156794.000000015</v>
      </c>
    </row>
    <row r="538" spans="2:4" x14ac:dyDescent="0.2">
      <c r="B538" s="82" t="s">
        <v>575</v>
      </c>
      <c r="C538" s="85">
        <v>901781669</v>
      </c>
      <c r="D538" s="85">
        <v>75148460.670000017</v>
      </c>
    </row>
    <row r="539" spans="2:4" x14ac:dyDescent="0.2">
      <c r="B539" s="82" t="s">
        <v>531</v>
      </c>
      <c r="C539" s="85">
        <v>100000</v>
      </c>
      <c r="D539" s="85">
        <v>8333.33</v>
      </c>
    </row>
    <row r="540" spans="2:4" ht="15" x14ac:dyDescent="0.25">
      <c r="B540" s="79" t="s">
        <v>62</v>
      </c>
      <c r="C540" s="83">
        <v>217039052885</v>
      </c>
      <c r="D540" s="83">
        <v>13004154402.559998</v>
      </c>
    </row>
    <row r="541" spans="2:4" ht="15" x14ac:dyDescent="0.25">
      <c r="B541" s="80" t="s">
        <v>375</v>
      </c>
      <c r="C541" s="84">
        <v>217039052885</v>
      </c>
      <c r="D541" s="84">
        <v>13004154402.559998</v>
      </c>
    </row>
    <row r="542" spans="2:4" x14ac:dyDescent="0.2">
      <c r="B542" s="81" t="s">
        <v>376</v>
      </c>
      <c r="C542" s="85">
        <v>217039052885</v>
      </c>
      <c r="D542" s="85">
        <v>13004154402.559998</v>
      </c>
    </row>
    <row r="543" spans="2:4" x14ac:dyDescent="0.2">
      <c r="B543" s="82" t="s">
        <v>576</v>
      </c>
      <c r="C543" s="85">
        <v>217039052885</v>
      </c>
      <c r="D543" s="85">
        <v>13004154402.559998</v>
      </c>
    </row>
    <row r="544" spans="2:4" ht="15" x14ac:dyDescent="0.25">
      <c r="B544" s="79" t="s">
        <v>63</v>
      </c>
      <c r="C544" s="83">
        <v>88319678959</v>
      </c>
      <c r="D544" s="83">
        <v>7497604893.0700006</v>
      </c>
    </row>
    <row r="545" spans="2:4" ht="15" x14ac:dyDescent="0.25">
      <c r="B545" s="80" t="s">
        <v>377</v>
      </c>
      <c r="C545" s="84">
        <v>88319678959</v>
      </c>
      <c r="D545" s="84">
        <v>7497604893.0700006</v>
      </c>
    </row>
    <row r="546" spans="2:4" x14ac:dyDescent="0.2">
      <c r="B546" s="81" t="s">
        <v>378</v>
      </c>
      <c r="C546" s="85">
        <v>88319678959</v>
      </c>
      <c r="D546" s="85">
        <v>7497604893.0700006</v>
      </c>
    </row>
    <row r="547" spans="2:4" x14ac:dyDescent="0.2">
      <c r="B547" s="82" t="s">
        <v>421</v>
      </c>
      <c r="C547" s="85">
        <v>3701712</v>
      </c>
      <c r="D547" s="85">
        <v>242819.98</v>
      </c>
    </row>
    <row r="548" spans="2:4" x14ac:dyDescent="0.2">
      <c r="B548" s="82" t="s">
        <v>379</v>
      </c>
      <c r="C548" s="85">
        <v>45895199999</v>
      </c>
      <c r="D548" s="85">
        <v>5041848918.6000004</v>
      </c>
    </row>
    <row r="549" spans="2:4" x14ac:dyDescent="0.2">
      <c r="B549" s="82" t="s">
        <v>531</v>
      </c>
      <c r="C549" s="85">
        <v>34163988319</v>
      </c>
      <c r="D549" s="85">
        <v>2455513154.4900002</v>
      </c>
    </row>
    <row r="550" spans="2:4" x14ac:dyDescent="0.2">
      <c r="B550" s="82" t="s">
        <v>532</v>
      </c>
      <c r="C550" s="85">
        <v>8256788929</v>
      </c>
      <c r="D550" s="85"/>
    </row>
    <row r="551" spans="2:4" ht="15.75" thickBot="1" x14ac:dyDescent="0.3">
      <c r="B551" s="95" t="s">
        <v>6</v>
      </c>
      <c r="C551" s="96">
        <f>C8+C13+C18+C94+C138+C208+C222+C251+C281+C302+C314+C323+C342+C370+C388+C397+C404+C414+C429+C434+C449+C463+C478+C488+C499+C506+C512+C520+C525+C530+C535+C540+C544</f>
        <v>1046280711338</v>
      </c>
      <c r="D551" s="96">
        <f>D8+D13+D18+D94+D138+D208+D222+D251+D281+D302+D314+D323+D342+D370+D388+D397+D404+D414+D429+D434+D449+D463+D478+D488+D499+D506+D512+D520+D525+D530+D535+D540+D544</f>
        <v>73426519943.690018</v>
      </c>
    </row>
    <row r="552" spans="2:4" ht="15" x14ac:dyDescent="0.2">
      <c r="B552" s="1" t="s">
        <v>25</v>
      </c>
      <c r="C552" s="1"/>
    </row>
    <row r="553" spans="2:4" ht="15" x14ac:dyDescent="0.2">
      <c r="B553" s="1" t="s">
        <v>26</v>
      </c>
      <c r="C553" s="1"/>
    </row>
    <row r="554" spans="2:4" ht="15" x14ac:dyDescent="0.2">
      <c r="B554" s="1" t="s">
        <v>530</v>
      </c>
      <c r="C554" s="1"/>
    </row>
    <row r="555" spans="2:4" ht="15" x14ac:dyDescent="0.2">
      <c r="B555" s="1" t="s">
        <v>27</v>
      </c>
      <c r="C555" s="1"/>
    </row>
  </sheetData>
  <mergeCells count="5">
    <mergeCell ref="B3:D3"/>
    <mergeCell ref="B4:D4"/>
    <mergeCell ref="B5:B6"/>
    <mergeCell ref="D5:D7"/>
    <mergeCell ref="C5:C7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Gráfico 1</vt:lpstr>
      <vt:lpstr>Tabla 1</vt:lpstr>
      <vt:lpstr>Tabla 2</vt:lpstr>
      <vt:lpstr>Mapa 1</vt:lpstr>
      <vt:lpstr>Tabla 3</vt:lpstr>
      <vt:lpstr>Gráfico 2</vt:lpstr>
      <vt:lpstr>Anexo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Portalatin</dc:creator>
  <cp:lastModifiedBy>Juan E.  Portalatin G.</cp:lastModifiedBy>
  <dcterms:created xsi:type="dcterms:W3CDTF">2021-03-18T14:01:05Z</dcterms:created>
  <dcterms:modified xsi:type="dcterms:W3CDTF">2022-03-15T19:57:54Z</dcterms:modified>
</cp:coreProperties>
</file>