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mmonero_digepres_gob_do/Documents/Documentos/2022/T2/Informe Mensual de Ejecución Presupuestaria/Informe de Julio/"/>
    </mc:Choice>
  </mc:AlternateContent>
  <xr:revisionPtr revIDLastSave="20" documentId="8_{BD968610-FEED-4ACE-8F2E-E766C81E52BB}" xr6:coauthVersionLast="47" xr6:coauthVersionMax="47" xr10:uidLastSave="{16DAA3CB-C9A6-47A2-841F-8AFA8D525DE8}"/>
  <bookViews>
    <workbookView xWindow="28680" yWindow="-120" windowWidth="29040" windowHeight="15840" firstSheet="1" activeTab="1" xr2:uid="{A1DA006E-4F22-485F-A97C-D6DE365AECE7}"/>
  </bookViews>
  <sheets>
    <sheet name="Gráfico 1 -np" sheetId="7" state="hidden" r:id="rId1"/>
    <sheet name="Gráfico 1" sheetId="8" r:id="rId2"/>
    <sheet name="Tabla 1" sheetId="2" r:id="rId3"/>
    <sheet name="Tabla 2" sheetId="3" r:id="rId4"/>
    <sheet name="Mapa" sheetId="6" r:id="rId5"/>
    <sheet name="Tabla 3" sheetId="4" r:id="rId6"/>
    <sheet name="Gráfico 2" sheetId="5" r:id="rId7"/>
    <sheet name="Anexo 1" sheetId="12" r:id="rId8"/>
    <sheet name="Anexo 2" sheetId="14" r:id="rId9"/>
    <sheet name="Anexo 3 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\0" localSheetId="2">#REF!</definedName>
    <definedName name="\0">#REF!</definedName>
    <definedName name="\A" localSheetId="2">#REF!</definedName>
    <definedName name="\A">#REF!</definedName>
    <definedName name="\B" localSheetId="2">#REF!</definedName>
    <definedName name="\B">#REF!</definedName>
    <definedName name="\C" localSheetId="2">#REF!</definedName>
    <definedName name="\C">#REF!</definedName>
    <definedName name="\D" localSheetId="2">#REF!</definedName>
    <definedName name="\D">#REF!</definedName>
    <definedName name="\E" localSheetId="2">#REF!</definedName>
    <definedName name="\E">#REF!</definedName>
    <definedName name="\F" localSheetId="2">#REF!</definedName>
    <definedName name="\F">#REF!</definedName>
    <definedName name="\G" localSheetId="2">#REF!</definedName>
    <definedName name="\G">#REF!</definedName>
    <definedName name="\H" localSheetId="2">#REF!</definedName>
    <definedName name="\H">#REF!</definedName>
    <definedName name="\I" localSheetId="2">#REF!</definedName>
    <definedName name="\I">#REF!</definedName>
    <definedName name="\J" localSheetId="2">#REF!</definedName>
    <definedName name="\J">#REF!</definedName>
    <definedName name="\K" localSheetId="2">#REF!</definedName>
    <definedName name="\K">#REF!</definedName>
    <definedName name="\L" localSheetId="2">#REF!</definedName>
    <definedName name="\L">#REF!</definedName>
    <definedName name="\M" localSheetId="2">#REF!</definedName>
    <definedName name="\M">#REF!</definedName>
    <definedName name="\N" localSheetId="2">#REF!</definedName>
    <definedName name="\N">#REF!</definedName>
    <definedName name="\Ñ">#REF!</definedName>
    <definedName name="\O" localSheetId="2">#REF!</definedName>
    <definedName name="\O">#REF!</definedName>
    <definedName name="\P" localSheetId="2">#REF!</definedName>
    <definedName name="\P">#REF!</definedName>
    <definedName name="\Q" localSheetId="2">#REF!</definedName>
    <definedName name="\Q">#REF!</definedName>
    <definedName name="\R" localSheetId="2">#REF!</definedName>
    <definedName name="\R">#REF!</definedName>
    <definedName name="\S" localSheetId="2">#REF!</definedName>
    <definedName name="\S">#REF!</definedName>
    <definedName name="\T" localSheetId="2">#REF!</definedName>
    <definedName name="\T">#REF!</definedName>
    <definedName name="\T1">#REF!</definedName>
    <definedName name="\T2">[1]BOP!#REF!</definedName>
    <definedName name="\U" localSheetId="2">#REF!</definedName>
    <definedName name="\U">#REF!</definedName>
    <definedName name="\V" localSheetId="2">#REF!</definedName>
    <definedName name="\V">#REF!</definedName>
    <definedName name="\W" localSheetId="2">#REF!</definedName>
    <definedName name="\W">#REF!</definedName>
    <definedName name="\X" localSheetId="2">#REF!</definedName>
    <definedName name="\X">#REF!</definedName>
    <definedName name="\Y" localSheetId="2">#REF!</definedName>
    <definedName name="\Y">#REF!</definedName>
    <definedName name="\Z" localSheetId="2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2">#REF!</definedName>
    <definedName name="_______FAL4">#REF!</definedName>
    <definedName name="_______FAL6" localSheetId="2">#REF!</definedName>
    <definedName name="_______FAL6">#REF!</definedName>
    <definedName name="_______FAL7" localSheetId="2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2">#REF!</definedName>
    <definedName name="______AUS1">#REF!</definedName>
    <definedName name="______DEG1" localSheetId="2">#REF!</definedName>
    <definedName name="______DEG1">#REF!</definedName>
    <definedName name="______DKR1" localSheetId="2">#REF!</definedName>
    <definedName name="______DKR1">#REF!</definedName>
    <definedName name="______ECU1" localSheetId="2">#REF!</definedName>
    <definedName name="______ECU1">#REF!</definedName>
    <definedName name="______ESC1" localSheetId="2">#REF!</definedName>
    <definedName name="______ESC1">#REF!</definedName>
    <definedName name="______FAL2" localSheetId="2">#REF!</definedName>
    <definedName name="______FAL2">#REF!</definedName>
    <definedName name="______FAL3" localSheetId="2">#REF!</definedName>
    <definedName name="______FAL3">#REF!</definedName>
    <definedName name="______FAL4" localSheetId="2">#REF!</definedName>
    <definedName name="______FAL4">#REF!</definedName>
    <definedName name="______FAL5" localSheetId="2">#REF!</definedName>
    <definedName name="______FAL5">#REF!</definedName>
    <definedName name="______FAL6" localSheetId="2">#REF!</definedName>
    <definedName name="______FAL6">#REF!</definedName>
    <definedName name="______FAL7" localSheetId="2">#REF!</definedName>
    <definedName name="______FAL7">#REF!</definedName>
    <definedName name="______FMK1" localSheetId="2">#REF!</definedName>
    <definedName name="______FMK1">#REF!</definedName>
    <definedName name="______IKR1" localSheetId="2">#REF!</definedName>
    <definedName name="______IKR1">#REF!</definedName>
    <definedName name="______IRP1" localSheetId="2">#REF!</definedName>
    <definedName name="______IRP1">#REF!</definedName>
    <definedName name="______LIT1" localSheetId="2">#REF!</definedName>
    <definedName name="______LIT1">#REF!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">#REF!</definedName>
    <definedName name="______MEX1">#REF!</definedName>
    <definedName name="______PTA1" localSheetId="2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">#REF!</definedName>
    <definedName name="______SAR1">#REF!</definedName>
    <definedName name="______SRT11" localSheetId="6" hidden="1">{"Minpmon",#N/A,FALSE,"Monthinput"}</definedName>
    <definedName name="______SRT11" localSheetId="2" hidden="1">{"Minpmon",#N/A,FALSE,"Monthinput"}</definedName>
    <definedName name="______SRT11" localSheetId="3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AUS1" localSheetId="2">#REF!</definedName>
    <definedName name="_____AUS1">#REF!</definedName>
    <definedName name="_____DEG1" localSheetId="2">#REF!</definedName>
    <definedName name="_____DEG1">#REF!</definedName>
    <definedName name="_____DKR1" localSheetId="2">#REF!</definedName>
    <definedName name="_____DKR1">#REF!</definedName>
    <definedName name="_____ECU1" localSheetId="2">#REF!</definedName>
    <definedName name="_____ECU1">#REF!</definedName>
    <definedName name="_____ESC1" localSheetId="2">#REF!</definedName>
    <definedName name="_____ESC1">#REF!</definedName>
    <definedName name="_____FAL2" localSheetId="2">#REF!</definedName>
    <definedName name="_____FAL2">#REF!</definedName>
    <definedName name="_____FAL3" localSheetId="2">#REF!</definedName>
    <definedName name="_____FAL3">#REF!</definedName>
    <definedName name="_____FAL4" localSheetId="2">#REF!</definedName>
    <definedName name="_____FAL4">#REF!</definedName>
    <definedName name="_____FAL5" localSheetId="2">#REF!</definedName>
    <definedName name="_____FAL5">#REF!</definedName>
    <definedName name="_____FAL6" localSheetId="2">#REF!</definedName>
    <definedName name="_____FAL6">#REF!</definedName>
    <definedName name="_____FAL7" localSheetId="2">#REF!</definedName>
    <definedName name="_____FAL7">#REF!</definedName>
    <definedName name="_____FMK1" localSheetId="2">#REF!</definedName>
    <definedName name="_____FMK1">#REF!</definedName>
    <definedName name="_____IKR1" localSheetId="2">#REF!</definedName>
    <definedName name="_____IKR1">#REF!</definedName>
    <definedName name="_____IRP1" localSheetId="2">#REF!</definedName>
    <definedName name="_____IRP1">#REF!</definedName>
    <definedName name="_____LIT1" localSheetId="2">#REF!</definedName>
    <definedName name="_____LIT1">#REF!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">#REF!</definedName>
    <definedName name="_____MEX1">#REF!</definedName>
    <definedName name="_____PTA1" localSheetId="2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">#REF!</definedName>
    <definedName name="_____SAR1">#REF!</definedName>
    <definedName name="_____SRT11" localSheetId="6" hidden="1">{"Minpmon",#N/A,FALSE,"Monthinput"}</definedName>
    <definedName name="_____SRT11" localSheetId="2" hidden="1">{"Minpmon",#N/A,FALSE,"Monthinput"}</definedName>
    <definedName name="_____SRT11" localSheetId="3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OT58">[2]GROWTH!#REF!</definedName>
    <definedName name="____AUS1" localSheetId="2">#REF!</definedName>
    <definedName name="____AUS1">#REF!</definedName>
    <definedName name="____DEG1" localSheetId="2">#REF!</definedName>
    <definedName name="____DEG1">#REF!</definedName>
    <definedName name="____DKR1" localSheetId="2">#REF!</definedName>
    <definedName name="____DKR1">#REF!</definedName>
    <definedName name="____ECU1" localSheetId="2">#REF!</definedName>
    <definedName name="____ECU1">#REF!</definedName>
    <definedName name="____ESC1" localSheetId="2">#REF!</definedName>
    <definedName name="____ESC1">#REF!</definedName>
    <definedName name="____FAL2" localSheetId="2">#REF!</definedName>
    <definedName name="____FAL2">#REF!</definedName>
    <definedName name="____FAL3" localSheetId="2">#REF!</definedName>
    <definedName name="____FAL3">#REF!</definedName>
    <definedName name="____FAL4" localSheetId="2">#REF!</definedName>
    <definedName name="____FAL4">#REF!</definedName>
    <definedName name="____FAL5" localSheetId="2">#REF!</definedName>
    <definedName name="____FAL5">#REF!</definedName>
    <definedName name="____FAL6" localSheetId="2">#REF!</definedName>
    <definedName name="____FAL6">#REF!</definedName>
    <definedName name="____FAL7" localSheetId="2">#REF!</definedName>
    <definedName name="____FAL7">#REF!</definedName>
    <definedName name="____FMK1" localSheetId="2">#REF!</definedName>
    <definedName name="____FMK1">#REF!</definedName>
    <definedName name="____IKR1" localSheetId="2">#REF!</definedName>
    <definedName name="____IKR1">#REF!</definedName>
    <definedName name="____IRP1" localSheetId="2">#REF!</definedName>
    <definedName name="____IRP1">#REF!</definedName>
    <definedName name="____LIT1" localSheetId="2">#REF!</definedName>
    <definedName name="____LIT1">#REF!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">#REF!</definedName>
    <definedName name="____MEX1">#REF!</definedName>
    <definedName name="____PTA1" localSheetId="2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">#REF!</definedName>
    <definedName name="____SAR1">#REF!</definedName>
    <definedName name="____SRT11" localSheetId="6" hidden="1">{"Minpmon",#N/A,FALSE,"Monthinput"}</definedName>
    <definedName name="____SRT11" localSheetId="2" hidden="1">{"Minpmon",#N/A,FALSE,"Monthinput"}</definedName>
    <definedName name="____SRT11" localSheetId="3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OT58">[2]GROWTH!#REF!</definedName>
    <definedName name="___AUS1" localSheetId="2">#REF!</definedName>
    <definedName name="___AUS1">#REF!</definedName>
    <definedName name="___DEG1" localSheetId="2">#REF!</definedName>
    <definedName name="___DEG1">#REF!</definedName>
    <definedName name="___DKR1" localSheetId="2">#REF!</definedName>
    <definedName name="___DKR1">#REF!</definedName>
    <definedName name="___ECU1" localSheetId="2">#REF!</definedName>
    <definedName name="___ECU1">#REF!</definedName>
    <definedName name="___ESC1" localSheetId="2">#REF!</definedName>
    <definedName name="___ESC1">#REF!</definedName>
    <definedName name="___F" hidden="1">'[3]Fax a enviar'!#REF!</definedName>
    <definedName name="___FAL2" localSheetId="2">#REF!</definedName>
    <definedName name="___FAL2">#REF!</definedName>
    <definedName name="___FAL3" localSheetId="2">#REF!</definedName>
    <definedName name="___FAL3">#REF!</definedName>
    <definedName name="___FAL4" localSheetId="2">#REF!</definedName>
    <definedName name="___FAL4">#REF!</definedName>
    <definedName name="___FAL5" localSheetId="2">#REF!</definedName>
    <definedName name="___FAL5">#REF!</definedName>
    <definedName name="___FAL6" localSheetId="2">#REF!</definedName>
    <definedName name="___FAL6">#REF!</definedName>
    <definedName name="___FAL7" localSheetId="2">#REF!</definedName>
    <definedName name="___FAL7">#REF!</definedName>
    <definedName name="___FMK1" localSheetId="2">#REF!</definedName>
    <definedName name="___FMK1">#REF!</definedName>
    <definedName name="___IKR1" localSheetId="2">#REF!</definedName>
    <definedName name="___IKR1">#REF!</definedName>
    <definedName name="___IRP1" localSheetId="2">#REF!</definedName>
    <definedName name="___IRP1">#REF!</definedName>
    <definedName name="___LIT1" localSheetId="2">#REF!</definedName>
    <definedName name="___LIT1">#REF!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">#REF!</definedName>
    <definedName name="___MEX1">#REF!</definedName>
    <definedName name="___PTA1" localSheetId="2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">#REF!</definedName>
    <definedName name="___SAR1">#REF!</definedName>
    <definedName name="___SRT11" localSheetId="6" hidden="1">{"Minpmon",#N/A,FALSE,"Monthinput"}</definedName>
    <definedName name="___SRT11" localSheetId="2" hidden="1">{"Minpmon",#N/A,FALSE,"Monthinput"}</definedName>
    <definedName name="___SRT11" localSheetId="3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OT58">[2]GROWTH!#REF!</definedName>
    <definedName name="__10FA_L" localSheetId="2">#REF!</definedName>
    <definedName name="__10FA_L">#REF!</definedName>
    <definedName name="__11GAZ_LIABS" localSheetId="2">#REF!</definedName>
    <definedName name="__11GAZ_LIABS">#REF!</definedName>
    <definedName name="__123Graph_A" localSheetId="2" hidden="1">[4]C!#REF!</definedName>
    <definedName name="__123Graph_A" hidden="1">[4]C!#REF!</definedName>
    <definedName name="__123Graph_AChart1" hidden="1">[5]IN_Cable!#REF!</definedName>
    <definedName name="__123Graph_AChart2" hidden="1">[5]IN_Cable!#REF!</definedName>
    <definedName name="__123Graph_AChart3" hidden="1">[5]IN_Cable!#REF!</definedName>
    <definedName name="__123Graph_AChart4" hidden="1">[5]IN_Cable!#REF!</definedName>
    <definedName name="__123Graph_AChart5" hidden="1">[5]IN_Cable!#REF!</definedName>
    <definedName name="__123Graph_AChart6" hidden="1">[5]IN_Cable!#REF!</definedName>
    <definedName name="__123Graph_AChart7" hidden="1">[5]IN_Cable!#REF!</definedName>
    <definedName name="__123Graph_ACurrent" hidden="1">[5]IN_Cable!#REF!</definedName>
    <definedName name="__123Graph_ADEBT" localSheetId="2" hidden="1">#REF!</definedName>
    <definedName name="__123Graph_ADEBT" hidden="1">#REF!</definedName>
    <definedName name="__123Graph_ADIFFERENTIAL" localSheetId="2" hidden="1">[6]TAB25b!#REF!</definedName>
    <definedName name="__123Graph_ADIFFERENTIAL" hidden="1">[6]TAB25b!#REF!</definedName>
    <definedName name="__123Graph_AINTEREST" localSheetId="2" hidden="1">[6]TAB25b!#REF!</definedName>
    <definedName name="__123Graph_AINTEREST" hidden="1">[6]TAB25b!#REF!</definedName>
    <definedName name="__123Graph_AREER" hidden="1">[7]ER!#REF!</definedName>
    <definedName name="__123Graph_ASPREAD" localSheetId="2" hidden="1">[6]TAB25b!#REF!</definedName>
    <definedName name="__123Graph_ASPREAD" hidden="1">[6]TAB25b!#REF!</definedName>
    <definedName name="__123Graph_B" localSheetId="2" hidden="1">[8]FLUJO!$B$7929:$C$7929</definedName>
    <definedName name="__123Graph_B" hidden="1">[8]FLUJO!$B$7929:$C$7929</definedName>
    <definedName name="__123Graph_BCurrent" localSheetId="2" hidden="1">[9]G!#REF!</definedName>
    <definedName name="__123Graph_BCurrent" hidden="1">[9]G!#REF!</definedName>
    <definedName name="__123Graph_BDEBT" localSheetId="2" hidden="1">#REF!</definedName>
    <definedName name="__123Graph_BDEBT" hidden="1">#REF!</definedName>
    <definedName name="__123Graph_BINTEREST" localSheetId="2" hidden="1">[6]TAB25b!#REF!</definedName>
    <definedName name="__123Graph_BINTEREST" hidden="1">[6]TAB25b!#REF!</definedName>
    <definedName name="__123Graph_BREER" hidden="1">[7]ER!#REF!</definedName>
    <definedName name="__123Graph_C" localSheetId="2" hidden="1">[8]FLUJO!$B$7936:$C$7936</definedName>
    <definedName name="__123Graph_C" hidden="1">[8]FLUJO!$B$7936:$C$7936</definedName>
    <definedName name="__123Graph_CCurrent" localSheetId="2" hidden="1">'[10]Base Original'!#REF!</definedName>
    <definedName name="__123Graph_CCurrent" hidden="1">'[10]Base Original'!#REF!</definedName>
    <definedName name="__123Graph_CREER" localSheetId="2" hidden="1">[7]ER!#REF!</definedName>
    <definedName name="__123Graph_CREER" hidden="1">[7]ER!#REF!</definedName>
    <definedName name="__123Graph_D" hidden="1">[8]FLUJO!$B$7942:$C$7942</definedName>
    <definedName name="__123Graph_DCurrent" localSheetId="2" hidden="1">'[10]Base Original'!#REF!</definedName>
    <definedName name="__123Graph_DCurrent" hidden="1">'[10]Base Original'!#REF!</definedName>
    <definedName name="__123Graph_E" localSheetId="2" hidden="1">[4]C!#REF!</definedName>
    <definedName name="__123Graph_E" hidden="1">[4]C!#REF!</definedName>
    <definedName name="__123Graph_ECurrent" localSheetId="2" hidden="1">'[10]Base Original'!#REF!</definedName>
    <definedName name="__123Graph_ECurrent" hidden="1">'[10]Base Original'!#REF!</definedName>
    <definedName name="__123Graph_F" localSheetId="2" hidden="1">[4]C!#REF!</definedName>
    <definedName name="__123Graph_F" hidden="1">[4]C!#REF!</definedName>
    <definedName name="__123Graph_FCurrent" hidden="1">[11]Base!#REF!</definedName>
    <definedName name="__123Graph_X" hidden="1">[8]FLUJO!$B$7906:$C$7906</definedName>
    <definedName name="__123Graph_XDIFFERENTIAL" localSheetId="2" hidden="1">[6]TAB25b!#REF!</definedName>
    <definedName name="__123Graph_XDIFFERENTIAL" hidden="1">[6]TAB25b!#REF!</definedName>
    <definedName name="__123Graph_XSPREAD" localSheetId="2" hidden="1">[6]TAB25b!#REF!</definedName>
    <definedName name="__123Graph_XSPREAD" hidden="1">[6]TAB25b!#REF!</definedName>
    <definedName name="__12INT_RESERVES" localSheetId="2">#REF!</definedName>
    <definedName name="__12INT_RESERVES">#REF!</definedName>
    <definedName name="__1r" localSheetId="2">#REF!</definedName>
    <definedName name="__1r">#REF!</definedName>
    <definedName name="__2Macros_Import_.qbop" localSheetId="7">[12]!'[Macros Import].qbop'</definedName>
    <definedName name="__2Macros_Import_.qbop">[12]!'[Macros Import].qbop'</definedName>
    <definedName name="__3__123Graph_ACPI_ER_LOG" hidden="1">[7]ER!#REF!</definedName>
    <definedName name="__4__123Graph_BCPI_ER_LOG" hidden="1">[7]ER!#REF!</definedName>
    <definedName name="__5__123Graph_BIBA_IBRD" hidden="1">[7]WB!#REF!</definedName>
    <definedName name="__6B.2_B.3" localSheetId="2">#REF!</definedName>
    <definedName name="__6B.2_B.3">#REF!</definedName>
    <definedName name="__7B.4___5" localSheetId="2">#REF!</definedName>
    <definedName name="__7B.4___5">#REF!</definedName>
    <definedName name="__8CONSOL_B2" localSheetId="2">#REF!</definedName>
    <definedName name="__8CONSOL_B2">#REF!</definedName>
    <definedName name="__9CONSOL_DEPOSITS" localSheetId="2">'[13]A 11'!#REF!</definedName>
    <definedName name="__9CONSOL_DEPOSITS">'[13]A 11'!#REF!</definedName>
    <definedName name="__AUS1" localSheetId="2">#REF!</definedName>
    <definedName name="__AUS1">#REF!</definedName>
    <definedName name="__BOP2" localSheetId="2">[14]BoP!#REF!</definedName>
    <definedName name="__BOP2">[14]BoP!#REF!</definedName>
    <definedName name="__DEG1" localSheetId="2">#REF!</definedName>
    <definedName name="__DEG1">#REF!</definedName>
    <definedName name="__DKR1" localSheetId="2">#REF!</definedName>
    <definedName name="__DKR1">#REF!</definedName>
    <definedName name="__ECU1" localSheetId="2">#REF!</definedName>
    <definedName name="__ECU1">#REF!</definedName>
    <definedName name="__END94">#REF!</definedName>
    <definedName name="__ESC1" localSheetId="2">#REF!</definedName>
    <definedName name="__ESC1">#REF!</definedName>
    <definedName name="__F" hidden="1">'[3]Fax a enviar'!#REF!</definedName>
    <definedName name="__FAL2" localSheetId="2">#REF!</definedName>
    <definedName name="__FAL2">#REF!</definedName>
    <definedName name="__FAL3" localSheetId="2">#REF!</definedName>
    <definedName name="__FAL3">#REF!</definedName>
    <definedName name="__FAL4" localSheetId="2">#REF!</definedName>
    <definedName name="__FAL4">#REF!</definedName>
    <definedName name="__FAL5" localSheetId="2">#REF!</definedName>
    <definedName name="__FAL5">#REF!</definedName>
    <definedName name="__FAL6" localSheetId="2">#REF!</definedName>
    <definedName name="__FAL6">#REF!</definedName>
    <definedName name="__FAL7" localSheetId="2">#REF!</definedName>
    <definedName name="__FAL7">#REF!</definedName>
    <definedName name="__FMK1" localSheetId="2">#REF!</definedName>
    <definedName name="__FMK1">#REF!</definedName>
    <definedName name="__IKR1" localSheetId="2">#REF!</definedName>
    <definedName name="__IKR1">#REF!</definedName>
    <definedName name="__IRP1" localSheetId="2">#REF!</definedName>
    <definedName name="__IRP1">#REF!</definedName>
    <definedName name="__LIT1" localSheetId="2">#REF!</definedName>
    <definedName name="__LIT1">#REF!</definedName>
    <definedName name="__MEX1" localSheetId="2">#REF!</definedName>
    <definedName name="__MEX1">#REF!</definedName>
    <definedName name="__PTA1" localSheetId="2">#REF!</definedName>
    <definedName name="__PTA1">#REF!</definedName>
    <definedName name="__RES2">[14]RES!#REF!</definedName>
    <definedName name="__ROS1">#N/A</definedName>
    <definedName name="__ROS2">#N/A</definedName>
    <definedName name="__ROS3">#N/A</definedName>
    <definedName name="__ROS4">#N/A</definedName>
    <definedName name="__SAR1" localSheetId="2">#REF!</definedName>
    <definedName name="__SAR1">#REF!</definedName>
    <definedName name="__SUM2" localSheetId="2">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OT58" localSheetId="2">[2]GROWTH!#REF!</definedName>
    <definedName name="__TOT58">[2]GROWTH!#REF!</definedName>
    <definedName name="__WB2" localSheetId="2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>#REF!</definedName>
    <definedName name="_11__123Graph_AFIG_D" localSheetId="2" hidden="1">#REF!</definedName>
    <definedName name="_11__123Graph_AFIG_D" hidden="1">#REF!</definedName>
    <definedName name="_11GAZ_LIABS">#REF!</definedName>
    <definedName name="_12__123Graph_AIBA_IBRD" hidden="1">[15]WB!$Q$62:$AK$62</definedName>
    <definedName name="_12INT_RESERVES" localSheetId="2">#REF!</definedName>
    <definedName name="_12INT_RESERVES">#REF!</definedName>
    <definedName name="_15Macros_Import_.qbop" localSheetId="7">[12]!'[Macros Import].qbop'</definedName>
    <definedName name="_15Macros_Import_.qbop">[12]!'[Macros Import].qbop'</definedName>
    <definedName name="_16__123Graph_ATERMS_OF_TRADE" localSheetId="2" hidden="1">#REF!</definedName>
    <definedName name="_16__123Graph_ATERMS_OF_TRADE" hidden="1">#REF!</definedName>
    <definedName name="_17__123Graph_AWB_ADJ_PRJ" hidden="1">[15]WB!$Q$255:$AK$255</definedName>
    <definedName name="_19__123Graph_BCPI_ER_LOG" localSheetId="2" hidden="1">[15]ER!#REF!</definedName>
    <definedName name="_19__123Graph_BCPI_ER_LOG" hidden="1">[15]ER!#REF!</definedName>
    <definedName name="_1987">#N/A</definedName>
    <definedName name="_1IMPRESION" localSheetId="2">#REF!</definedName>
    <definedName name="_1IMPRESION">#REF!</definedName>
    <definedName name="_1r" localSheetId="2">#REF!</definedName>
    <definedName name="_1r">#REF!</definedName>
    <definedName name="_2">#N/A</definedName>
    <definedName name="_20__123Graph_BIBA_IBRD" localSheetId="2" hidden="1">[15]WB!#REF!</definedName>
    <definedName name="_20__123Graph_BIBA_IBRD" hidden="1">[15]WB!#REF!</definedName>
    <definedName name="_24__123Graph_BTERMS_OF_TRADE" localSheetId="2" hidden="1">#REF!</definedName>
    <definedName name="_24__123Graph_BTERMS_OF_TRADE" hidden="1">#REF!</definedName>
    <definedName name="_24Macros_Import_.qbop" localSheetId="7">[16]!'[Macros Import].qbop'</definedName>
    <definedName name="_24Macros_Import_.qbop">[16]!'[Macros Import].qbop'</definedName>
    <definedName name="_25__123Graph_ACPI_ER_LOG" hidden="1">[17]ER!#REF!</definedName>
    <definedName name="_25__123Graph_BWB_ADJ_PRJ" hidden="1">[15]WB!$Q$257:$AK$257</definedName>
    <definedName name="_26__123Graph_BCPI_ER_LOG" hidden="1">[17]ER!#REF!</definedName>
    <definedName name="_27__123Graph_ACPI_ER_LOG" hidden="1">[7]ER!#REF!</definedName>
    <definedName name="_27__123Graph_BIBA_IBRD" hidden="1">[17]WB!#REF!</definedName>
    <definedName name="_28B.2_B.3" localSheetId="2">#REF!</definedName>
    <definedName name="_28B.2_B.3">#REF!</definedName>
    <definedName name="_29__123Graph_XFIG_D" localSheetId="2" hidden="1">#REF!</definedName>
    <definedName name="_29__123Graph_XFIG_D" hidden="1">#REF!</definedName>
    <definedName name="_29B.4___5">#REF!</definedName>
    <definedName name="_2IMPRESION">#REF!</definedName>
    <definedName name="_2Macros_Import_.qbop" localSheetId="7">[18]!'[Macros Import].qbop'</definedName>
    <definedName name="_2Macros_Import_.qbop">[18]!'[Macros Import].qbop'</definedName>
    <definedName name="_3">#N/A</definedName>
    <definedName name="_3.__No_club_de_París__Después_del_30_Jun_84" localSheetId="2">#REF!</definedName>
    <definedName name="_3.__No_club_de_París__Después_del_30_Jun_84">#REF!</definedName>
    <definedName name="_3__123Graph_ACPI_ER_LOG" localSheetId="2" hidden="1">[7]ER!#REF!</definedName>
    <definedName name="_3__123Graph_ACPI_ER_LOG" hidden="1">[7]ER!#REF!</definedName>
    <definedName name="_30__123Graph_XREALEX_WAGE" localSheetId="2" hidden="1">[19]PRIVATE!#REF!</definedName>
    <definedName name="_30__123Graph_XREALEX_WAGE" hidden="1">[19]PRIVATE!#REF!</definedName>
    <definedName name="_30CONSOL_B2" localSheetId="2">#REF!</definedName>
    <definedName name="_30CONSOL_B2">#REF!</definedName>
    <definedName name="_31CONSOL_DEPOSITS" localSheetId="2">'[20]A 11'!#REF!</definedName>
    <definedName name="_31CONSOL_DEPOSITS">'[20]A 11'!#REF!</definedName>
    <definedName name="_32FA_L" localSheetId="2">#REF!</definedName>
    <definedName name="_32FA_L">#REF!</definedName>
    <definedName name="_33GAZ_LIABS" localSheetId="2">#REF!</definedName>
    <definedName name="_33GAZ_LIABS">#REF!</definedName>
    <definedName name="_34__123Graph_XTERMS_OF_TRADE" localSheetId="2" hidden="1">#REF!</definedName>
    <definedName name="_34__123Graph_XTERMS_OF_TRADE" hidden="1">#REF!</definedName>
    <definedName name="_34INT_RESERVES">#REF!</definedName>
    <definedName name="_39__123Graph_BCPI_ER_LOG" hidden="1">[7]ER!#REF!</definedName>
    <definedName name="_4">#N/A</definedName>
    <definedName name="_4__123Graph_BCPI_ER_LOG" hidden="1">[7]ER!#REF!</definedName>
    <definedName name="_5">#N/A</definedName>
    <definedName name="_5__123Graph_BIBA_IBRD" hidden="1">[7]WB!#REF!</definedName>
    <definedName name="_51__123Graph_BIBA_IBRD" hidden="1">[7]WB!#REF!</definedName>
    <definedName name="_52B.2_B.3" localSheetId="2">#REF!</definedName>
    <definedName name="_52B.2_B.3">#REF!</definedName>
    <definedName name="_53B.4___5" localSheetId="2">#REF!</definedName>
    <definedName name="_53B.4___5">#REF!</definedName>
    <definedName name="_54CONSOL_B2" localSheetId="2">#REF!</definedName>
    <definedName name="_54CONSOL_B2">#REF!</definedName>
    <definedName name="_6">#N/A</definedName>
    <definedName name="_68CONSOL_DEPOSITS" localSheetId="2">'[13]A 11'!#REF!</definedName>
    <definedName name="_68CONSOL_DEPOSITS">'[13]A 11'!#REF!</definedName>
    <definedName name="_69FA_L" localSheetId="2">#REF!</definedName>
    <definedName name="_69FA_L">#REF!</definedName>
    <definedName name="_6B.2_B.3" localSheetId="2">#REF!</definedName>
    <definedName name="_6B.2_B.3">#REF!</definedName>
    <definedName name="_7">#N/A</definedName>
    <definedName name="_7__123Graph_ACPI_ER_LOG" localSheetId="2" hidden="1">[15]ER!#REF!</definedName>
    <definedName name="_7__123Graph_ACPI_ER_LOG" hidden="1">[15]ER!#REF!</definedName>
    <definedName name="_70GAZ_LIABS" localSheetId="2">#REF!</definedName>
    <definedName name="_70GAZ_LIABS">#REF!</definedName>
    <definedName name="_71INT_RESERVES" localSheetId="2">#REF!</definedName>
    <definedName name="_71INT_RESERVES">#REF!</definedName>
    <definedName name="_7B.4___5" localSheetId="2">#REF!</definedName>
    <definedName name="_7B.4___5">#REF!</definedName>
    <definedName name="_8">#N/A</definedName>
    <definedName name="_88" localSheetId="2">#REF!</definedName>
    <definedName name="_88">#REF!</definedName>
    <definedName name="_89" localSheetId="2">#REF!</definedName>
    <definedName name="_89">#REF!</definedName>
    <definedName name="_8CONSOL_B2">#REF!</definedName>
    <definedName name="_9CONSOL_DEPOSITS">'[21]A 11'!#REF!</definedName>
    <definedName name="_aaV110">[22]QNEWLOR!#REF!</definedName>
    <definedName name="_aIV114">[22]QNEWLOR!#REF!</definedName>
    <definedName name="_aIV190">[22]QNEWLOR!#REF!</definedName>
    <definedName name="_AUS1" localSheetId="2">#REF!</definedName>
    <definedName name="_AUS1">#REF!</definedName>
    <definedName name="_bla2" localSheetId="2" hidden="1">#REF!</definedName>
    <definedName name="_bla2" hidden="1">#REF!</definedName>
    <definedName name="_bla3" localSheetId="2" hidden="1">#REF!</definedName>
    <definedName name="_bla3" hidden="1">#REF!</definedName>
    <definedName name="_bla4" localSheetId="2" hidden="1">#REF!</definedName>
    <definedName name="_bla4" hidden="1">#REF!</definedName>
    <definedName name="_BOP2">[23]BoP!#REF!</definedName>
    <definedName name="_D" localSheetId="2">#REF!</definedName>
    <definedName name="_D">#REF!</definedName>
    <definedName name="_DEG1" localSheetId="2">#REF!</definedName>
    <definedName name="_DEG1">#REF!</definedName>
    <definedName name="_DKR1" localSheetId="2">#REF!</definedName>
    <definedName name="_DKR1">#REF!</definedName>
    <definedName name="_DLX1.EMA" localSheetId="2">#REF!</definedName>
    <definedName name="_DLX1.EMA">#REF!</definedName>
    <definedName name="_DLX1.EMG" localSheetId="2">#REF!</definedName>
    <definedName name="_DLX1.EMG">#REF!</definedName>
    <definedName name="_DLX10.EMA" localSheetId="2">#REF!</definedName>
    <definedName name="_DLX10.EMA">#REF!</definedName>
    <definedName name="_DLX11.EMA" localSheetId="2">#REF!</definedName>
    <definedName name="_DLX11.EMA">#REF!</definedName>
    <definedName name="_DLX12.EMA" localSheetId="2">#REF!</definedName>
    <definedName name="_DLX12.EMA">#REF!</definedName>
    <definedName name="_DLX13.EMA" localSheetId="2">#REF!</definedName>
    <definedName name="_DLX13.EMA">#REF!</definedName>
    <definedName name="_DLX14.EMA" localSheetId="2">#REF!</definedName>
    <definedName name="_DLX14.EMA">#REF!</definedName>
    <definedName name="_DLX16.EMA" localSheetId="2">#REF!</definedName>
    <definedName name="_DLX16.EMA">#REF!</definedName>
    <definedName name="_DLX2.EMA" localSheetId="2">#REF!,#REF!</definedName>
    <definedName name="_DLX2.EMA">#REF!,#REF!</definedName>
    <definedName name="_DLX2.EMG" localSheetId="2">#REF!</definedName>
    <definedName name="_DLX2.EMG">#REF!</definedName>
    <definedName name="_DLX4.EMA" localSheetId="2">#REF!</definedName>
    <definedName name="_DLX4.EMA">#REF!</definedName>
    <definedName name="_DLX4.EMG" localSheetId="2">#REF!</definedName>
    <definedName name="_DLX4.EMG">#REF!</definedName>
    <definedName name="_DLX5.EMA" localSheetId="2">#REF!</definedName>
    <definedName name="_DLX5.EMA">#REF!</definedName>
    <definedName name="_DLX6.EMA" localSheetId="2">#REF!</definedName>
    <definedName name="_DLX6.EMA">#REF!</definedName>
    <definedName name="_DLX7.EMA" localSheetId="2">#REF!</definedName>
    <definedName name="_DLX7.EMA">#REF!</definedName>
    <definedName name="_DLX8.EMA" localSheetId="2">#REF!</definedName>
    <definedName name="_DLX8.EMA">#REF!</definedName>
    <definedName name="_DLX9.EMA" localSheetId="2">#REF!</definedName>
    <definedName name="_DLX9.EMA">#REF!</definedName>
    <definedName name="_ECU1" localSheetId="2">#REF!</definedName>
    <definedName name="_ECU1">#REF!</definedName>
    <definedName name="_END94">#REF!</definedName>
    <definedName name="_ESC1" localSheetId="2">#REF!</definedName>
    <definedName name="_ESC1">#REF!</definedName>
    <definedName name="_EX9596" localSheetId="2">#REF!</definedName>
    <definedName name="_EX9596">#REF!</definedName>
    <definedName name="_F" hidden="1">'[24]Fax a enviar'!#REF!</definedName>
    <definedName name="_FAL1" localSheetId="2">#REF!</definedName>
    <definedName name="_FAL1">#REF!</definedName>
    <definedName name="_FAL2" localSheetId="2">#REF!</definedName>
    <definedName name="_FAL2">#REF!</definedName>
    <definedName name="_FAL3" localSheetId="2">#REF!</definedName>
    <definedName name="_FAL3">#REF!</definedName>
    <definedName name="_FAL4" localSheetId="2">#REF!</definedName>
    <definedName name="_FAL4">#REF!</definedName>
    <definedName name="_FAL5" localSheetId="2">#REF!</definedName>
    <definedName name="_FAL5">#REF!</definedName>
    <definedName name="_FAL6" localSheetId="2">#REF!</definedName>
    <definedName name="_FAL6">#REF!</definedName>
    <definedName name="_FAL7" localSheetId="2">#REF!</definedName>
    <definedName name="_FAL7">#REF!</definedName>
    <definedName name="_FAL89" localSheetId="2">#REF!</definedName>
    <definedName name="_FAL89">#REF!</definedName>
    <definedName name="_Fill" localSheetId="2" hidden="1">#REF!</definedName>
    <definedName name="_Fill" hidden="1">#REF!</definedName>
    <definedName name="_Fill1" localSheetId="2" hidden="1">#REF!</definedName>
    <definedName name="_Fill1" hidden="1">#REF!</definedName>
    <definedName name="_xlnm._FilterDatabase" hidden="1">[25]C!$P$428:$T$428</definedName>
    <definedName name="_FMK1" localSheetId="2">#REF!</definedName>
    <definedName name="_FMK1">#REF!</definedName>
    <definedName name="_IKR1" localSheetId="2">#REF!</definedName>
    <definedName name="_IKR1">#REF!</definedName>
    <definedName name="_IRP1" localSheetId="2">#REF!</definedName>
    <definedName name="_IRP1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LIT1" localSheetId="2">#REF!</definedName>
    <definedName name="_LIT1">#REF!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'[26]Fax a enviar'!#REF!</definedName>
    <definedName name="_MatMult_AxB" hidden="1">'[26]Fax a enviar'!#REF!</definedName>
    <definedName name="_MatMult_B" hidden="1">'[26]Fax a enviar'!#REF!</definedName>
    <definedName name="_MEX1" localSheetId="2">#REF!</definedName>
    <definedName name="_MEX1">#REF!</definedName>
    <definedName name="_Order1" localSheetId="2" hidden="1">255</definedName>
    <definedName name="_Order1" hidden="1">255</definedName>
    <definedName name="_Order2" hidden="1">255</definedName>
    <definedName name="_P" localSheetId="2">#REF!</definedName>
    <definedName name="_P">#REF!</definedName>
    <definedName name="_Parse_Out" localSheetId="2" hidden="1">#REF!</definedName>
    <definedName name="_Parse_Out" hidden="1">#REF!</definedName>
    <definedName name="_PTA1" localSheetId="2">#REF!</definedName>
    <definedName name="_PTA1">#REF!</definedName>
    <definedName name="_qV196">[22]QNEWLOR!#REF!</definedName>
    <definedName name="_ref2" localSheetId="2">#REF!</definedName>
    <definedName name="_ref2">#REF!</definedName>
    <definedName name="_Regression_Int" hidden="1">1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RES2">[23]RES!#REF!</definedName>
    <definedName name="_ROS1">#N/A</definedName>
    <definedName name="_ROS2">#N/A</definedName>
    <definedName name="_ROS3">#N/A</definedName>
    <definedName name="_ROS4">#N/A</definedName>
    <definedName name="_SAR1" localSheetId="2">#REF!</definedName>
    <definedName name="_SAR1">#REF!</definedName>
    <definedName name="_Sort" localSheetId="2" hidden="1">#REF!</definedName>
    <definedName name="_Sort" hidden="1">#REF!</definedName>
    <definedName name="_SRT11" localSheetId="6" hidden="1">{"Minpmon",#N/A,FALSE,"Monthinput"}</definedName>
    <definedName name="_SRT11" localSheetId="2" hidden="1">{"Minpmon",#N/A,FALSE,"Monthinput"}</definedName>
    <definedName name="_SRT11" localSheetId="3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6" hidden="1">{"Minpmon",#N/A,FALSE,"Monthinput"}</definedName>
    <definedName name="_SRT111" localSheetId="2" hidden="1">{"Minpmon",#N/A,FALSE,"Monthinput"}</definedName>
    <definedName name="_SRT111" localSheetId="3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>#REF!</definedName>
    <definedName name="_TAB1" localSheetId="2">#REF!</definedName>
    <definedName name="_TAB1">#REF!</definedName>
    <definedName name="_Tab19" localSheetId="2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'[27]shared data'!$A$1:$G$71</definedName>
    <definedName name="_Toc191191306_3" localSheetId="2">[28]anex7!#REF!</definedName>
    <definedName name="_Toc191191306_3">[28]anex7!#REF!</definedName>
    <definedName name="_TOT58" localSheetId="2">[2]GROWTH!#REF!</definedName>
    <definedName name="_TOT58">[2]GROWTH!#REF!</definedName>
    <definedName name="_WB2" localSheetId="2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 localSheetId="2" hidden="1">[15]WB!#REF!</definedName>
    <definedName name="a" hidden="1">[15]WB!#REF!</definedName>
    <definedName name="a\V104" localSheetId="2">[22]QNEWLOR!#REF!</definedName>
    <definedName name="a\V104">[22]QNEWLOR!#REF!</definedName>
    <definedName name="A_impresión_IM">'[29]ponder a y p '!$A$1:$N$50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6" hidden="1">{"Riqfin97",#N/A,FALSE,"Tran";"Riqfinpro",#N/A,FALSE,"Tran"}</definedName>
    <definedName name="aaa" localSheetId="2" hidden="1">{"Riqfin97",#N/A,FALSE,"Tran";"Riqfinpro",#N/A,FALSE,"Tran"}</definedName>
    <definedName name="aaa" localSheetId="3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>#REF!</definedName>
    <definedName name="abx" localSheetId="2">#REF!</definedName>
    <definedName name="abx">#REF!</definedName>
    <definedName name="AccessDatabase" hidden="1">"\\De2kp-42538\BOLETIN\Claga\CLAGA2000.mdb"</definedName>
    <definedName name="ACTIVATE">#REF!</definedName>
    <definedName name="Actual" localSheetId="2">#REF!</definedName>
    <definedName name="Actual">#REF!</definedName>
    <definedName name="ACUMULADO">#N/A</definedName>
    <definedName name="ACwvu.PLA1." localSheetId="2" hidden="1">'[30]COP FED'!#REF!</definedName>
    <definedName name="ACwvu.PLA1." hidden="1">'[30]COP FED'!#REF!</definedName>
    <definedName name="ACwvu.PLA2." hidden="1">'[30]COP FED'!$A$1:$N$49</definedName>
    <definedName name="ad" localSheetId="6" hidden="1">{"Riqfin97",#N/A,FALSE,"Tran";"Riqfinpro",#N/A,FALSE,"Tran"}</definedName>
    <definedName name="ad" localSheetId="2" hidden="1">{"Riqfin97",#N/A,FALSE,"Tran";"Riqfinpro",#N/A,FALSE,"Tran"}</definedName>
    <definedName name="ad" localSheetId="3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2">#REF!</definedName>
    <definedName name="adaD">#REF!</definedName>
    <definedName name="adrra" localSheetId="2">#REF!</definedName>
    <definedName name="adrra">#REF!</definedName>
    <definedName name="adsadrr" localSheetId="2" hidden="1">#REF!</definedName>
    <definedName name="adsadrr" hidden="1">#REF!</definedName>
    <definedName name="af" localSheetId="6" hidden="1">{"Tab1",#N/A,FALSE,"P";"Tab2",#N/A,FALSE,"P"}</definedName>
    <definedName name="af" localSheetId="2" hidden="1">{"Tab1",#N/A,FALSE,"P";"Tab2",#N/A,FALSE,"P"}</definedName>
    <definedName name="af" localSheetId="3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6" hidden="1">{"Tab1",#N/A,FALSE,"P";"Tab2",#N/A,FALSE,"P"}</definedName>
    <definedName name="aff" localSheetId="2" hidden="1">{"Tab1",#N/A,FALSE,"P";"Tab2",#N/A,FALSE,"P"}</definedName>
    <definedName name="aff" localSheetId="3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6" hidden="1">{"Tab1",#N/A,FALSE,"P";"Tab2",#N/A,FALSE,"P"}</definedName>
    <definedName name="ag" localSheetId="2" hidden="1">{"Tab1",#N/A,FALSE,"P";"Tab2",#N/A,FALSE,"P"}</definedName>
    <definedName name="ag" localSheetId="3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h" localSheetId="6" hidden="1">{"Riqfin97",#N/A,FALSE,"Tran";"Riqfinpro",#N/A,FALSE,"Tran"}</definedName>
    <definedName name="ah" localSheetId="2" hidden="1">{"Riqfin97",#N/A,FALSE,"Tran";"Riqfinpro",#N/A,FALSE,"Tran"}</definedName>
    <definedName name="ah" localSheetId="3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j" localSheetId="6" hidden="1">{"Riqfin97",#N/A,FALSE,"Tran";"Riqfinpro",#N/A,FALSE,"Tran"}</definedName>
    <definedName name="aj" localSheetId="2" hidden="1">{"Riqfin97",#N/A,FALSE,"Tran";"Riqfinpro",#N/A,FALSE,"Tran"}</definedName>
    <definedName name="aj" localSheetId="3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l" localSheetId="6" hidden="1">{"Riqfin97",#N/A,FALSE,"Tran";"Riqfinpro",#N/A,FALSE,"Tran"}</definedName>
    <definedName name="al" localSheetId="2" hidden="1">{"Riqfin97",#N/A,FALSE,"Tran";"Riqfinpro",#N/A,FALSE,"Tran"}</definedName>
    <definedName name="al" localSheetId="3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j" localSheetId="6" hidden="1">{"Riqfin97",#N/A,FALSE,"Tran";"Riqfinpro",#N/A,FALSE,"Tran"}</definedName>
    <definedName name="alj" localSheetId="2" hidden="1">{"Riqfin97",#N/A,FALSE,"Tran";"Riqfinpro",#N/A,FALSE,"Tran"}</definedName>
    <definedName name="alj" localSheetId="3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2">#REF!</definedName>
    <definedName name="ALLBIRR">#REF!</definedName>
    <definedName name="AllData" localSheetId="2">#REF!</definedName>
    <definedName name="AllData">#REF!</definedName>
    <definedName name="ALLSDR" localSheetId="2">#REF!</definedName>
    <definedName name="ALLSDR">#REF!</definedName>
    <definedName name="alpha">'[31]Int rate table spreads'!$C$7</definedName>
    <definedName name="AMORTI" localSheetId="2">#REF!</definedName>
    <definedName name="AMORTI">#REF!</definedName>
    <definedName name="ANEXO2" localSheetId="2">[32]BCP!#REF!</definedName>
    <definedName name="ANEXO2">[32]BCP!#REF!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[22]QNEWLOR!$J$3:$AU$7,[22]QNEWLOR!$J$21:$AU$77,[22]QNEWLOR!$J$91:$AU$149</definedName>
    <definedName name="_xlnm.Print_Area">[33]MONTHLY!$A$2:$U$25,[33]MONTHLY!$A$29:$U$66,[33]MONTHLY!$A$71:$U$124,[33]MONTHLY!$A$127:$U$180,[33]MONTHLY!$A$183:$U$238,[33]MONTHLY!$A$244:$U$287,[33]MONTHLY!$A$291:$U$330</definedName>
    <definedName name="AREACONSTRUCCIO" localSheetId="2">#REF!</definedName>
    <definedName name="AREACONSTRUCCIO">#REF!</definedName>
    <definedName name="as" localSheetId="2" hidden="1">'[34]Fax a enviar'!#REF!</definedName>
    <definedName name="as" hidden="1">'[34]Fax a enviar'!#REF!</definedName>
    <definedName name="ASAU" localSheetId="2">#REF!</definedName>
    <definedName name="ASAU">#REF!</definedName>
    <definedName name="ASAU1" localSheetId="2">#REF!</definedName>
    <definedName name="ASAU1">#REF!</definedName>
    <definedName name="asd" localSheetId="2">#REF!</definedName>
    <definedName name="asd">#REF!</definedName>
    <definedName name="asdrae" localSheetId="2" hidden="1">#REF!</definedName>
    <definedName name="asdrae" hidden="1">#REF!</definedName>
    <definedName name="asdrra" localSheetId="2">#REF!</definedName>
    <definedName name="asdrra">#REF!</definedName>
    <definedName name="ase" localSheetId="2">#REF!</definedName>
    <definedName name="ase">#REF!</definedName>
    <definedName name="aser" localSheetId="2">#REF!</definedName>
    <definedName name="aser">#REF!</definedName>
    <definedName name="AsignadoA">#REF!</definedName>
    <definedName name="ASO">#REF!</definedName>
    <definedName name="asraa" localSheetId="2">#REF!</definedName>
    <definedName name="asraa">#REF!</definedName>
    <definedName name="asrraa44" localSheetId="2">#REF!</definedName>
    <definedName name="asrraa44">#REF!</definedName>
    <definedName name="ass">#N/A</definedName>
    <definedName name="ASSUM" localSheetId="2">#REF!</definedName>
    <definedName name="ASSUM">#REF!</definedName>
    <definedName name="atlantic">[35]nonopec!$D$424:$D$433</definedName>
    <definedName name="atrade" localSheetId="7">[12]!atrade</definedName>
    <definedName name="atrade">[12]!atrade</definedName>
    <definedName name="AUS" localSheetId="2">#REF!</definedName>
    <definedName name="AUS">#REF!</definedName>
    <definedName name="Average_Daily_Depreciation">'[36]Inter-Bank'!$G$5</definedName>
    <definedName name="Average_Weekly_Depreciation">'[36]Inter-Bank'!$K$5</definedName>
    <definedName name="Average_Weekly_Inter_Bank_Exchange_Rate">'[36]Inter-Bank'!$H$5</definedName>
    <definedName name="AVISO" localSheetId="2">#REF!</definedName>
    <definedName name="AVISO">#REF!</definedName>
    <definedName name="B" localSheetId="2">#REF!</definedName>
    <definedName name="B">#REF!</definedName>
    <definedName name="BAL">#REF!</definedName>
    <definedName name="bALANCE" localSheetId="6" hidden="1">{"Minpmon",#N/A,FALSE,"Monthinput"}</definedName>
    <definedName name="bALANCE" localSheetId="2" hidden="1">{"Minpmon",#N/A,FALSE,"Monthinput"}</definedName>
    <definedName name="bALANCE" localSheetId="3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2">#REF!</definedName>
    <definedName name="BANCOS">#REF!</definedName>
    <definedName name="_xlnm.Database" localSheetId="2">#REF!</definedName>
    <definedName name="_xlnm.Database">#REF!</definedName>
    <definedName name="Batumi_debt">#REF!</definedName>
    <definedName name="bb" localSheetId="6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>#REF!</definedName>
    <definedName name="bbbb" localSheetId="6" hidden="1">{"Minpmon",#N/A,FALSE,"Monthinput"}</definedName>
    <definedName name="bbbb" localSheetId="2" hidden="1">{"Minpmon",#N/A,FALSE,"Monthinput"}</definedName>
    <definedName name="bbbb" localSheetId="3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6" hidden="1">{"Tab1",#N/A,FALSE,"P";"Tab2",#N/A,FALSE,"P"}</definedName>
    <definedName name="bbbbbbbbbbbbb" localSheetId="2" hidden="1">{"Tab1",#N/A,FALSE,"P";"Tab2",#N/A,FALSE,"P"}</definedName>
    <definedName name="bbbbbbbbbbbbb" localSheetId="3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2">#REF!</definedName>
    <definedName name="BC">#REF!</definedName>
    <definedName name="BCA">#N/A</definedName>
    <definedName name="BCA_GDP">#N/A</definedName>
    <definedName name="BCA_NGDP" localSheetId="2">#REF!</definedName>
    <definedName name="BCA_NGDP">#REF!</definedName>
    <definedName name="BCH" localSheetId="2">#REF!</definedName>
    <definedName name="BCH">#REF!</definedName>
    <definedName name="BCH_10G" localSheetId="2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'[37]Crédito SPNF (fiscal)'!#REF!</definedName>
    <definedName name="BE">#N/A</definedName>
    <definedName name="BEA" localSheetId="2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2">#REF!</definedName>
    <definedName name="BED">#REF!</definedName>
    <definedName name="BED_6" localSheetId="2">#REF!</definedName>
    <definedName name="BED_6">#REF!</definedName>
    <definedName name="BEO" localSheetId="2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">#REF!</definedName>
    <definedName name="BFD">#REF!</definedName>
    <definedName name="BFDA" localSheetId="2">#REF!</definedName>
    <definedName name="BFDA">#REF!</definedName>
    <definedName name="BFDI" localSheetId="2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7">[38]!BFLD_DF</definedName>
    <definedName name="BFLD_DF">[38]!BFLD_DF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 localSheetId="2">#REF!</definedName>
    <definedName name="BFOA">#REF!</definedName>
    <definedName name="BFOAG" localSheetId="2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2">#REF!</definedName>
    <definedName name="BFUND">#REF!</definedName>
    <definedName name="BGS" localSheetId="2">#REF!</definedName>
    <definedName name="BGS">#REF!</definedName>
    <definedName name="BI">#N/A</definedName>
    <definedName name="BIP" localSheetId="2">#REF!</definedName>
    <definedName name="BIP">#REF!</definedName>
    <definedName name="BK">#N/A</definedName>
    <definedName name="BKF">#N/A</definedName>
    <definedName name="BKFA" localSheetId="2">#REF!</definedName>
    <definedName name="BKFA">#REF!</definedName>
    <definedName name="BKO" localSheetId="2">#REF!</definedName>
    <definedName name="BKO">#REF!</definedName>
    <definedName name="bla" localSheetId="2" hidden="1">#REF!</definedName>
    <definedName name="bla" hidden="1">#REF!</definedName>
    <definedName name="BLPH1" hidden="1">'[39]Ex rate bloom'!$A$4</definedName>
    <definedName name="BLPH2" hidden="1">'[39]Ex rate bloom'!$D$4</definedName>
    <definedName name="BLPH3" hidden="1">'[39]Ex rate bloom'!$G$4</definedName>
    <definedName name="BLPH4" hidden="1">'[39]Ex rate bloom'!$J$4</definedName>
    <definedName name="BLPH5" hidden="1">'[39]Ex rate bloom'!$M$4</definedName>
    <definedName name="BLPH6" hidden="1">'[39]Ex rate bloom'!$P$4</definedName>
    <definedName name="BLPH7" hidden="1">'[39]Ex rate bloom'!$S$4</definedName>
    <definedName name="BLPH8" hidden="1">'[39]Ex rate bloom'!$V$4</definedName>
    <definedName name="BM" localSheetId="2">#REF!</definedName>
    <definedName name="BM">#REF!</definedName>
    <definedName name="BMG">[40]Q6!$E$28:$AH$28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G" localSheetId="2">#REF!</definedName>
    <definedName name="BOG">#REF!</definedName>
    <definedName name="BOLETIN" localSheetId="2">[32]BCP!#REF!</definedName>
    <definedName name="BOLETIN">[32]BCP!#REF!</definedName>
    <definedName name="BOP">#N/A</definedName>
    <definedName name="BOPUSD" localSheetId="2">#REF!</definedName>
    <definedName name="BOPUSD">#REF!</definedName>
    <definedName name="BRASS" localSheetId="2">#REF!</definedName>
    <definedName name="BRASS">#REF!</definedName>
    <definedName name="BRASS_1" localSheetId="2">#REF!</definedName>
    <definedName name="BRASS_1">#REF!</definedName>
    <definedName name="BRASS_6">#REF!</definedName>
    <definedName name="BS" localSheetId="2">#REF!</definedName>
    <definedName name="BS">#REF!</definedName>
    <definedName name="BS1A" localSheetId="2">#REF!</definedName>
    <definedName name="BS1A">#REF!</definedName>
    <definedName name="BTR">#REF!</definedName>
    <definedName name="BTRG">#REF!</definedName>
    <definedName name="Budget" localSheetId="2">#REF!</definedName>
    <definedName name="Budget">#REF!</definedName>
    <definedName name="Button_13">"CLAGA2000_Consolidado_2001_List"</definedName>
    <definedName name="BX">#REF!</definedName>
    <definedName name="BXG">[40]Q6!$E$26:$AH$26</definedName>
    <definedName name="BXS" localSheetId="2">#REF!</definedName>
    <definedName name="BXS">#REF!</definedName>
    <definedName name="C.2" localSheetId="2">#REF!</definedName>
    <definedName name="C.2">#REF!</definedName>
    <definedName name="C_" localSheetId="2">#REF!</definedName>
    <definedName name="C_">#REF!</definedName>
    <definedName name="C_1" localSheetId="2">OFFSET(#REF!,0,0,COUNT(#REF!),1)</definedName>
    <definedName name="C_1">OFFSET(#REF!,0,0,COUNT(#REF!),1)</definedName>
    <definedName name="C_2">OFFSET(#REF!,0,0,COUNT(#REF!),1)</definedName>
    <definedName name="CAD" localSheetId="2">#REF!</definedName>
    <definedName name="CAD">#REF!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>#REF!</definedName>
    <definedName name="Cavg" localSheetId="2">OFFSET(#REF!,0,0,COUNT(#REF!),1)</definedName>
    <definedName name="Cavg">OFFSET(#REF!,0,0,COUNT(#REF!),1)</definedName>
    <definedName name="cc" localSheetId="6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6" hidden="1">{"Minpmon",#N/A,FALSE,"Monthinput"}</definedName>
    <definedName name="ccccc" localSheetId="2" hidden="1">{"Minpmon",#N/A,FALSE,"Monthinput"}</definedName>
    <definedName name="ccccc" localSheetId="3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6" hidden="1">{"Tab1",#N/A,FALSE,"P";"Tab2",#N/A,FALSE,"P"}</definedName>
    <definedName name="cccccccccccccc" localSheetId="2" hidden="1">{"Tab1",#N/A,FALSE,"P";"Tab2",#N/A,FALSE,"P"}</definedName>
    <definedName name="cccccccccccccc" localSheetId="3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6" hidden="1">{"Riqfin97",#N/A,FALSE,"Tran";"Riqfinpro",#N/A,FALSE,"Tran"}</definedName>
    <definedName name="cccm" localSheetId="2" hidden="1">{"Riqfin97",#N/A,FALSE,"Tran";"Riqfinpro",#N/A,FALSE,"Tran"}</definedName>
    <definedName name="cccm" localSheetId="3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D" localSheetId="2">#REF!</definedName>
    <definedName name="CD">#REF!</definedName>
    <definedName name="CD1A" localSheetId="2">#REF!</definedName>
    <definedName name="CD1A">#REF!</definedName>
    <definedName name="CEMENTO">#REF!</definedName>
    <definedName name="cfdfdf" localSheetId="2" hidden="1">#REF!</definedName>
    <definedName name="cfdfdf" hidden="1">#REF!</definedName>
    <definedName name="chart" localSheetId="2">#REF!</definedName>
    <definedName name="chart">#REF!</definedName>
    <definedName name="CHF" localSheetId="2">#REF!</definedName>
    <definedName name="CHF">#REF!</definedName>
    <definedName name="CHK5.1">#REF!</definedName>
    <definedName name="cirr">#REF!</definedName>
    <definedName name="ClaveDeColor">#REF!</definedName>
    <definedName name="CLUB91" localSheetId="2">#REF!</definedName>
    <definedName name="CLUB91">#REF!</definedName>
    <definedName name="CMD">[32]BCP!#REF!</definedName>
    <definedName name="cmethapp" localSheetId="2">#REF!,#REF!,#REF!</definedName>
    <definedName name="cmethapp">#REF!,#REF!,#REF!</definedName>
    <definedName name="cmethmain" localSheetId="2">#REF!</definedName>
    <definedName name="cmethmain">#REF!</definedName>
    <definedName name="Cmin" localSheetId="2">OFFSET(#REF!,0,0,COUNT(#REF!),1)</definedName>
    <definedName name="Cmin">OFFSET(#REF!,0,0,COUNT(#REF!),1)</definedName>
    <definedName name="CN" localSheetId="2">#REF!</definedName>
    <definedName name="CN">#REF!</definedName>
    <definedName name="CN1A" localSheetId="2">#REF!</definedName>
    <definedName name="CN1A">#REF!</definedName>
    <definedName name="Color1">#REF!</definedName>
    <definedName name="Color2">#REF!</definedName>
    <definedName name="Color3">#REF!</definedName>
    <definedName name="Color4">#REF!</definedName>
    <definedName name="Color5">#REF!</definedName>
    <definedName name="Color6">#REF!</definedName>
    <definedName name="COM">#REF!</definedName>
    <definedName name="CONS1">[41]MONTHLY!$BP$4:$CA$4</definedName>
    <definedName name="CONS2">[41]MONTHLY!$CB$4:$CM$4</definedName>
    <definedName name="CONSOL" localSheetId="2">#REF!</definedName>
    <definedName name="CONSOL">#REF!</definedName>
    <definedName name="CONSOLC2" localSheetId="2">#REF!</definedName>
    <definedName name="CONSOLC2">#REF!</definedName>
    <definedName name="copystart" localSheetId="2">#REF!</definedName>
    <definedName name="copystart">#REF!</definedName>
    <definedName name="Copytodebt" localSheetId="2">'[1]in-out'!#REF!</definedName>
    <definedName name="Copytodebt">'[1]in-out'!#REF!</definedName>
    <definedName name="COUNT" localSheetId="2">#REF!</definedName>
    <definedName name="COUNT">#REF!</definedName>
    <definedName name="COUNTER" localSheetId="2">#REF!</definedName>
    <definedName name="COUNTER">#REF!</definedName>
    <definedName name="cp" localSheetId="2" hidden="1">'[42]C Summary'!#REF!</definedName>
    <definedName name="cp" hidden="1">'[42]C Summary'!#REF!</definedName>
    <definedName name="CPF" localSheetId="2">#REF!</definedName>
    <definedName name="CPF">#REF!</definedName>
    <definedName name="CPI_Core" localSheetId="2">#REF!</definedName>
    <definedName name="CPI_Core">#REF!</definedName>
    <definedName name="CPI_NAT_monthly" localSheetId="2">#REF!</definedName>
    <definedName name="CPI_NAT_monthly">#REF!</definedName>
    <definedName name="CREDITOBCH">#REF!</definedName>
    <definedName name="CREDITORSB">#REF!</definedName>
    <definedName name="Crng" localSheetId="2">OFFSET(#REF!,0,0,COUNT(#REF!),1)</definedName>
    <definedName name="Crng">OFFSET(#REF!,0,0,COUNT(#REF!),1)</definedName>
    <definedName name="Crt" localSheetId="2">#REF!</definedName>
    <definedName name="Crt">#REF!</definedName>
    <definedName name="CRUDE1">[41]MONTHLY!$B$437:$Z$444</definedName>
    <definedName name="CRUDE2">[41]MONTHLY!$B$451:$Z$458</definedName>
    <definedName name="CRUDE3">[41]MONTHLY!$B$465:$Z$472</definedName>
    <definedName name="CRUZ" localSheetId="2">#REF!</definedName>
    <definedName name="CRUZ">#REF!</definedName>
    <definedName name="CRUZ1" localSheetId="2">#REF!</definedName>
    <definedName name="CRUZ1">#REF!</definedName>
    <definedName name="CS" localSheetId="2">#REF!</definedName>
    <definedName name="CS">#REF!</definedName>
    <definedName name="CS1A" localSheetId="2">#REF!</definedName>
    <definedName name="CS1A">#REF!</definedName>
    <definedName name="CUENTASMON">[32]BCP!#REF!</definedName>
    <definedName name="CurMonth" localSheetId="2">#REF!</definedName>
    <definedName name="CurMonth">#REF!</definedName>
    <definedName name="Currency" localSheetId="2">#REF!</definedName>
    <definedName name="Currency">#REF!</definedName>
    <definedName name="cutoff">'[43]LIC cutoff'!$A$2:$B$15</definedName>
    <definedName name="d" localSheetId="2" hidden="1">'[44]Fax a enviar'!#REF!</definedName>
    <definedName name="d" hidden="1">'[44]Fax a enviar'!#REF!</definedName>
    <definedName name="D_B" localSheetId="2">#REF!</definedName>
    <definedName name="D_B">#REF!</definedName>
    <definedName name="D_G" localSheetId="2">#REF!</definedName>
    <definedName name="D_G">#REF!</definedName>
    <definedName name="D_Ind" localSheetId="2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>#REF!</definedName>
    <definedName name="DABproj">#N/A</definedName>
    <definedName name="DAGproj">#N/A</definedName>
    <definedName name="Daily_Depreciation">'[36]Inter-Bank'!$E$5</definedName>
    <definedName name="DAproj">#N/A</definedName>
    <definedName name="DASD">#N/A</definedName>
    <definedName name="DASDB">#N/A</definedName>
    <definedName name="DASDG">#N/A</definedName>
    <definedName name="data" localSheetId="2">#REF!</definedName>
    <definedName name="data">#REF!</definedName>
    <definedName name="data1" localSheetId="2">#REF!</definedName>
    <definedName name="data1">#REF!</definedName>
    <definedName name="Data2" localSheetId="2">#REF!</definedName>
    <definedName name="Data2">#REF!</definedName>
    <definedName name="Dataset" localSheetId="2">#REF!</definedName>
    <definedName name="Dataset">#REF!</definedName>
    <definedName name="date" localSheetId="2">[45]Tablas!$IV$1:$IV$2</definedName>
    <definedName name="date">[45]Tablas!$IV$1:$IV$2</definedName>
    <definedName name="dates">'[27]shared data'!$S$8:$S$155</definedName>
    <definedName name="DATES_A">'[27]shared data'!$D$2:$AC$2</definedName>
    <definedName name="Dates1" localSheetId="2">#REF!</definedName>
    <definedName name="Dates1">#REF!</definedName>
    <definedName name="DB" localSheetId="2">#REF!</definedName>
    <definedName name="DB">#REF!</definedName>
    <definedName name="dbo" localSheetId="2">#REF!</definedName>
    <definedName name="dbo">#REF!</definedName>
    <definedName name="DBproj">#N/A</definedName>
    <definedName name="dd" localSheetId="6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D" localSheetId="2">#REF!</definedName>
    <definedName name="DDD">#REF!</definedName>
    <definedName name="dddd" localSheetId="6" hidden="1">{"Minpmon",#N/A,FALSE,"Monthinput"}</definedName>
    <definedName name="dddd" localSheetId="2" hidden="1">{"Minpmon",#N/A,FALSE,"Monthinput"}</definedName>
    <definedName name="dddd" localSheetId="3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6" hidden="1">{"Tab1",#N/A,FALSE,"P";"Tab2",#N/A,FALSE,"P"}</definedName>
    <definedName name="dddddd" localSheetId="2" hidden="1">{"Tab1",#N/A,FALSE,"P";"Tab2",#N/A,FALSE,"P"}</definedName>
    <definedName name="dddddd" localSheetId="3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2" hidden="1">#REF!</definedName>
    <definedName name="ddgdg" hidden="1">#REF!</definedName>
    <definedName name="Deal_Date">'[36]Inter-Bank'!$B$5</definedName>
    <definedName name="DEBRIEF" localSheetId="2">#REF!</definedName>
    <definedName name="DEBRIEF">#REF!</definedName>
    <definedName name="DEBT" localSheetId="2">#REF!</definedName>
    <definedName name="DEBT">#REF!</definedName>
    <definedName name="DEFL">#REF!</definedName>
    <definedName name="DEG" localSheetId="2">#REF!</definedName>
    <definedName name="DEG">#REF!</definedName>
    <definedName name="DEMEURO" localSheetId="2">#REF!</definedName>
    <definedName name="DEMEURO">#REF!</definedName>
    <definedName name="der" localSheetId="6" hidden="1">{"Tab1",#N/A,FALSE,"P";"Tab2",#N/A,FALSE,"P"}</definedName>
    <definedName name="der" localSheetId="2" hidden="1">{"Tab1",#N/A,FALSE,"P";"Tab2",#N/A,FALSE,"P"}</definedName>
    <definedName name="der" localSheetId="3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>#REF!</definedName>
    <definedName name="dfdf" localSheetId="2" hidden="1">'[44]Fax a enviar'!#REF!</definedName>
    <definedName name="dfdf" hidden="1">'[44]Fax a enviar'!#REF!</definedName>
    <definedName name="dfdfsd" localSheetId="2" hidden="1">'[46]Fax a enviar'!#REF!</definedName>
    <definedName name="dfdfsd" hidden="1">'[46]Fax a enviar'!#REF!</definedName>
    <definedName name="dfdgfdfd" hidden="1">'[47]Fax a enviar'!#REF!</definedName>
    <definedName name="dfdgfdsfsd" localSheetId="2" hidden="1">#REF!</definedName>
    <definedName name="dfdgfdsfsd" hidden="1">#REF!</definedName>
    <definedName name="dfgd" localSheetId="2">#REF!</definedName>
    <definedName name="dfgd">#REF!</definedName>
    <definedName name="DG">#REF!</definedName>
    <definedName name="DG_S">#REF!</definedName>
    <definedName name="dgdgd" localSheetId="2" hidden="1">#REF!</definedName>
    <definedName name="dgdgd" hidden="1">#REF!</definedName>
    <definedName name="DGproj">#N/A</definedName>
    <definedName name="Discount_IDA">[48]NPV!$B$28</definedName>
    <definedName name="Discount_NC">[48]NPV!#REF!</definedName>
    <definedName name="DiscountRate" localSheetId="2">#REF!</definedName>
    <definedName name="DiscountRate">#REF!</definedName>
    <definedName name="DIVISOR" localSheetId="2">#REF!</definedName>
    <definedName name="DIVISOR">#REF!</definedName>
    <definedName name="DIVISOR1" localSheetId="2">#REF!</definedName>
    <definedName name="DIVISOR1">#REF!</definedName>
    <definedName name="DKK" localSheetId="2">#REF!</definedName>
    <definedName name="DKK">#REF!</definedName>
    <definedName name="DKR" localSheetId="2">#REF!</definedName>
    <definedName name="DKR">#REF!</definedName>
    <definedName name="DM" localSheetId="2">#REF!</definedName>
    <definedName name="DM">#REF!</definedName>
    <definedName name="DM1A" localSheetId="2">#REF!</definedName>
    <definedName name="DM1A">#REF!</definedName>
    <definedName name="DO">#REF!</definedName>
    <definedName name="Dproj">#N/A</definedName>
    <definedName name="DR" localSheetId="2">#REF!</definedName>
    <definedName name="DR">#REF!</definedName>
    <definedName name="DR1A" localSheetId="2">#REF!</definedName>
    <definedName name="DR1A">#REF!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'[44]Fax a enviar'!#REF!</definedName>
    <definedName name="DSA_Assumptions" localSheetId="2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2" hidden="1">'[44]Fax a enviar'!#REF!</definedName>
    <definedName name="dsds" hidden="1">'[44]Fax a enviar'!#REF!</definedName>
    <definedName name="DSI" localSheetId="2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">#REF!</definedName>
    <definedName name="DSP">#REF!</definedName>
    <definedName name="DSPBproj">#N/A</definedName>
    <definedName name="DSPG" localSheetId="2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2">#REF!</definedName>
    <definedName name="DY">#REF!</definedName>
    <definedName name="DY1A" localSheetId="2">#REF!</definedName>
    <definedName name="DY1A">#REF!</definedName>
    <definedName name="E" localSheetId="2">#REF!</definedName>
    <definedName name="E">#REF!</definedName>
    <definedName name="EBRD">#REF!</definedName>
    <definedName name="ECU" localSheetId="2">#REF!</definedName>
    <definedName name="ECU">#REF!</definedName>
    <definedName name="EDNA">#N/A</definedName>
    <definedName name="edr" localSheetId="6" hidden="1">{"Riqfin97",#N/A,FALSE,"Tran";"Riqfinpro",#N/A,FALSE,"Tran"}</definedName>
    <definedName name="edr" localSheetId="2" hidden="1">{"Riqfin97",#N/A,FALSE,"Tran";"Riqfinpro",#N/A,FALSE,"Tran"}</definedName>
    <definedName name="edr" localSheetId="3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6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e" localSheetId="6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6" hidden="1">{"Riqfin97",#N/A,FALSE,"Tran";"Riqfinpro",#N/A,FALSE,"Tran"}</definedName>
    <definedName name="eeee" localSheetId="2" hidden="1">{"Riqfin97",#N/A,FALSE,"Tran";"Riqfinpro",#N/A,FALSE,"Tran"}</definedName>
    <definedName name="eeee" localSheetId="3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6" hidden="1">{"Riqfin97",#N/A,FALSE,"Tran";"Riqfinpro",#N/A,FALSE,"Tran"}</definedName>
    <definedName name="eeeee" localSheetId="2" hidden="1">{"Riqfin97",#N/A,FALSE,"Tran";"Riqfinpro",#N/A,FALSE,"Tran"}</definedName>
    <definedName name="eeeee" localSheetId="3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6" hidden="1">{"Riqfin97",#N/A,FALSE,"Tran";"Riqfinpro",#N/A,FALSE,"Tran"}</definedName>
    <definedName name="eeeeeee" localSheetId="2" hidden="1">{"Riqfin97",#N/A,FALSE,"Tran";"Riqfinpro",#N/A,FALSE,"Tran"}</definedName>
    <definedName name="eeeeeee" localSheetId="3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2" hidden="1">#REF!</definedName>
    <definedName name="eeeeeeeeee" hidden="1">#REF!</definedName>
    <definedName name="efdgd" localSheetId="2" hidden="1">'[49]Fax a enviar'!#REF!</definedName>
    <definedName name="efdgd" hidden="1">'[49]Fax a enviar'!#REF!</definedName>
    <definedName name="efefte" localSheetId="2" hidden="1">'[49]Fax a enviar'!#REF!</definedName>
    <definedName name="efefte" hidden="1">'[49]Fax a enviar'!#REF!</definedName>
    <definedName name="efsdfsd" localSheetId="2" hidden="1">#REF!</definedName>
    <definedName name="efsdfsd" hidden="1">#REF!</definedName>
    <definedName name="eka" localSheetId="2">#REF!</definedName>
    <definedName name="eka">#REF!</definedName>
    <definedName name="EMISION">[32]BCP!#REF!</definedName>
    <definedName name="empty" localSheetId="2">#REF!</definedName>
    <definedName name="empty">#REF!</definedName>
    <definedName name="ENDA">#N/A</definedName>
    <definedName name="enri" localSheetId="2">#REF!</definedName>
    <definedName name="enri">#REF!</definedName>
    <definedName name="erererer" localSheetId="2" hidden="1">'[44]Fax a enviar'!#REF!</definedName>
    <definedName name="erererer" hidden="1">'[44]Fax a enviar'!#REF!</definedName>
    <definedName name="ererwrw" localSheetId="2" hidden="1">'[47]Fax a enviar'!#REF!</definedName>
    <definedName name="ererwrw" hidden="1">'[47]Fax a enviar'!#REF!</definedName>
    <definedName name="ergferger" localSheetId="6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6" hidden="1">{"Main Economic Indicators",#N/A,FALSE,"C"}</definedName>
    <definedName name="ergferger1" localSheetId="2" hidden="1">{"Main Economic Indicators",#N/A,FALSE,"C"}</definedName>
    <definedName name="ergferger1" localSheetId="3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t" localSheetId="6" hidden="1">{"Minpmon",#N/A,FALSE,"Monthinput"}</definedName>
    <definedName name="ert" localSheetId="2" hidden="1">{"Minpmon",#N/A,FALSE,"Monthinput"}</definedName>
    <definedName name="ert" localSheetId="3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>#REF!</definedName>
    <definedName name="esafr" localSheetId="2">#REF!</definedName>
    <definedName name="esafr">#REF!</definedName>
    <definedName name="ESC" localSheetId="2">#REF!</definedName>
    <definedName name="ESC">#REF!</definedName>
    <definedName name="ESTRUCTURA" localSheetId="2" hidden="1">[4]C!#REF!</definedName>
    <definedName name="ESTRUCTURA" hidden="1">[4]C!#REF!</definedName>
    <definedName name="etewte" localSheetId="2" hidden="1">#REF!</definedName>
    <definedName name="etewte" hidden="1">#REF!</definedName>
    <definedName name="etwt" localSheetId="2" hidden="1">#REF!</definedName>
    <definedName name="etwt" hidden="1">#REF!</definedName>
    <definedName name="EURCRUDE87" localSheetId="2">#REF!</definedName>
    <definedName name="EURCRUDE87">#REF!</definedName>
    <definedName name="EURCRUDE88" localSheetId="2">#REF!</definedName>
    <definedName name="EURCRUDE88">#REF!</definedName>
    <definedName name="EURO" localSheetId="2">#REF!</definedName>
    <definedName name="EURO">#REF!</definedName>
    <definedName name="EURO1" localSheetId="2">#REF!</definedName>
    <definedName name="EURO1">#REF!</definedName>
    <definedName name="EURPROD87" localSheetId="2">#REF!</definedName>
    <definedName name="EURPROD87">#REF!</definedName>
    <definedName name="EURPROD88" localSheetId="2">#REF!</definedName>
    <definedName name="EURPROD88">#REF!</definedName>
    <definedName name="EURTOT87" localSheetId="2">#REF!</definedName>
    <definedName name="EURTOT87">#REF!</definedName>
    <definedName name="EURTOT88" localSheetId="2">#REF!</definedName>
    <definedName name="EURTOT88">#REF!</definedName>
    <definedName name="eustocks">#N/A</definedName>
    <definedName name="ex">[50]Sheet1!$N$2:$Q$26</definedName>
    <definedName name="ExitWRS">[51]Main!$AB$25</definedName>
    <definedName name="FAL" localSheetId="2">#REF!</definedName>
    <definedName name="FAL">#REF!</definedName>
    <definedName name="FB" localSheetId="2">#REF!</definedName>
    <definedName name="FB">#REF!</definedName>
    <definedName name="FB1A" localSheetId="2">#REF!</definedName>
    <definedName name="FB1A">#REF!</definedName>
    <definedName name="fdfd" hidden="1">'[24]Fax a enviar'!#REF!</definedName>
    <definedName name="fdfdd" localSheetId="2" hidden="1">#REF!</definedName>
    <definedName name="fdfdd" hidden="1">#REF!</definedName>
    <definedName name="fdfddf" localSheetId="2" hidden="1">#REF!</definedName>
    <definedName name="fdfddf" hidden="1">#REF!</definedName>
    <definedName name="fdfdf" hidden="1">'[24]Fax a enviar'!#REF!</definedName>
    <definedName name="fdfds" localSheetId="2" hidden="1">#REF!</definedName>
    <definedName name="fdfds" hidden="1">#REF!</definedName>
    <definedName name="fdfdsafsdf" localSheetId="2" hidden="1">'[46]Fax a enviar'!#REF!</definedName>
    <definedName name="fdfdsafsdf" hidden="1">'[46]Fax a enviar'!#REF!</definedName>
    <definedName name="fdfdsf" localSheetId="2" hidden="1">#REF!</definedName>
    <definedName name="fdfdsf" hidden="1">#REF!</definedName>
    <definedName name="fdfsd" localSheetId="2" hidden="1">'[34]Fax a enviar'!#REF!</definedName>
    <definedName name="fdfsd" hidden="1">'[34]Fax a enviar'!#REF!</definedName>
    <definedName name="fed" localSheetId="6" hidden="1">{"Riqfin97",#N/A,FALSE,"Tran";"Riqfinpro",#N/A,FALSE,"Tran"}</definedName>
    <definedName name="fed" localSheetId="2" hidden="1">{"Riqfin97",#N/A,FALSE,"Tran";"Riqfinpro",#N/A,FALSE,"Tran"}</definedName>
    <definedName name="fed" localSheetId="3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'[44]Fax a enviar'!#REF!</definedName>
    <definedName name="fef" hidden="1">'[44]Fax a enviar'!#REF!</definedName>
    <definedName name="fer" localSheetId="6" hidden="1">{"Riqfin97",#N/A,FALSE,"Tran";"Riqfinpro",#N/A,FALSE,"Tran"}</definedName>
    <definedName name="fer" localSheetId="2" hidden="1">{"Riqfin97",#N/A,FALSE,"Tran";"Riqfinpro",#N/A,FALSE,"Tran"}</definedName>
    <definedName name="fer" localSheetId="3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2">#REF!</definedName>
    <definedName name="FF">#REF!</definedName>
    <definedName name="FF1A" localSheetId="2">#REF!</definedName>
    <definedName name="FF1A">#REF!</definedName>
    <definedName name="fff" localSheetId="2" hidden="1">#REF!</definedName>
    <definedName name="fff" hidden="1">#REF!</definedName>
    <definedName name="ffff" localSheetId="6" hidden="1">{"Riqfin97",#N/A,FALSE,"Tran";"Riqfinpro",#N/A,FALSE,"Tran"}</definedName>
    <definedName name="ffff" localSheetId="2" hidden="1">{"Riqfin97",#N/A,FALSE,"Tran";"Riqfinpro",#N/A,FALSE,"Tran"}</definedName>
    <definedName name="ffff" localSheetId="3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2">#REF!</definedName>
    <definedName name="fffff">#REF!</definedName>
    <definedName name="ffffff" localSheetId="2" hidden="1">#REF!</definedName>
    <definedName name="ffffff" hidden="1">#REF!</definedName>
    <definedName name="fffffff" localSheetId="6" hidden="1">{"Minpmon",#N/A,FALSE,"Monthinput"}</definedName>
    <definedName name="fffffff" localSheetId="2" hidden="1">{"Minpmon",#N/A,FALSE,"Monthinput"}</definedName>
    <definedName name="fffffff" localSheetId="3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'[44]Fax a enviar'!#REF!</definedName>
    <definedName name="ffffffffffffff" localSheetId="6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>#REF!</definedName>
    <definedName name="fgf" localSheetId="6" hidden="1">{"Riqfin97",#N/A,FALSE,"Tran";"Riqfinpro",#N/A,FALSE,"Tran"}</definedName>
    <definedName name="fgf" localSheetId="2" hidden="1">{"Riqfin97",#N/A,FALSE,"Tran";"Riqfinpro",#N/A,FALSE,"Tran"}</definedName>
    <definedName name="fgf" localSheetId="3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'[47]Fax a enviar'!#REF!</definedName>
    <definedName name="fghfghf" hidden="1">'[52]Fax a enviar'!#REF!</definedName>
    <definedName name="fhnfdj" hidden="1">'[44]Fax a enviar'!#REF!</definedName>
    <definedName name="Fig.1" localSheetId="2">#REF!</definedName>
    <definedName name="Fig.1">#REF!</definedName>
    <definedName name="FigTitle" localSheetId="2">#REF!</definedName>
    <definedName name="FigTitle">#REF!</definedName>
    <definedName name="Figure.3" localSheetId="2">#REF!</definedName>
    <definedName name="Figure.3">#REF!</definedName>
    <definedName name="Financing" localSheetId="6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sc">#REF!</definedName>
    <definedName name="Fisca" localSheetId="2">#REF!</definedName>
    <definedName name="Fisca">#REF!</definedName>
    <definedName name="FMI" localSheetId="2">[32]BCP!#REF!</definedName>
    <definedName name="FMI">[32]BCP!#REF!</definedName>
    <definedName name="FMK" localSheetId="2">#REF!</definedName>
    <definedName name="FMK">#REF!</definedName>
    <definedName name="FORMATO">#N/A</definedName>
    <definedName name="FRAMENO" localSheetId="2">#REF!</definedName>
    <definedName name="FRAMENO">#REF!</definedName>
    <definedName name="framework_macro" localSheetId="2">#REF!</definedName>
    <definedName name="framework_macro">#REF!</definedName>
    <definedName name="framework_macro_new" localSheetId="2">#REF!</definedName>
    <definedName name="framework_macro_new">#REF!</definedName>
    <definedName name="framework_monetary">#REF!</definedName>
    <definedName name="FRAMEYES">#REF!</definedName>
    <definedName name="fre" localSheetId="6" hidden="1">{"Tab1",#N/A,FALSE,"P";"Tab2",#N/A,FALSE,"P"}</definedName>
    <definedName name="fre" localSheetId="2" hidden="1">{"Tab1",#N/A,FALSE,"P";"Tab2",#N/A,FALSE,"P"}</definedName>
    <definedName name="fre" localSheetId="3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EURO" localSheetId="2">#REF!</definedName>
    <definedName name="FRFEURO">#REF!</definedName>
    <definedName name="FS" localSheetId="2">#REF!</definedName>
    <definedName name="FS">#REF!</definedName>
    <definedName name="FS1A" localSheetId="2">#REF!</definedName>
    <definedName name="FS1A">#REF!</definedName>
    <definedName name="fsdfsd" hidden="1">[53]C!#REF!</definedName>
    <definedName name="fsdsdfa" hidden="1">'[46]Fax a enviar'!#REF!</definedName>
    <definedName name="FT" localSheetId="2">#REF!</definedName>
    <definedName name="FT">#REF!</definedName>
    <definedName name="FT1A" localSheetId="2">#REF!</definedName>
    <definedName name="FT1A">#REF!</definedName>
    <definedName name="ftr" localSheetId="6" hidden="1">{"Riqfin97",#N/A,FALSE,"Tran";"Riqfinpro",#N/A,FALSE,"Tran"}</definedName>
    <definedName name="ftr" localSheetId="2" hidden="1">{"Riqfin97",#N/A,FALSE,"Tran";"Riqfinpro",#N/A,FALSE,"Tran"}</definedName>
    <definedName name="ftr" localSheetId="3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6" hidden="1">{"Riqfin97",#N/A,FALSE,"Tran";"Riqfinpro",#N/A,FALSE,"Tran"}</definedName>
    <definedName name="fty" localSheetId="2" hidden="1">{"Riqfin97",#N/A,FALSE,"Tran";"Riqfinpro",#N/A,FALSE,"Tran"}</definedName>
    <definedName name="fty" localSheetId="3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2">#REF!</definedName>
    <definedName name="FUENTE">#REF!</definedName>
    <definedName name="fuente1" localSheetId="2">#REF!</definedName>
    <definedName name="fuente1">#REF!</definedName>
    <definedName name="FUENTE2">#REF!</definedName>
    <definedName name="Fuentes">#REF!</definedName>
    <definedName name="fx" localSheetId="2">#REF!</definedName>
    <definedName name="fx">#REF!</definedName>
    <definedName name="G" localSheetId="6" hidden="1">{"Main Economic Indicators",#N/A,FALSE,"C"}</definedName>
    <definedName name="G" localSheetId="2" hidden="1">{"Main Economic Indicators",#N/A,FALSE,"C"}</definedName>
    <definedName name="G" localSheetId="3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AP">#REF!</definedName>
    <definedName name="GAPFGFROM" localSheetId="2">#REF!</definedName>
    <definedName name="GAPFGFROM">#REF!</definedName>
    <definedName name="GAPFGTO" localSheetId="2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 localSheetId="2">#REF!</definedName>
    <definedName name="GBP">#REF!</definedName>
    <definedName name="GCB_NGDP">#N/A</definedName>
    <definedName name="gdg" localSheetId="2" hidden="1">'[44]Fax a enviar'!#REF!</definedName>
    <definedName name="gdg" hidden="1">'[44]Fax a enviar'!#REF!</definedName>
    <definedName name="gdgd" localSheetId="2" hidden="1">'[49]Fax a enviar'!#REF!</definedName>
    <definedName name="gdgd" hidden="1">'[49]Fax a enviar'!#REF!</definedName>
    <definedName name="gdp">[54]GDP_WEO!$A$3:$AB$188</definedName>
    <definedName name="gdpall">[54]GDP!$B$2:$AD$134</definedName>
    <definedName name="gdppc">[54]GDPpc_WEO!$A$3:$AC$188</definedName>
    <definedName name="GGB_NGDP">#N/A</definedName>
    <definedName name="ggfrfff" localSheetId="2" hidden="1">#REF!</definedName>
    <definedName name="ggfrfff" hidden="1">#REF!</definedName>
    <definedName name="ggg" localSheetId="6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'[55]J(Priv.Cap)'!#REF!</definedName>
    <definedName name="ggggggggggggggg" localSheetId="2" hidden="1">#REF!</definedName>
    <definedName name="ggggggggggggggg" hidden="1">#REF!</definedName>
    <definedName name="ght" localSheetId="6" hidden="1">{"Tab1",#N/A,FALSE,"P";"Tab2",#N/A,FALSE,"P"}</definedName>
    <definedName name="ght" localSheetId="2" hidden="1">{"Tab1",#N/A,FALSE,"P";"Tab2",#N/A,FALSE,"P"}</definedName>
    <definedName name="ght" localSheetId="3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>#REF!</definedName>
    <definedName name="gni">[43]GNIpc!$A$1:$R$235</definedName>
    <definedName name="goafrica" localSheetId="7">[56]!goafrica</definedName>
    <definedName name="goafrica">[56]!goafrica</definedName>
    <definedName name="goasia" localSheetId="7">[56]!goasia</definedName>
    <definedName name="goasia">[56]!goasia</definedName>
    <definedName name="GOB" localSheetId="2">#REF!</definedName>
    <definedName name="GOB">#REF!</definedName>
    <definedName name="goeeup" localSheetId="7">[56]!goeeup</definedName>
    <definedName name="goeeup">[56]!goeeup</definedName>
    <definedName name="goeurope" localSheetId="7">[56]!goeurope</definedName>
    <definedName name="goeurope">[56]!goeurope</definedName>
    <definedName name="golamerica" localSheetId="7">[56]!golamerica</definedName>
    <definedName name="golamerica">[56]!golamerica</definedName>
    <definedName name="gomeast" localSheetId="7">[56]!gomeast</definedName>
    <definedName name="gomeast">[56]!gomeast</definedName>
    <definedName name="gooecd" localSheetId="7">[56]!gooecd</definedName>
    <definedName name="gooecd">[56]!gooecd</definedName>
    <definedName name="goopec" localSheetId="7">[56]!goopec</definedName>
    <definedName name="goopec">[56]!goopec</definedName>
    <definedName name="gosummary" localSheetId="7">[56]!gosummary</definedName>
    <definedName name="gosummary">[56]!gosummary</definedName>
    <definedName name="Grace_IDA">[48]NPV!$B$25</definedName>
    <definedName name="Grace_NC">[48]NPV!#REF!</definedName>
    <definedName name="gre" localSheetId="6" hidden="1">{"Riqfin97",#N/A,FALSE,"Tran";"Riqfinpro",#N/A,FALSE,"Tran"}</definedName>
    <definedName name="gre" localSheetId="2" hidden="1">{"Riqfin97",#N/A,FALSE,"Tran";"Riqfinpro",#N/A,FALSE,"Tran"}</definedName>
    <definedName name="gre" localSheetId="3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trt" hidden="1">'[47]Fax a enviar'!#REF!</definedName>
    <definedName name="gtryrtyr" localSheetId="2" hidden="1">#REF!</definedName>
    <definedName name="gtryrtyr" hidden="1">#REF!</definedName>
    <definedName name="GUIL" localSheetId="2">#REF!</definedName>
    <definedName name="GUIL">#REF!</definedName>
    <definedName name="GUIL1" localSheetId="2">#REF!</definedName>
    <definedName name="GUIL1">#REF!</definedName>
    <definedName name="gyu" localSheetId="6" hidden="1">{"Tab1",#N/A,FALSE,"P";"Tab2",#N/A,FALSE,"P"}</definedName>
    <definedName name="gyu" localSheetId="2" hidden="1">{"Tab1",#N/A,FALSE,"P";"Tab2",#N/A,FALSE,"P"}</definedName>
    <definedName name="gyu" localSheetId="3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2" hidden="1">#REF!</definedName>
    <definedName name="h" hidden="1">#REF!</definedName>
    <definedName name="HEADING" localSheetId="2">#REF!</definedName>
    <definedName name="HEADING">#REF!</definedName>
    <definedName name="Heading39">'[27]shared data'!$A$1:$G$5</definedName>
    <definedName name="hfhf" localSheetId="2">#REF!</definedName>
    <definedName name="hfhf">#REF!</definedName>
    <definedName name="hfhfhf" localSheetId="2" hidden="1">'[44]Fax a enviar'!#REF!</definedName>
    <definedName name="hfhfhf" hidden="1">'[44]Fax a enviar'!#REF!</definedName>
    <definedName name="hhh" localSheetId="2" hidden="1">'[57]J(Priv.Cap)'!#REF!</definedName>
    <definedName name="hhh" hidden="1">'[57]J(Priv.Cap)'!#REF!</definedName>
    <definedName name="HHHH" localSheetId="2" hidden="1">#REF!</definedName>
    <definedName name="HHHH" hidden="1">#REF!</definedName>
    <definedName name="hhhhh" localSheetId="6" hidden="1">{"Tab1",#N/A,FALSE,"P";"Tab2",#N/A,FALSE,"P"}</definedName>
    <definedName name="hhhhh" localSheetId="2" hidden="1">{"Tab1",#N/A,FALSE,"P";"Tab2",#N/A,FALSE,"P"}</definedName>
    <definedName name="hhhhh" localSheetId="3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'[36]Inter-Bank'!$L$5</definedName>
    <definedName name="hio" localSheetId="6" hidden="1">{"Tab1",#N/A,FALSE,"P";"Tab2",#N/A,FALSE,"P"}</definedName>
    <definedName name="hio" localSheetId="2" hidden="1">{"Tab1",#N/A,FALSE,"P";"Tab2",#N/A,FALSE,"P"}</definedName>
    <definedName name="hio" localSheetId="3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jkhgkky" hidden="1">'[47]Fax a enviar'!#REF!</definedName>
    <definedName name="hkh" localSheetId="2" hidden="1">#REF!</definedName>
    <definedName name="hkh" hidden="1">#REF!</definedName>
    <definedName name="hkhkh" localSheetId="2" hidden="1">#REF!</definedName>
    <definedName name="hkhkh" hidden="1">#REF!</definedName>
    <definedName name="hola" localSheetId="2">#REF!</definedName>
    <definedName name="hola">#REF!</definedName>
    <definedName name="holalalala" hidden="1">'[24]Fax a enviar'!#REF!</definedName>
    <definedName name="holallll" localSheetId="2">#REF!</definedName>
    <definedName name="holallll">#REF!</definedName>
    <definedName name="hpu" localSheetId="6" hidden="1">{"Tab1",#N/A,FALSE,"P";"Tab2",#N/A,FALSE,"P"}</definedName>
    <definedName name="hpu" localSheetId="2" hidden="1">{"Tab1",#N/A,FALSE,"P";"Tab2",#N/A,FALSE,"P"}</definedName>
    <definedName name="hpu" localSheetId="3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6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6" hidden="1">{"Tab1",#N/A,FALSE,"P";"Tab2",#N/A,FALSE,"P"}</definedName>
    <definedName name="hui" localSheetId="2" hidden="1">{"Tab1",#N/A,FALSE,"P";"Tab2",#N/A,FALSE,"P"}</definedName>
    <definedName name="hui" localSheetId="3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6" hidden="1">{"Tab1",#N/A,FALSE,"P";"Tab2",#N/A,FALSE,"P"}</definedName>
    <definedName name="huo" localSheetId="2" hidden="1">{"Tab1",#N/A,FALSE,"P";"Tab2",#N/A,FALSE,"P"}</definedName>
    <definedName name="huo" localSheetId="3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2" hidden="1">#REF!</definedName>
    <definedName name="hutyu7" hidden="1">#REF!</definedName>
    <definedName name="HVYNONO1" localSheetId="2">[35]nonopec!#REF!</definedName>
    <definedName name="HVYNONO1">[35]nonopec!#REF!</definedName>
    <definedName name="HVYNONO2" localSheetId="2">[35]nonopec!#REF!</definedName>
    <definedName name="HVYNONO2">[35]nonopec!#REF!</definedName>
    <definedName name="HVYNONOPEC" localSheetId="2">[35]nonopec!#REF!</definedName>
    <definedName name="HVYNONOPEC">[35]nonopec!#REF!</definedName>
    <definedName name="HVYOECD">[35]nonopec!#REF!</definedName>
    <definedName name="HVYOPEC">[35]nonopec!#REF!</definedName>
    <definedName name="HVYSUMM">[35]nonopec!#REF!</definedName>
    <definedName name="IDAr" localSheetId="2">#REF!</definedName>
    <definedName name="IDAr">#REF!</definedName>
    <definedName name="IDB" localSheetId="2">#REF!</definedName>
    <definedName name="IDB">#REF!</definedName>
    <definedName name="IFSASSETS">#REF!</definedName>
    <definedName name="IFSLIABS">#REF!</definedName>
    <definedName name="ii" localSheetId="6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6" hidden="1">{"Riqfin97",#N/A,FALSE,"Tran";"Riqfinpro",#N/A,FALSE,"Tran"}</definedName>
    <definedName name="iii" localSheetId="2" hidden="1">{"Riqfin97",#N/A,FALSE,"Tran";"Riqfinpro",#N/A,FALSE,"Tran"}</definedName>
    <definedName name="iii" localSheetId="3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2" hidden="1">#REF!</definedName>
    <definedName name="iiiiiiiiiii" hidden="1">#REF!</definedName>
    <definedName name="iiiiiiiiiiii" localSheetId="2" hidden="1">'[44]Fax a enviar'!#REF!</definedName>
    <definedName name="iiiiiiiiiiii" hidden="1">'[44]Fax a enviar'!#REF!</definedName>
    <definedName name="iiiiiiiiiiiiiiiii" localSheetId="2" hidden="1">'[44]Fax a enviar'!#REF!</definedName>
    <definedName name="iiiiiiiiiiiiiiiii" hidden="1">'[44]Fax a enviar'!#REF!</definedName>
    <definedName name="iiiiiiiiiiiiiiiiiiiiiiiiii" localSheetId="2" hidden="1">#REF!</definedName>
    <definedName name="iiiiiiiiiiiiiiiiiiiiiiiiii" hidden="1">#REF!</definedName>
    <definedName name="iiiooo" localSheetId="2">#REF!</definedName>
    <definedName name="iiiooo">#REF!</definedName>
    <definedName name="IKR" localSheetId="2">#REF!</definedName>
    <definedName name="IKR">#REF!</definedName>
    <definedName name="ilo" localSheetId="6" hidden="1">{"Riqfin97",#N/A,FALSE,"Tran";"Riqfinpro",#N/A,FALSE,"Tran"}</definedName>
    <definedName name="ilo" localSheetId="2" hidden="1">{"Riqfin97",#N/A,FALSE,"Tran";"Riqfinpro",#N/A,FALSE,"Tran"}</definedName>
    <definedName name="ilo" localSheetId="3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6" hidden="1">{"Riqfin97",#N/A,FALSE,"Tran";"Riqfinpro",#N/A,FALSE,"Tran"}</definedName>
    <definedName name="ilu" localSheetId="2" hidden="1">{"Riqfin97",#N/A,FALSE,"Tran";"Riqfinpro",#N/A,FALSE,"Tran"}</definedName>
    <definedName name="ilu" localSheetId="3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>#REF!</definedName>
    <definedName name="IMF" localSheetId="2">#REF!</definedName>
    <definedName name="IMF">#REF!</definedName>
    <definedName name="Importaciones" localSheetId="2" hidden="1">'[10]Base Original'!#REF!</definedName>
    <definedName name="Importaciones" hidden="1">'[10]Base Original'!#REF!</definedName>
    <definedName name="INDICEPRODUCCIO" localSheetId="2">#REF!</definedName>
    <definedName name="INDICEPRODUCCIO">#REF!</definedName>
    <definedName name="INFOGER" localSheetId="2">[32]BCP!#REF!</definedName>
    <definedName name="INFOGER">[32]BCP!#REF!</definedName>
    <definedName name="INGRESOS" localSheetId="2">#REF!</definedName>
    <definedName name="INGRESOS">#REF!</definedName>
    <definedName name="INIT" localSheetId="2">#REF!</definedName>
    <definedName name="INIT">#REF!</definedName>
    <definedName name="INPUT_2" localSheetId="2">[14]Input!#REF!</definedName>
    <definedName name="INPUT_2">[14]Input!#REF!</definedName>
    <definedName name="INPUT_4" localSheetId="2">[14]Input!#REF!</definedName>
    <definedName name="INPUT_4">[14]Input!#REF!</definedName>
    <definedName name="INTERES" localSheetId="2">#REF!</definedName>
    <definedName name="INTERES">#REF!</definedName>
    <definedName name="INTEREST" localSheetId="2">#REF!</definedName>
    <definedName name="INTEREST">#REF!</definedName>
    <definedName name="Interest_IDA">[48]NPV!$B$27</definedName>
    <definedName name="Interest_NC">[48]NPV!#REF!</definedName>
    <definedName name="InterestRate" localSheetId="2">#REF!</definedName>
    <definedName name="InterestRate">#REF!</definedName>
    <definedName name="IPC" localSheetId="2">[58]ipc!#REF!</definedName>
    <definedName name="IPC">[58]ipc!#REF!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2">#REF!</definedName>
    <definedName name="IRLS">#REF!</definedName>
    <definedName name="IRLS1" localSheetId="2">#REF!</definedName>
    <definedName name="IRLS1">#REF!</definedName>
    <definedName name="IRP" localSheetId="2">#REF!</definedName>
    <definedName name="IRP">#REF!</definedName>
    <definedName name="iuf.kugj">#N/A</definedName>
    <definedName name="iyiyiy" localSheetId="2" hidden="1">#REF!</definedName>
    <definedName name="iyiyiy" hidden="1">#REF!</definedName>
    <definedName name="JA" localSheetId="2">#REF!</definedName>
    <definedName name="JA">#REF!</definedName>
    <definedName name="jagu4" localSheetId="2">#REF!</definedName>
    <definedName name="jagu4">#REF!</definedName>
    <definedName name="JAPCRUDE87" localSheetId="2">#REF!</definedName>
    <definedName name="JAPCRUDE87">#REF!</definedName>
    <definedName name="JAPCRUDE88" localSheetId="2">#REF!</definedName>
    <definedName name="JAPCRUDE88">#REF!</definedName>
    <definedName name="JAPPROD87" localSheetId="2">#REF!</definedName>
    <definedName name="JAPPROD87">#REF!</definedName>
    <definedName name="JAPPROD88" localSheetId="2">#REF!</definedName>
    <definedName name="JAPPROD88">#REF!</definedName>
    <definedName name="JAPTOT87" localSheetId="2">#REF!</definedName>
    <definedName name="JAPTOT87">#REF!</definedName>
    <definedName name="JAPTOT88" localSheetId="2">#REF!</definedName>
    <definedName name="JAPTOT88">#REF!</definedName>
    <definedName name="JJ" localSheetId="2">#REF!</definedName>
    <definedName name="JJ">#REF!</definedName>
    <definedName name="jjj" localSheetId="2" hidden="1">'[34]Fax a enviar'!#REF!</definedName>
    <definedName name="jjj" hidden="1">'[34]Fax a enviar'!#REF!</definedName>
    <definedName name="jjjj" localSheetId="6" hidden="1">{"Tab1",#N/A,FALSE,"P";"Tab2",#N/A,FALSE,"P"}</definedName>
    <definedName name="jjjj" localSheetId="2" hidden="1">{"Tab1",#N/A,FALSE,"P";"Tab2",#N/A,FALSE,"P"}</definedName>
    <definedName name="jjjj" localSheetId="3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'[55]J(Priv.Cap)'!#REF!</definedName>
    <definedName name="JJJJJJJJJJ" localSheetId="2" hidden="1">#REF!</definedName>
    <definedName name="JJJJJJJJJJ" hidden="1">#REF!</definedName>
    <definedName name="jjjjjjjjjjjjjjjjjj" localSheetId="6" hidden="1">{"Tab1",#N/A,FALSE,"P";"Tab2",#N/A,FALSE,"P"}</definedName>
    <definedName name="jjjjjjjjjjjjjjjjjj" localSheetId="2" hidden="1">{"Tab1",#N/A,FALSE,"P";"Tab2",#N/A,FALSE,"P"}</definedName>
    <definedName name="jjjjjjjjjjjjjjjjjj" localSheetId="3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6" hidden="1">{#N/A,#N/A,FALSE,"NFPS GDP"}</definedName>
    <definedName name="jkk" localSheetId="2" hidden="1">{#N/A,#N/A,FALSE,"NFPS GDP"}</definedName>
    <definedName name="jkk" localSheetId="3" hidden="1">{#N/A,#N/A,FALSE,"NFPS GDP"}</definedName>
    <definedName name="jkk" localSheetId="5" hidden="1">{#N/A,#N/A,FALSE,"NFPS GDP"}</definedName>
    <definedName name="jkk" hidden="1">{#N/A,#N/A,FALSE,"NFPS GDP"}</definedName>
    <definedName name="JPY" localSheetId="2">#REF!</definedName>
    <definedName name="JPY">#REF!</definedName>
    <definedName name="jui" localSheetId="6" hidden="1">{"Riqfin97",#N/A,FALSE,"Tran";"Riqfinpro",#N/A,FALSE,"Tran"}</definedName>
    <definedName name="jui" localSheetId="2" hidden="1">{"Riqfin97",#N/A,FALSE,"Tran";"Riqfinpro",#N/A,FALSE,"Tran"}</definedName>
    <definedName name="jui" localSheetId="3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tjugyj" localSheetId="2" hidden="1">#REF!</definedName>
    <definedName name="jutjugyj" hidden="1">#REF!</definedName>
    <definedName name="juy" localSheetId="6" hidden="1">{"Tab1",#N/A,FALSE,"P";"Tab2",#N/A,FALSE,"P"}</definedName>
    <definedName name="juy" localSheetId="2" hidden="1">{"Tab1",#N/A,FALSE,"P";"Tab2",#N/A,FALSE,"P"}</definedName>
    <definedName name="juy" localSheetId="3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6" hidden="1">{"Main Economic Indicators",#N/A,FALSE,"C"}</definedName>
    <definedName name="k" localSheetId="2" hidden="1">{"Main Economic Indicators",#N/A,FALSE,"C"}</definedName>
    <definedName name="k" localSheetId="3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2">#REF!</definedName>
    <definedName name="KD">#REF!</definedName>
    <definedName name="KD1A" localSheetId="2">#REF!</definedName>
    <definedName name="KD1A">#REF!</definedName>
    <definedName name="khkh" hidden="1">'[44]Fax a enviar'!#REF!</definedName>
    <definedName name="kiiiiii" localSheetId="2" hidden="1">#REF!</definedName>
    <definedName name="kiiiiii" hidden="1">#REF!</definedName>
    <definedName name="kim" localSheetId="2">#REF!</definedName>
    <definedName name="kim">#REF!</definedName>
    <definedName name="kio" localSheetId="6" hidden="1">{"Tab1",#N/A,FALSE,"P";"Tab2",#N/A,FALSE,"P"}</definedName>
    <definedName name="kio" localSheetId="2" hidden="1">{"Tab1",#N/A,FALSE,"P";"Tab2",#N/A,FALSE,"P"}</definedName>
    <definedName name="kio" localSheetId="3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6" hidden="1">{"Riqfin97",#N/A,FALSE,"Tran";"Riqfinpro",#N/A,FALSE,"Tran"}</definedName>
    <definedName name="kiu" localSheetId="2" hidden="1">{"Riqfin97",#N/A,FALSE,"Tran";"Riqfinpro",#N/A,FALSE,"Tran"}</definedName>
    <definedName name="kiu" localSheetId="3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'[44]Fax a enviar'!#REF!</definedName>
    <definedName name="kk" localSheetId="6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6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[59]M!#REF!</definedName>
    <definedName name="kkkkk" hidden="1">'[60]J(Priv.Cap)'!#REF!</definedName>
    <definedName name="kkkkkkkk" localSheetId="6" hidden="1">{"Riqfin97",#N/A,FALSE,"Tran";"Riqfinpro",#N/A,FALSE,"Tran"}</definedName>
    <definedName name="kkkkkkkk" localSheetId="2" hidden="1">{"Riqfin97",#N/A,FALSE,"Tran";"Riqfinpro",#N/A,FALSE,"Tran"}</definedName>
    <definedName name="kkkkkkkk" localSheetId="3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ykiyu" hidden="1">'[44]Fax a enviar'!#REF!</definedName>
    <definedName name="LastOpenedWorkSheet" localSheetId="2">#REF!</definedName>
    <definedName name="LastOpenedWorkSheet">#REF!</definedName>
    <definedName name="LastRefreshed" localSheetId="2">#REF!</definedName>
    <definedName name="LastRefreshed">#REF!</definedName>
    <definedName name="LD" localSheetId="2">#REF!</definedName>
    <definedName name="LD">#REF!</definedName>
    <definedName name="LD1A" localSheetId="2">#REF!</definedName>
    <definedName name="LD1A">#REF!</definedName>
    <definedName name="LE" localSheetId="2">#REF!</definedName>
    <definedName name="LE">#REF!</definedName>
    <definedName name="LE1A" localSheetId="2">#REF!</definedName>
    <definedName name="LE1A">#REF!</definedName>
    <definedName name="LEAP" localSheetId="2">#REF!</definedName>
    <definedName name="LEAP">#REF!</definedName>
    <definedName name="LGTNONO1">[35]nonopec!#REF!</definedName>
    <definedName name="LGTNONO2">[35]nonopec!#REF!</definedName>
    <definedName name="LGTNONOPEC">[35]nonopec!#REF!</definedName>
    <definedName name="LGTNSUMM">[35]nonopec!#REF!</definedName>
    <definedName name="LGTOECD">[35]nonopec!#REF!</definedName>
    <definedName name="LGTOPEC">[35]nonopec!#REF!</definedName>
    <definedName name="LGTPCNT">[35]nonopec!#REF!</definedName>
    <definedName name="LINES" localSheetId="2">#REF!</definedName>
    <definedName name="LINES">#REF!</definedName>
    <definedName name="LIT" localSheetId="2">#REF!</definedName>
    <definedName name="LIT">#REF!</definedName>
    <definedName name="LITEURO" localSheetId="2">#REF!</definedName>
    <definedName name="LITEURO">#REF!</definedName>
    <definedName name="ll" localSheetId="6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l" localSheetId="6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[61]M!#REF!</definedName>
    <definedName name="lllll" localSheetId="6" hidden="1">{"Tab1",#N/A,FALSE,"P";"Tab2",#N/A,FALSE,"P"}</definedName>
    <definedName name="lllll" localSheetId="2" hidden="1">{"Tab1",#N/A,FALSE,"P";"Tab2",#N/A,FALSE,"P"}</definedName>
    <definedName name="lllll" localSheetId="3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6" hidden="1">{"Minpmon",#N/A,FALSE,"Monthinput"}</definedName>
    <definedName name="llllll" localSheetId="2" hidden="1">{"Minpmon",#N/A,FALSE,"Monthinput"}</definedName>
    <definedName name="llllll" localSheetId="3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6" hidden="1">{"Minpmon",#N/A,FALSE,"Monthinput"}</definedName>
    <definedName name="lllllllllllllllll" localSheetId="2" hidden="1">{"Minpmon",#N/A,FALSE,"Monthinput"}</definedName>
    <definedName name="lllllllllllllllll" localSheetId="3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2" hidden="1">#REF!</definedName>
    <definedName name="lloo" hidden="1">#REF!</definedName>
    <definedName name="lodnjkhdnbdv" localSheetId="2">#REF!</definedName>
    <definedName name="lodnjkhdnbdv">#REF!</definedName>
    <definedName name="lolololo" localSheetId="2">#REF!</definedName>
    <definedName name="lolololo">#REF!</definedName>
    <definedName name="Lowest_Inter_Bank_Rate">'[36]Inter-Bank'!$M$5</definedName>
    <definedName name="LP" localSheetId="2">#REF!</definedName>
    <definedName name="LP">#REF!</definedName>
    <definedName name="LP1A" localSheetId="2">#REF!</definedName>
    <definedName name="LP1A">#REF!</definedName>
    <definedName name="LTcirr">#REF!</definedName>
    <definedName name="LTr">#REF!</definedName>
    <definedName name="LUR">#N/A</definedName>
    <definedName name="LUXF" localSheetId="2">#REF!</definedName>
    <definedName name="LUXF">#REF!</definedName>
    <definedName name="LUXF1" localSheetId="2">#REF!</definedName>
    <definedName name="LUXF1">#REF!</definedName>
    <definedName name="m">#N/A</definedName>
    <definedName name="MACRO" localSheetId="2">#REF!</definedName>
    <definedName name="MACRO">#REF!</definedName>
    <definedName name="MACRO_ASSUMP_2006" localSheetId="2">#REF!</definedName>
    <definedName name="MACRO_ASSUMP_2006">#REF!</definedName>
    <definedName name="maintabs">[22]QNEWLOR!$B$3:$G$17,[22]QNEWLOR!$B$20:$G$87,[22]QNEWLOR!$B$90:$G$159</definedName>
    <definedName name="MALAX" localSheetId="2">#REF!</definedName>
    <definedName name="MALAX">#REF!</definedName>
    <definedName name="MALAX1" localSheetId="2">#REF!</definedName>
    <definedName name="MALAX1">#REF!</definedName>
    <definedName name="Maturity_IDA">[48]NPV!$B$26</definedName>
    <definedName name="Maturity_NC">[48]NPV!#REF!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DTERM" localSheetId="2">#REF!</definedName>
    <definedName name="MEDTERM">#REF!</definedName>
    <definedName name="Meses">[62]Codigos!$A$14:$B$25</definedName>
    <definedName name="MEX" localSheetId="2">#REF!</definedName>
    <definedName name="MEX">#REF!</definedName>
    <definedName name="mflowsa" localSheetId="7">[12]!mflowsa</definedName>
    <definedName name="mflowsa">[12]!mflowsa</definedName>
    <definedName name="mflowsq" localSheetId="7">[12]!mflowsq</definedName>
    <definedName name="mflowsq">[12]!mflowsq</definedName>
    <definedName name="MIDDLE" localSheetId="2">#REF!</definedName>
    <definedName name="MIDDLE">#REF!</definedName>
    <definedName name="Million_b_d">[35]nonopec!$D$426:$D$426</definedName>
    <definedName name="MISC4">[14]OUTPUT!#REF!</definedName>
    <definedName name="mmm" localSheetId="6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6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6" hidden="1">{"Riqfin97",#N/A,FALSE,"Tran";"Riqfinpro",#N/A,FALSE,"Tran"}</definedName>
    <definedName name="mmmmm" localSheetId="2" hidden="1">{"Riqfin97",#N/A,FALSE,"Tran";"Riqfinpro",#N/A,FALSE,"Tran"}</definedName>
    <definedName name="mmmmm" localSheetId="3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6" hidden="1">{"Riqfin97",#N/A,FALSE,"Tran";"Riqfinpro",#N/A,FALSE,"Tran"}</definedName>
    <definedName name="mmmmmmmmm" localSheetId="2" hidden="1">{"Riqfin97",#N/A,FALSE,"Tran";"Riqfinpro",#N/A,FALSE,"Tran"}</definedName>
    <definedName name="mmmmmmmmm" localSheetId="3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[32]BCP!#REF!</definedName>
    <definedName name="MNP">[32]BCP!#REF!</definedName>
    <definedName name="Month" localSheetId="2">#REF!</definedName>
    <definedName name="Month">#REF!</definedName>
    <definedName name="MonthIndex" localSheetId="2">#REF!</definedName>
    <definedName name="MonthIndex">#REF!</definedName>
    <definedName name="MONTHS">[41]MONTHLY!$BV$3:$CG$3</definedName>
    <definedName name="moodys" localSheetId="2">'[63]Credit ratings on 1st issues'!#REF!</definedName>
    <definedName name="moodys">'[63]Credit ratings on 1st issues'!#REF!</definedName>
    <definedName name="MPETROLEO" localSheetId="2">#REF!</definedName>
    <definedName name="MPETROLEO">#REF!</definedName>
    <definedName name="msci">[50]Sheet1!$H$2:$K$24</definedName>
    <definedName name="mscid">[50]Sheet1!$B$2:$E$24</definedName>
    <definedName name="mscil">[50]Sheet1!$H$2:$K$24</definedName>
    <definedName name="mstocksa" localSheetId="7">[12]!mstocksa</definedName>
    <definedName name="mstocksa">[12]!mstocksa</definedName>
    <definedName name="mstocksq" localSheetId="7">[12]!mstocksq</definedName>
    <definedName name="mstocksq">[12]!mstocksq</definedName>
    <definedName name="mte" localSheetId="6" hidden="1">{"Riqfin97",#N/A,FALSE,"Tran";"Riqfinpro",#N/A,FALSE,"Tran"}</definedName>
    <definedName name="mte" localSheetId="2" hidden="1">{"Riqfin97",#N/A,FALSE,"Tran";"Riqfinpro",#N/A,FALSE,"Tran"}</definedName>
    <definedName name="mte" localSheetId="3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n" localSheetId="6" hidden="1">{"Minpmon",#N/A,FALSE,"Monthinput"}</definedName>
    <definedName name="n" localSheetId="2" hidden="1">{"Minpmon",#N/A,FALSE,"Monthinput"}</definedName>
    <definedName name="n" localSheetId="3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'[27]shared data'!$B$7:$O$7</definedName>
    <definedName name="NAMES_A">'[27]shared data'!$B$5:$B$223</definedName>
    <definedName name="NCG">#N/A</definedName>
    <definedName name="NCG_R">#N/A</definedName>
    <definedName name="NCP">#N/A</definedName>
    <definedName name="NCP_R">#N/A</definedName>
    <definedName name="new" localSheetId="2">#REF!</definedName>
    <definedName name="new">#REF!</definedName>
    <definedName name="NEWSHEET" localSheetId="2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'[64]Table 2.1 from DDP program'!$A$2:$A$2</definedName>
    <definedName name="nmBlankRow" localSheetId="2">[65]EDT!#REF!</definedName>
    <definedName name="nmBlankRow">[65]EDT!#REF!</definedName>
    <definedName name="nmColumnHeader">[65]EDT!$3:$3</definedName>
    <definedName name="nmData">[65]EDT!$B$4:$AA$36</definedName>
    <definedName name="NMG_RG">#N/A</definedName>
    <definedName name="nmIndexTable" localSheetId="2">[65]EDT!#REF!</definedName>
    <definedName name="nmIndexTable">[65]EDT!#REF!</definedName>
    <definedName name="nmReportFooter">'[66]Table 1'!$29:$29</definedName>
    <definedName name="nmReportHeader">#N/A</definedName>
    <definedName name="nmReportNotes">'[66]Table 1'!$30:$30</definedName>
    <definedName name="nmRowHeader">[65]EDT!$A$4:$A$36</definedName>
    <definedName name="nmScale" localSheetId="2">[65]EDT!#REF!</definedName>
    <definedName name="nmScale">[65]EDT!#REF!</definedName>
    <definedName name="nn" localSheetId="6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n" localSheetId="6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nnnnn" localSheetId="6" hidden="1">{"Minpmon",#N/A,FALSE,"Monthinput"}</definedName>
    <definedName name="nnnnnnnnnn" localSheetId="2" hidden="1">{"Minpmon",#N/A,FALSE,"Monthinput"}</definedName>
    <definedName name="nnnnnnnnnn" localSheetId="3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6" hidden="1">{"Riqfin97",#N/A,FALSE,"Tran";"Riqfinpro",#N/A,FALSE,"Tran"}</definedName>
    <definedName name="nnnnnnnnnnnn" localSheetId="2" hidden="1">{"Riqfin97",#N/A,FALSE,"Tran";"Riqfinpro",#N/A,FALSE,"Tran"}</definedName>
    <definedName name="nnnnnnnnnnnn" localSheetId="3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'[37]Crédito SPNF (fiscal)'!#REF!</definedName>
    <definedName name="Noah" localSheetId="2">#REF!</definedName>
    <definedName name="Noah">#REF!</definedName>
    <definedName name="NOCLUB" localSheetId="2">#REF!</definedName>
    <definedName name="NOCLUB">#REF!</definedName>
    <definedName name="NOK" localSheetId="2">#REF!</definedName>
    <definedName name="NOK">#REF!</definedName>
    <definedName name="nombrenuevo">#N/A</definedName>
    <definedName name="NONLEAP" localSheetId="2">#REF!</definedName>
    <definedName name="NONLEAP">#REF!</definedName>
    <definedName name="NONOECD1">[35]nonopec!$D$29:$AD$70</definedName>
    <definedName name="NONOECD2">[35]nonopec!$D$71:$AD$135</definedName>
    <definedName name="NONOPEC">[35]nonopec!$D$136:$AD$155</definedName>
    <definedName name="NOPEC1">[41]MONTHLY!$BP$19:$CA$19</definedName>
    <definedName name="NOPEC2">[41]MONTHLY!$CB$19:$CM$19</definedName>
    <definedName name="NORM1">[41]MONTHLY!$A$5:$O$117</definedName>
    <definedName name="NORM2">[41]MONTHLY!$A$422:$Z$491</definedName>
    <definedName name="NORM3">[41]MONTHLY!$A$334:$Z$380</definedName>
    <definedName name="NOTA_EXPLICATIV" localSheetId="2">#REF!</definedName>
    <definedName name="NOTA_EXPLICATIV">#REF!</definedName>
    <definedName name="Notes" localSheetId="2">[67]UPLOAD!#REF!</definedName>
    <definedName name="Notes">[67]UPLOAD!#REF!</definedName>
    <definedName name="NOTITLES" localSheetId="2">#REF!</definedName>
    <definedName name="NOTITLES">#REF!</definedName>
    <definedName name="NSUMMARY">[35]nonopec!$D$157:$AD$204</definedName>
    <definedName name="NTDD_RG" localSheetId="7">[38]!NTDD_RG</definedName>
    <definedName name="NTDD_RG">[38]!NTDD_RG</definedName>
    <definedName name="NX">#N/A</definedName>
    <definedName name="NX_R">#N/A</definedName>
    <definedName name="NXG_RG">#N/A</definedName>
    <definedName name="OCTUBRE">#N/A</definedName>
    <definedName name="OECD">[35]nonopec!$D$1:$AD$28</definedName>
    <definedName name="OECD_Table" localSheetId="2">#REF!</definedName>
    <definedName name="OECD_Table">#REF!</definedName>
    <definedName name="oipio" localSheetId="2" hidden="1">#REF!</definedName>
    <definedName name="oipio" hidden="1">#REF!</definedName>
    <definedName name="oiulfdgdgh" localSheetId="2" hidden="1">'[44]Fax a enviar'!#REF!</definedName>
    <definedName name="oiulfdgdgh" hidden="1">'[44]Fax a enviar'!#REF!</definedName>
    <definedName name="OnShow" localSheetId="7">'[68]SPNF Acuerdo Incl. Int.'!OnShow</definedName>
    <definedName name="OnShow">'[68]SPNF Acuerdo Incl. Int.'!OnShow</definedName>
    <definedName name="oo" localSheetId="6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o" localSheetId="6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2">#REF!</definedName>
    <definedName name="OOOKOKOKO">#REF!</definedName>
    <definedName name="oooo" localSheetId="6" hidden="1">{"Tab1",#N/A,FALSE,"P";"Tab2",#N/A,FALSE,"P"}</definedName>
    <definedName name="oooo" localSheetId="2" hidden="1">{"Tab1",#N/A,FALSE,"P";"Tab2",#N/A,FALSE,"P"}</definedName>
    <definedName name="oooo" localSheetId="3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2" hidden="1">#REF!</definedName>
    <definedName name="ooooooooo" hidden="1">#REF!</definedName>
    <definedName name="OPEC">[35]nonopec!$D$204:$AD$251</definedName>
    <definedName name="OPEC1">[41]MONTHLY!$BP$12:$CA$12</definedName>
    <definedName name="OPEC2">[41]MONTHLY!$CB$12:$CM$12</definedName>
    <definedName name="OPOPOPOPO" localSheetId="2">#REF!</definedName>
    <definedName name="OPOPOPOPO">#REF!</definedName>
    <definedName name="opu" localSheetId="6" hidden="1">{"Riqfin97",#N/A,FALSE,"Tran";"Riqfinpro",#N/A,FALSE,"Tran"}</definedName>
    <definedName name="opu" localSheetId="2" hidden="1">{"Riqfin97",#N/A,FALSE,"Tran";"Riqfinpro",#N/A,FALSE,"Tran"}</definedName>
    <definedName name="opu" localSheetId="3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tr_Inst_Banc_40G">#REF!</definedName>
    <definedName name="otra" localSheetId="2" hidden="1">#REF!</definedName>
    <definedName name="otra" hidden="1">#REF!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6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2">OFFSET(#REF!,0,0,COUNT(#REF!),1)</definedName>
    <definedName name="P1_1">OFFSET(#REF!,0,0,COUNT(#REF!),1)</definedName>
    <definedName name="P1_2">OFFSET(#REF!,0,0,COUNT(#REF!),1)</definedName>
    <definedName name="P1avg">OFFSET(#REF!,0,0,COUNT(#REF!),1)</definedName>
    <definedName name="P1min">OFFSET(#REF!,0,0,COUNT(#REF!),1)</definedName>
    <definedName name="P1rng">OFFSET(#REF!,0,0,COUNT(#REF!),1)</definedName>
    <definedName name="P2_1">OFFSET(#REF!,0,0,COUNT(#REF!),1)</definedName>
    <definedName name="P2_2">OFFSET(#REF!,0,0,COUNT(#REF!),1)</definedName>
    <definedName name="P2avg">OFFSET(#REF!,0,0,COUNT(#REF!),1)</definedName>
    <definedName name="P2min">OFFSET(#REF!,0,0,COUNT(#REF!),1)</definedName>
    <definedName name="P2rng">OFFSET(#REF!,0,0,COUNT(#REF!),1)</definedName>
    <definedName name="P3_1">OFFSET(#REF!,0,0,COUNT(#REF!),1)</definedName>
    <definedName name="P3_2">OFFSET(#REF!,0,0,COUNT(#REF!),1)</definedName>
    <definedName name="P3avg">OFFSET(#REF!,0,0,COUNT(#REF!),1)</definedName>
    <definedName name="P3min">OFFSET(#REF!,0,0,COUNT(#REF!),1)</definedName>
    <definedName name="P3rng">OFFSET(#REF!,0,0,COUNT(#REF!),1)</definedName>
    <definedName name="P4_1">OFFSET(#REF!,0,0,COUNT(#REF!),1)</definedName>
    <definedName name="P4_2">OFFSET(#REF!,0,0,COUNT(#REF!),1)</definedName>
    <definedName name="P4avg">OFFSET(#REF!,0,0,COUNT(#REF!),1)</definedName>
    <definedName name="P4min">OFFSET(#REF!,0,0,COUNT(#REF!),1)</definedName>
    <definedName name="P4rng">OFFSET(#REF!,0,0,COUNT(#REF!),1)</definedName>
    <definedName name="P5_1">OFFSET(#REF!,0,0,COUNT(#REF!),1)</definedName>
    <definedName name="P5_2">OFFSET(#REF!,0,0,COUNT(#REF!),1)</definedName>
    <definedName name="P5avg">OFFSET(#REF!,0,0,COUNT(#REF!),1)</definedName>
    <definedName name="P5min">OFFSET(#REF!,0,0,COUNT(#REF!),1)</definedName>
    <definedName name="P5rng">OFFSET(#REF!,0,0,COUNT(#REF!),1)</definedName>
    <definedName name="Pan_Bancario_50G" localSheetId="2">#REF!</definedName>
    <definedName name="Pan_Bancario_50G">#REF!</definedName>
    <definedName name="Pan_Monet_30G" localSheetId="2">#REF!</definedName>
    <definedName name="Pan_Monet_30G">#REF!</definedName>
    <definedName name="Path_Data">'[27]shared data'!$B$8</definedName>
    <definedName name="Path_System">'[27]shared data'!$B$7</definedName>
    <definedName name="Paym_Cap" localSheetId="2">#REF!</definedName>
    <definedName name="Paym_Cap">#REF!</definedName>
    <definedName name="pchBM" localSheetId="2">#REF!</definedName>
    <definedName name="pchBM">#REF!</definedName>
    <definedName name="pchBMG" localSheetId="2">#REF!</definedName>
    <definedName name="pchBMG">#REF!</definedName>
    <definedName name="pchBX">#REF!</definedName>
    <definedName name="pchBXG">#REF!</definedName>
    <definedName name="PCNTLGT" localSheetId="2">[35]nonopec!#REF!</definedName>
    <definedName name="PCNTLGT">[35]nonopec!#REF!</definedName>
    <definedName name="PCPI" localSheetId="2">#REF!</definedName>
    <definedName name="PCPI">#REF!</definedName>
    <definedName name="PCPIG">#N/A</definedName>
    <definedName name="PF" localSheetId="2">#REF!</definedName>
    <definedName name="PF">#REF!</definedName>
    <definedName name="PFP" localSheetId="2">#REF!</definedName>
    <definedName name="PFP">#REF!</definedName>
    <definedName name="pfp_table1" localSheetId="2">#REF!</definedName>
    <definedName name="pfp_table1">#REF!</definedName>
    <definedName name="PII" localSheetId="6" hidden="1">{"Main Economic Indicators",#N/A,FALSE,"C"}</definedName>
    <definedName name="PII" localSheetId="2" hidden="1">{"Main Economic Indicators",#N/A,FALSE,"C"}</definedName>
    <definedName name="PII" localSheetId="3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t" localSheetId="6" hidden="1">{"Riqfin97",#N/A,FALSE,"Tran";"Riqfinpro",#N/A,FALSE,"Tran"}</definedName>
    <definedName name="pit" localSheetId="2" hidden="1">{"Riqfin97",#N/A,FALSE,"Tran";"Riqfinpro",#N/A,FALSE,"Tran"}</definedName>
    <definedName name="pit" localSheetId="3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>#REF!</definedName>
    <definedName name="PLATA" localSheetId="2">#REF!</definedName>
    <definedName name="PLATA">#REF!</definedName>
    <definedName name="POLLO" localSheetId="2">#REF!</definedName>
    <definedName name="POLLO">#REF!</definedName>
    <definedName name="poooooooooo" localSheetId="2" hidden="1">'[44]Fax a enviar'!#REF!</definedName>
    <definedName name="poooooooooo" hidden="1">'[44]Fax a enviar'!#REF!</definedName>
    <definedName name="POTENCIAL" localSheetId="2">#REF!</definedName>
    <definedName name="POTENCIAL">#REF!</definedName>
    <definedName name="PP" localSheetId="2">#REF!</definedName>
    <definedName name="PP">#REF!</definedName>
    <definedName name="ppoooooooooo" localSheetId="2" hidden="1">#REF!</definedName>
    <definedName name="ppoooooooooo" hidden="1">#REF!</definedName>
    <definedName name="ppp" localSheetId="6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6" hidden="1">{"Riqfin97",#N/A,FALSE,"Tran";"Riqfinpro",#N/A,FALSE,"Tran"}</definedName>
    <definedName name="pppppp" localSheetId="2" hidden="1">{"Riqfin97",#N/A,FALSE,"Tran";"Riqfinpro",#N/A,FALSE,"Tran"}</definedName>
    <definedName name="pppppp" localSheetId="3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2" hidden="1">#REF!</definedName>
    <definedName name="pppppppppp" hidden="1">#REF!</definedName>
    <definedName name="ppppppppppppp" localSheetId="2" hidden="1">#REF!</definedName>
    <definedName name="ppppppppppppp" hidden="1">#REF!</definedName>
    <definedName name="PPPWGT">#N/A</definedName>
    <definedName name="PRECIOCIFBANANO" localSheetId="2">#REF!</definedName>
    <definedName name="PRECIOCIFBANANO">#REF!</definedName>
    <definedName name="PRES1">[35]nonopec!#REF!</definedName>
    <definedName name="PRES2">[35]nonopec!#REF!</definedName>
    <definedName name="PRES3">[35]nonopec!#REF!</definedName>
    <definedName name="PRICE" localSheetId="2">#REF!</definedName>
    <definedName name="PRICE">#REF!</definedName>
    <definedName name="PRICETAB" localSheetId="2">#REF!</definedName>
    <definedName name="PRICETAB">#REF!</definedName>
    <definedName name="Print_Area_MI" localSheetId="2">#REF!</definedName>
    <definedName name="Print_Area_MI">#REF!</definedName>
    <definedName name="Print1" localSheetId="2">#REF!</definedName>
    <definedName name="Print1">#REF!</definedName>
    <definedName name="PRINTMACRO">#REF!</definedName>
    <definedName name="PrintThis_Links">[51]Links!$A$1:$F$33</definedName>
    <definedName name="PRIV0" localSheetId="2">#REF!</definedName>
    <definedName name="PRIV0">#REF!</definedName>
    <definedName name="PRIV00" localSheetId="2">#REF!</definedName>
    <definedName name="PRIV00">#REF!</definedName>
    <definedName name="PRIV1" localSheetId="2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[48]FSUOUT!$B$2:$V$32</definedName>
    <definedName name="Product" localSheetId="2">#REF!</definedName>
    <definedName name="Product">#REF!</definedName>
    <definedName name="Prog1998" localSheetId="2">'[69]2003'!#REF!</definedName>
    <definedName name="Prog1998">'[69]2003'!#REF!</definedName>
    <definedName name="PRYEAR" localSheetId="2">#REF!</definedName>
    <definedName name="PRYEAR">#REF!</definedName>
    <definedName name="PTA" localSheetId="2">#REF!</definedName>
    <definedName name="PTA">#REF!</definedName>
    <definedName name="PTAEURO" localSheetId="2">#REF!</definedName>
    <definedName name="PTAEURO">#REF!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awde" localSheetId="2">#REF!</definedName>
    <definedName name="qawde">#REF!</definedName>
    <definedName name="qaz" localSheetId="6" hidden="1">{"Tab1",#N/A,FALSE,"P";"Tab2",#N/A,FALSE,"P"}</definedName>
    <definedName name="qaz" localSheetId="2" hidden="1">{"Tab1",#N/A,FALSE,"P";"Tab2",#N/A,FALSE,"P"}</definedName>
    <definedName name="qaz" localSheetId="3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6" hidden="1">{"Tab1",#N/A,FALSE,"P";"Tab2",#N/A,FALSE,"P"}</definedName>
    <definedName name="qer" localSheetId="2" hidden="1">{"Tab1",#N/A,FALSE,"P";"Tab2",#N/A,FALSE,"P"}</definedName>
    <definedName name="qer" localSheetId="3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'[70]Quarterly Raw Data'!#REF!</definedName>
    <definedName name="qq" hidden="1">'[57]J(Priv.Cap)'!#REF!</definedName>
    <definedName name="qqq" localSheetId="6" hidden="1">{#N/A,#N/A,FALSE,"EXTRABUDGT"}</definedName>
    <definedName name="qqq" localSheetId="2" hidden="1">{#N/A,#N/A,FALSE,"EXTRABUDGT"}</definedName>
    <definedName name="qqq" localSheetId="3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6" hidden="1">{"Minpmon",#N/A,FALSE,"Monthinput"}</definedName>
    <definedName name="qqqqq" localSheetId="2" hidden="1">{"Minpmon",#N/A,FALSE,"Monthinput"}</definedName>
    <definedName name="qqqqq" localSheetId="3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6" hidden="1">{"Tab1",#N/A,FALSE,"P";"Tab2",#N/A,FALSE,"P"}</definedName>
    <definedName name="qqqqqqqqqqqqq" localSheetId="2" hidden="1">{"Tab1",#N/A,FALSE,"P";"Tab2",#N/A,FALSE,"P"}</definedName>
    <definedName name="qqqqqqqqqqqqq" localSheetId="3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'[71]Authnot Prelim'!#REF!</definedName>
    <definedName name="QTAB7">'[70]Quarterly MacroFlow'!#REF!</definedName>
    <definedName name="QTAB7A">'[70]Quarterly MacroFlow'!#REF!</definedName>
    <definedName name="QtrData">'[71]Authnot Prelim'!#REF!</definedName>
    <definedName name="quality">[35]nonopec!$D$400:$AD$423</definedName>
    <definedName name="qw" localSheetId="6" hidden="1">{"Riqfin97",#N/A,FALSE,"Tran";"Riqfinpro",#N/A,FALSE,"Tran"}</definedName>
    <definedName name="qw" localSheetId="2" hidden="1">{"Riqfin97",#N/A,FALSE,"Tran";"Riqfinpro",#N/A,FALSE,"Tran"}</definedName>
    <definedName name="qw" localSheetId="3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2">#REF!</definedName>
    <definedName name="R_">#REF!</definedName>
    <definedName name="RA" localSheetId="2">#REF!</definedName>
    <definedName name="RA">#REF!</definedName>
    <definedName name="raaesrr" localSheetId="2">#REF!</definedName>
    <definedName name="raaesrr">#REF!</definedName>
    <definedName name="raas" localSheetId="2">#REF!</definedName>
    <definedName name="raas">#REF!</definedName>
    <definedName name="RD" localSheetId="2">#REF!</definedName>
    <definedName name="RD">#REF!</definedName>
    <definedName name="RD1A" localSheetId="2">#REF!</definedName>
    <definedName name="RD1A">#REF!</definedName>
    <definedName name="RE" localSheetId="2">#REF!</definedName>
    <definedName name="RE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F" localSheetId="2">#REF!</definedName>
    <definedName name="REF">#REF!</definedName>
    <definedName name="REGREOUT" localSheetId="2" hidden="1">#REF!</definedName>
    <definedName name="REGREOUT" hidden="1">#REF!</definedName>
    <definedName name="REGREX" localSheetId="2" hidden="1">#REF!</definedName>
    <definedName name="REGREX" hidden="1">#REF!</definedName>
    <definedName name="REGREY" localSheetId="2" hidden="1">#REF!</definedName>
    <definedName name="REGREY" hidden="1">#REF!</definedName>
    <definedName name="rerer" localSheetId="2" hidden="1">#REF!</definedName>
    <definedName name="rerer" hidden="1">#REF!</definedName>
    <definedName name="RESERVAS">#REF!</definedName>
    <definedName name="RESUMEN">'[72]Evolución Deuda Ene-jun 2004'!#REF!</definedName>
    <definedName name="RESUMEN2" localSheetId="2">#REF!</definedName>
    <definedName name="RESUMEN2">#REF!</definedName>
    <definedName name="RESUMEN3" localSheetId="2">#REF!</definedName>
    <definedName name="RESUMEN3">#REF!</definedName>
    <definedName name="RESUMEN4" localSheetId="2">#REF!</definedName>
    <definedName name="RESUMEN4">#REF!</definedName>
    <definedName name="RESUMEN5" localSheetId="2">#REF!</definedName>
    <definedName name="RESUMEN5">#REF!</definedName>
    <definedName name="retre" hidden="1">'[44]Fax a enviar'!#REF!</definedName>
    <definedName name="rft" localSheetId="6" hidden="1">{"Riqfin97",#N/A,FALSE,"Tran";"Riqfinpro",#N/A,FALSE,"Tran"}</definedName>
    <definedName name="rft" localSheetId="2" hidden="1">{"Riqfin97",#N/A,FALSE,"Tran";"Riqfinpro",#N/A,FALSE,"Tran"}</definedName>
    <definedName name="rft" localSheetId="3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6" hidden="1">{"Tab1",#N/A,FALSE,"P";"Tab2",#N/A,FALSE,"P"}</definedName>
    <definedName name="rfv" localSheetId="2" hidden="1">{"Tab1",#N/A,FALSE,"P";"Tab2",#N/A,FALSE,"P"}</definedName>
    <definedName name="rfv" localSheetId="3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dfgd" localSheetId="2" hidden="1">#REF!</definedName>
    <definedName name="rgdfgd" hidden="1">#REF!</definedName>
    <definedName name="rgz\dsf">#N/A</definedName>
    <definedName name="ri" localSheetId="2" hidden="1">#REF!</definedName>
    <definedName name="ri" hidden="1">#REF!</definedName>
    <definedName name="right" localSheetId="2">#REF!</definedName>
    <definedName name="right">#REF!</definedName>
    <definedName name="RIN">#REF!</definedName>
    <definedName name="rindex">#REF!</definedName>
    <definedName name="rngErrorSort">[51]ErrCheck!$A$4</definedName>
    <definedName name="rngLastSave">[51]Main!$G$19</definedName>
    <definedName name="rngLastSent">[51]Main!$G$18</definedName>
    <definedName name="rngLastUpdate">[51]Links!$D$2</definedName>
    <definedName name="rngNeedsUpdate">[51]Links!$E$2</definedName>
    <definedName name="rngQuestChecked">[51]ErrCheck!$A$3</definedName>
    <definedName name="ROS">#N/A</definedName>
    <definedName name="Rows_Table">#REF!</definedName>
    <definedName name="RR" localSheetId="2">#REF!</definedName>
    <definedName name="RR">#REF!</definedName>
    <definedName name="rrasrra" localSheetId="2">#REF!</definedName>
    <definedName name="rrasrra">#REF!</definedName>
    <definedName name="rrr" localSheetId="6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6" hidden="1">{"Tab1",#N/A,FALSE,"P";"Tab2",#N/A,FALSE,"P"}</definedName>
    <definedName name="rrrrrr" localSheetId="2" hidden="1">{"Tab1",#N/A,FALSE,"P";"Tab2",#N/A,FALSE,"P"}</definedName>
    <definedName name="rrrrrr" localSheetId="3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6" hidden="1">{"Tab1",#N/A,FALSE,"P";"Tab2",#N/A,FALSE,"P"}</definedName>
    <definedName name="rrrrrrr" localSheetId="2" hidden="1">{"Tab1",#N/A,FALSE,"P";"Tab2",#N/A,FALSE,"P"}</definedName>
    <definedName name="rrrrrrr" localSheetId="3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6" hidden="1">{"Tab1",#N/A,FALSE,"P";"Tab2",#N/A,FALSE,"P"}</definedName>
    <definedName name="rrrrrrrrrrrrr" localSheetId="2" hidden="1">{"Tab1",#N/A,FALSE,"P";"Tab2",#N/A,FALSE,"P"}</definedName>
    <definedName name="rrrrrrrrrrrrr" localSheetId="3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2">#REF!</definedName>
    <definedName name="RS">#REF!</definedName>
    <definedName name="RS1A" localSheetId="2">#REF!</definedName>
    <definedName name="RS1A">#REF!</definedName>
    <definedName name="RSB">#REF!</definedName>
    <definedName name="RSB_AHAP_40R">#REF!</definedName>
    <definedName name="RSB_Bcos_Des_40R">#REF!</definedName>
    <definedName name="RSB_SOCFIN_40R">#REF!</definedName>
    <definedName name="rt" localSheetId="6" hidden="1">{"Minpmon",#N/A,FALSE,"Monthinput"}</definedName>
    <definedName name="rt" localSheetId="2" hidden="1">{"Minpmon",#N/A,FALSE,"Monthinput"}</definedName>
    <definedName name="rt" localSheetId="3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6" hidden="1">{"Riqfin97",#N/A,FALSE,"Tran";"Riqfinpro",#N/A,FALSE,"Tran"}</definedName>
    <definedName name="rte" localSheetId="2" hidden="1">{"Riqfin97",#N/A,FALSE,"Tran";"Riqfinpro",#N/A,FALSE,"Tran"}</definedName>
    <definedName name="rte" localSheetId="3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6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6" hidden="1">{"Main Economic Indicators",#N/A,FALSE,"C"}</definedName>
    <definedName name="rtre1" localSheetId="2" hidden="1">{"Main Economic Indicators",#N/A,FALSE,"C"}</definedName>
    <definedName name="rtre1" localSheetId="3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6" hidden="1">{"Riqfin97",#N/A,FALSE,"Tran";"Riqfinpro",#N/A,FALSE,"Tran"}</definedName>
    <definedName name="rty" localSheetId="2" hidden="1">{"Riqfin97",#N/A,FALSE,"Tran";"Riqfinpro",#N/A,FALSE,"Tran"}</definedName>
    <definedName name="rty" localSheetId="3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2">#REF!</definedName>
    <definedName name="RUIZ">#REF!</definedName>
    <definedName name="Rwvu.PLA2." localSheetId="2" hidden="1">'[30]COP FED'!#REF!</definedName>
    <definedName name="Rwvu.PLA2." hidden="1">'[30]COP FED'!#REF!</definedName>
    <definedName name="rx" localSheetId="2" hidden="1">#REF!</definedName>
    <definedName name="rx" hidden="1">#REF!</definedName>
    <definedName name="s" localSheetId="6" hidden="1">{"Tab1",#N/A,FALSE,"P";"Tab2",#N/A,FALSE,"P"}</definedName>
    <definedName name="s" localSheetId="2" hidden="1">{"Tab1",#N/A,FALSE,"P";"Tab2",#N/A,FALSE,"P"}</definedName>
    <definedName name="s" localSheetId="3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2">#REF!</definedName>
    <definedName name="S_">#REF!</definedName>
    <definedName name="S_1A" localSheetId="2">#REF!</definedName>
    <definedName name="S_1A">#REF!</definedName>
    <definedName name="SA_Tab">#REF!</definedName>
    <definedName name="sad" localSheetId="6" hidden="1">{"Riqfin97",#N/A,FALSE,"Tran";"Riqfinpro",#N/A,FALSE,"Tran"}</definedName>
    <definedName name="sad" localSheetId="2" hidden="1">{"Riqfin97",#N/A,FALSE,"Tran";"Riqfinpro",#N/A,FALSE,"Tran"}</definedName>
    <definedName name="sad" localSheetId="3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R" localSheetId="2">#REF!</definedName>
    <definedName name="SAR">#REF!</definedName>
    <definedName name="Scale" localSheetId="2">#REF!</definedName>
    <definedName name="Scale">#REF!</definedName>
    <definedName name="ScaleLabel" localSheetId="2">#REF!</definedName>
    <definedName name="ScaleLabel">#REF!</definedName>
    <definedName name="ScaleMultiplier" localSheetId="2">#REF!</definedName>
    <definedName name="ScaleMultiplier">#REF!</definedName>
    <definedName name="ScaleType" localSheetId="2">#REF!</definedName>
    <definedName name="ScaleType">#REF!</definedName>
    <definedName name="SCHILL" localSheetId="2">#REF!</definedName>
    <definedName name="SCHILL">#REF!</definedName>
    <definedName name="SCHILL1" localSheetId="2">#REF!</definedName>
    <definedName name="SCHILL1">#REF!</definedName>
    <definedName name="SCOTT1" localSheetId="2">#REF!</definedName>
    <definedName name="SCOTT1">#REF!</definedName>
    <definedName name="sd" localSheetId="2">#REF!</definedName>
    <definedName name="sd">#REF!</definedName>
    <definedName name="sdfsdfsdfsd" localSheetId="6" hidden="1">{"Riqfin97",#N/A,FALSE,"Tran";"Riqfinpro",#N/A,FALSE,"Tran"}</definedName>
    <definedName name="sdfsdfsdfsd" localSheetId="2" hidden="1">{"Riqfin97",#N/A,FALSE,"Tran";"Riqfinpro",#N/A,FALSE,"Tran"}</definedName>
    <definedName name="sdfsdfsdfsd" localSheetId="3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s_gdp_exp_lari">#REF!</definedName>
    <definedName name="sds_gdp_origin" localSheetId="2">#REF!</definedName>
    <definedName name="sds_gdp_origin">#REF!</definedName>
    <definedName name="sds_gpd_exp_gdp" localSheetId="2">#REF!</definedName>
    <definedName name="sds_gpd_exp_gdp">#REF!</definedName>
    <definedName name="sdsd" localSheetId="2" hidden="1">'[44]Fax a enviar'!#REF!</definedName>
    <definedName name="sdsd" hidden="1">'[44]Fax a enviar'!#REF!</definedName>
    <definedName name="sdsds" localSheetId="2" hidden="1">#REF!</definedName>
    <definedName name="sdsds" hidden="1">#REF!</definedName>
    <definedName name="SEK" localSheetId="2">#REF!</definedName>
    <definedName name="SEK">#REF!</definedName>
    <definedName name="sencount" hidden="1">2</definedName>
    <definedName name="ser" localSheetId="6" hidden="1">{"Riqfin97",#N/A,FALSE,"Tran";"Riqfinpro",#N/A,FALSE,"Tran"}</definedName>
    <definedName name="ser" localSheetId="2" hidden="1">{"Riqfin97",#N/A,FALSE,"Tran";"Riqfinpro",#N/A,FALSE,"Tran"}</definedName>
    <definedName name="ser" localSheetId="3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2">#REF!</definedName>
    <definedName name="SID">#REF!</definedName>
    <definedName name="SING" localSheetId="2">#REF!</definedName>
    <definedName name="SING">#REF!</definedName>
    <definedName name="SING1" localSheetId="2">#REF!</definedName>
    <definedName name="SING1">#REF!</definedName>
    <definedName name="snp">'[63]Credit ratings on 1st issues'!#REF!</definedName>
    <definedName name="SortRange" localSheetId="2">#REF!</definedName>
    <definedName name="SortRange">#REF!</definedName>
    <definedName name="SPN">#N/A</definedName>
    <definedName name="spnf" localSheetId="7">'[68]SPNF Acuerdo Incl. Int.'!spnf</definedName>
    <definedName name="spnf">'[68]SPNF Acuerdo Incl. Int.'!spnf</definedName>
    <definedName name="Spread_Between_Highest_and_Lowest_Rates">'[36]Inter-Bank'!$N$5</definedName>
    <definedName name="sss" localSheetId="6" hidden="1">{"Minpmon",#N/A,FALSE,"Monthinput"}</definedName>
    <definedName name="sss" localSheetId="2" hidden="1">{"Minpmon",#N/A,FALSE,"Monthinput"}</definedName>
    <definedName name="sss" localSheetId="3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6" hidden="1">{"Riqfin97",#N/A,FALSE,"Tran";"Riqfinpro",#N/A,FALSE,"Tran"}</definedName>
    <definedName name="ssss" localSheetId="2" hidden="1">{"Riqfin97",#N/A,FALSE,"Tran";"Riqfinpro",#N/A,FALSE,"Tran"}</definedName>
    <definedName name="ssss" localSheetId="3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TART">#REF!</definedName>
    <definedName name="StartPosition" localSheetId="2">#REF!</definedName>
    <definedName name="StartPosition">#REF!</definedName>
    <definedName name="STFQTAB">#REF!</definedName>
    <definedName name="STOP">#REF!</definedName>
    <definedName name="SUM">[7]BoP!$E$313:$BE$365</definedName>
    <definedName name="SUPLI" localSheetId="2">#REF!</definedName>
    <definedName name="SUPLI">#REF!</definedName>
    <definedName name="SUPLIDORES" localSheetId="2">#REF!</definedName>
    <definedName name="SUPLIDORES">#REF!</definedName>
    <definedName name="SUPPLY">[41]MONTHLY!$A$87:$Q$193</definedName>
    <definedName name="SUPPLY2">[41]MONTHLY!$A$422:$Z$477</definedName>
    <definedName name="swe" localSheetId="6" hidden="1">{"Tab1",#N/A,FALSE,"P";"Tab2",#N/A,FALSE,"P"}</definedName>
    <definedName name="swe" localSheetId="2" hidden="1">{"Tab1",#N/A,FALSE,"P";"Tab2",#N/A,FALSE,"P"}</definedName>
    <definedName name="swe" localSheetId="3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vu.PLA1." hidden="1">'[30]COP FED'!#REF!</definedName>
    <definedName name="Swvu.PLA2." hidden="1">'[30]COP FED'!$A$1:$N$49</definedName>
    <definedName name="sxc" localSheetId="6" hidden="1">{"Riqfin97",#N/A,FALSE,"Tran";"Riqfinpro",#N/A,FALSE,"Tran"}</definedName>
    <definedName name="sxc" localSheetId="2" hidden="1">{"Riqfin97",#N/A,FALSE,"Tran";"Riqfinpro",#N/A,FALSE,"Tran"}</definedName>
    <definedName name="sxc" localSheetId="3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6" hidden="1">{"Riqfin97",#N/A,FALSE,"Tran";"Riqfinpro",#N/A,FALSE,"Tran"}</definedName>
    <definedName name="sxe" localSheetId="2" hidden="1">{"Riqfin97",#N/A,FALSE,"Tran";"Riqfinpro",#N/A,FALSE,"Tran"}</definedName>
    <definedName name="sxe" localSheetId="3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6" hidden="1">{"Minpmon",#N/A,FALSE,"Monthinput"}</definedName>
    <definedName name="t" localSheetId="2" hidden="1">{"Minpmon",#N/A,FALSE,"Monthinput"}</definedName>
    <definedName name="t" localSheetId="3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25a">#REF!</definedName>
    <definedName name="Tab25b" localSheetId="2">#REF!</definedName>
    <definedName name="Tab25b">#REF!</definedName>
    <definedName name="Tabe" localSheetId="2">#REF!</definedName>
    <definedName name="Tabe">#REF!</definedName>
    <definedName name="Table__47">[73]RED47!$A$1:$I$53</definedName>
    <definedName name="Table_2._Country_X___Public_Sector_Financing_1" localSheetId="2">#REF!</definedName>
    <definedName name="Table_2._Country_X___Public_Sector_Financing_1">#REF!</definedName>
    <definedName name="Table_3.5b" localSheetId="2">#REF!</definedName>
    <definedName name="Table_3.5b">#REF!</definedName>
    <definedName name="Table_Template">#REF!</definedName>
    <definedName name="table1" localSheetId="2">#REF!</definedName>
    <definedName name="table1">#REF!</definedName>
    <definedName name="Table2">#REF!</definedName>
    <definedName name="Table8">'[27]shared data'!$A$1:$E$32</definedName>
    <definedName name="TableA" localSheetId="2">#REF!</definedName>
    <definedName name="TableA">#REF!</definedName>
    <definedName name="TableB1" localSheetId="2">#REF!</definedName>
    <definedName name="TableB1">#REF!</definedName>
    <definedName name="TableB2" localSheetId="2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 localSheetId="2">#REF!</definedName>
    <definedName name="TASA">#REF!</definedName>
    <definedName name="TASAS" localSheetId="2">#REF!</definedName>
    <definedName name="TASAS">#REF!</definedName>
    <definedName name="Tasas_Interes_06R">[74]A!$A$1:$T$54</definedName>
    <definedName name="tblChecks">[51]ErrCheck!$A$3:$E$5</definedName>
    <definedName name="tblLinks">[51]Links!$A$4:$F$33</definedName>
    <definedName name="tc">#VALUE!</definedName>
    <definedName name="TD" localSheetId="2">#REF!</definedName>
    <definedName name="TD">#REF!</definedName>
    <definedName name="TD1A" localSheetId="2">#REF!</definedName>
    <definedName name="TD1A">#REF!</definedName>
    <definedName name="teetwetw" localSheetId="2" hidden="1">#REF!</definedName>
    <definedName name="teetwetw" hidden="1">#REF!</definedName>
    <definedName name="TELAS">#REF!</definedName>
    <definedName name="Template_Table">#REF!</definedName>
    <definedName name="terte" localSheetId="2" hidden="1">#REF!</definedName>
    <definedName name="terte" hidden="1">#REF!</definedName>
    <definedName name="tete" localSheetId="2" hidden="1">#REF!</definedName>
    <definedName name="tete" hidden="1">#REF!</definedName>
    <definedName name="tetetwe" hidden="1">'[47]Fax a enviar'!#REF!</definedName>
    <definedName name="textToday" localSheetId="2">#REF!</definedName>
    <definedName name="textToday">#REF!</definedName>
    <definedName name="TIPOCAMBIO" localSheetId="2">#REF!</definedName>
    <definedName name="TIPOCAMBIO">#REF!</definedName>
    <definedName name="TITLES">#REF!</definedName>
    <definedName name="TítuloDeColumna1">#REF!</definedName>
    <definedName name="TítuloDeColumna2">#REF!</definedName>
    <definedName name="_xlnm.Print_Titles" localSheetId="2">#REF!</definedName>
    <definedName name="_xlnm.Print_Titles">#REF!</definedName>
    <definedName name="tj" localSheetId="6" hidden="1">{"Riqfin97",#N/A,FALSE,"Tran";"Riqfinpro",#N/A,FALSE,"Tran"}</definedName>
    <definedName name="tj" localSheetId="2" hidden="1">{"Riqfin97",#N/A,FALSE,"Tran";"Riqfinpro",#N/A,FALSE,"Tran"}</definedName>
    <definedName name="tj" localSheetId="3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'[44]Fax a enviar'!#REF!</definedName>
    <definedName name="TM" localSheetId="2">#REF!</definedName>
    <definedName name="TM">#REF!</definedName>
    <definedName name="TM_D" localSheetId="2">#REF!</definedName>
    <definedName name="TM_D">#REF!</definedName>
    <definedName name="TM_DPCH" localSheetId="2">#REF!</definedName>
    <definedName name="TM_DPCH">#REF!</definedName>
    <definedName name="TM_R">#REF!</definedName>
    <definedName name="TM_RPCH">#REF!</definedName>
    <definedName name="TMG">#REF!</definedName>
    <definedName name="TMG_D">[40]Q5!$E$23:$AH$23</definedName>
    <definedName name="TMG_DPCH" localSheetId="2">#REF!</definedName>
    <definedName name="TMG_DPCH">#REF!</definedName>
    <definedName name="TMG_R" localSheetId="2">#REF!</definedName>
    <definedName name="TMG_R">#REF!</definedName>
    <definedName name="TMG_RPCH" localSheetId="2">#REF!</definedName>
    <definedName name="TMG_RPCH">#REF!</definedName>
    <definedName name="TMGO">#N/A</definedName>
    <definedName name="TMGO_D" localSheetId="2">#REF!</definedName>
    <definedName name="TMGO_D">#REF!</definedName>
    <definedName name="TMGO_DPCH" localSheetId="2">#REF!</definedName>
    <definedName name="TMGO_DPCH">#REF!</definedName>
    <definedName name="TMGO_R" localSheetId="2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 localSheetId="2">#REF!</definedName>
    <definedName name="TOC">#REF!</definedName>
    <definedName name="TODO">[75]BCC!$A$1:$N$821,[75]BCC!$A$822:$N$1624</definedName>
    <definedName name="TOT00" localSheetId="2">#REF!</definedName>
    <definedName name="TOT00">#REF!</definedName>
    <definedName name="TOTAL" localSheetId="2">#REF!</definedName>
    <definedName name="TOTAL">#REF!</definedName>
    <definedName name="Trade">#REF!</definedName>
    <definedName name="TRADE3">[14]Trade!#REF!</definedName>
    <definedName name="TransChoice" localSheetId="7">OFFSET(TransList,0,0,COUNTA(TransList),1)</definedName>
    <definedName name="TransChoice" localSheetId="6">OFFSET(TransList,0,0,COUNTA(TransList),1)</definedName>
    <definedName name="TransChoice" localSheetId="2">OFFSET(TransList,0,0,COUNTA(TransList),1)</definedName>
    <definedName name="TransChoice" localSheetId="3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ert" localSheetId="2" hidden="1">'[47]Fax a enviar'!#REF!</definedName>
    <definedName name="trert" hidden="1">'[47]Fax a enviar'!#REF!</definedName>
    <definedName name="TRIGO" localSheetId="2">#REF!</definedName>
    <definedName name="TRIGO">#REF!</definedName>
    <definedName name="Trim">[62]Codigos!$A$5:$E$11</definedName>
    <definedName name="trrtr" localSheetId="2" hidden="1">#REF!</definedName>
    <definedName name="trrtr" hidden="1">#REF!</definedName>
    <definedName name="trtert" localSheetId="2" hidden="1">'[47]Fax a enviar'!#REF!</definedName>
    <definedName name="trtert" hidden="1">'[47]Fax a enviar'!#REF!</definedName>
    <definedName name="trtr" localSheetId="2" hidden="1">'[47]Fax a enviar'!#REF!</definedName>
    <definedName name="trtr" hidden="1">'[47]Fax a enviar'!#REF!</definedName>
    <definedName name="tt" localSheetId="2">#REF!</definedName>
    <definedName name="tt">#REF!</definedName>
    <definedName name="tta" localSheetId="2">#REF!</definedName>
    <definedName name="tta">#REF!</definedName>
    <definedName name="ttaa" localSheetId="2">#REF!</definedName>
    <definedName name="ttaa">#REF!</definedName>
    <definedName name="ttetet" hidden="1">'[47]Fax a enviar'!#REF!</definedName>
    <definedName name="ttt" hidden="1">'[44]Fax a enviar'!#REF!</definedName>
    <definedName name="tttt" localSheetId="6" hidden="1">{"Tab1",#N/A,FALSE,"P";"Tab2",#N/A,FALSE,"P"}</definedName>
    <definedName name="tttt" localSheetId="2" hidden="1">{"Tab1",#N/A,FALSE,"P";"Tab2",#N/A,FALSE,"P"}</definedName>
    <definedName name="tttt" localSheetId="3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[61]M!#REF!</definedName>
    <definedName name="twetwee" localSheetId="2" hidden="1">#REF!</definedName>
    <definedName name="twetwee" hidden="1">#REF!</definedName>
    <definedName name="TX" localSheetId="2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2">#REF!</definedName>
    <definedName name="TXG_DPCH">#REF!</definedName>
    <definedName name="TXG_R" localSheetId="2">#REF!</definedName>
    <definedName name="TXG_R">#REF!</definedName>
    <definedName name="TXG_RPCH" localSheetId="2">#REF!</definedName>
    <definedName name="TXG_RPCH">#REF!</definedName>
    <definedName name="TXGO">#N/A</definedName>
    <definedName name="TXGO_D" localSheetId="2">#REF!</definedName>
    <definedName name="TXGO_D">#REF!</definedName>
    <definedName name="TXGO_DPCH" localSheetId="2">#REF!</definedName>
    <definedName name="TXGO_DPCH">#REF!</definedName>
    <definedName name="TXGO_R" localSheetId="2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ty" localSheetId="6" hidden="1">{"Riqfin97",#N/A,FALSE,"Tran";"Riqfinpro",#N/A,FALSE,"Tran"}</definedName>
    <definedName name="ty" localSheetId="2" hidden="1">{"Riqfin97",#N/A,FALSE,"Tran";"Riqfinpro",#N/A,FALSE,"Tran"}</definedName>
    <definedName name="ty" localSheetId="3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2">#REF!</definedName>
    <definedName name="UAED">#REF!</definedName>
    <definedName name="UAED1" localSheetId="2">#REF!</definedName>
    <definedName name="UAED1">#REF!</definedName>
    <definedName name="UC" localSheetId="2">#REF!</definedName>
    <definedName name="UC">#REF!</definedName>
    <definedName name="UC1A" localSheetId="2">#REF!</definedName>
    <definedName name="UC1A">#REF!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>#REF!</definedName>
    <definedName name="unemp_96Q4" localSheetId="2">#REF!</definedName>
    <definedName name="unemp_96Q4">#REF!</definedName>
    <definedName name="unemp_97Q1" localSheetId="2">#REF!</definedName>
    <definedName name="unemp_97Q1">#REF!</definedName>
    <definedName name="unemp_97Q2">#REF!</definedName>
    <definedName name="unemp_nat">#REF!</definedName>
    <definedName name="unemp_urbrural">#REF!</definedName>
    <definedName name="UnitsLabel" localSheetId="2">#REF!</definedName>
    <definedName name="UnitsLabel">#REF!</definedName>
    <definedName name="US_1" localSheetId="2">OFFSET(#REF!,0,0,COUNT(#REF!),1)</definedName>
    <definedName name="US_1">OFFSET(#REF!,0,0,COUNT(#REF!),1)</definedName>
    <definedName name="US_2">OFFSET(#REF!,0,0,COUNT(#REF!),1)</definedName>
    <definedName name="USavg">OFFSET(#REF!,0,0,COUNT(#REF!),1)</definedName>
    <definedName name="USCRUDE87" localSheetId="2">#REF!</definedName>
    <definedName name="USCRUDE87">#REF!</definedName>
    <definedName name="USCRUDE88" localSheetId="2">#REF!</definedName>
    <definedName name="USCRUDE88">#REF!</definedName>
    <definedName name="USDIST87" localSheetId="2">#REF!</definedName>
    <definedName name="USDIST87">#REF!</definedName>
    <definedName name="USDIST88" localSheetId="2">#REF!</definedName>
    <definedName name="USDIST88">#REF!</definedName>
    <definedName name="USDSR">#REF!</definedName>
    <definedName name="USMG87" localSheetId="2">#REF!</definedName>
    <definedName name="USMG87">#REF!</definedName>
    <definedName name="USMG88" localSheetId="2">#REF!</definedName>
    <definedName name="USMG88">#REF!</definedName>
    <definedName name="USmin" localSheetId="2">OFFSET(#REF!,0,0,COUNT(#REF!),1)</definedName>
    <definedName name="USmin">OFFSET(#REF!,0,0,COUNT(#REF!),1)</definedName>
    <definedName name="USPROD87" localSheetId="2">#REF!</definedName>
    <definedName name="USPROD87">#REF!</definedName>
    <definedName name="USPROD88" localSheetId="2">#REF!</definedName>
    <definedName name="USPROD88">#REF!</definedName>
    <definedName name="USRFO87" localSheetId="2">#REF!</definedName>
    <definedName name="USRFO87">#REF!</definedName>
    <definedName name="USRFO88" localSheetId="2">#REF!</definedName>
    <definedName name="USRFO88">#REF!</definedName>
    <definedName name="USrng" localSheetId="2">OFFSET(#REF!,0,0,COUNT(#REF!),1)</definedName>
    <definedName name="USrng">OFFSET(#REF!,0,0,COUNT(#REF!),1)</definedName>
    <definedName name="USSR" localSheetId="2">#REF!</definedName>
    <definedName name="USSR">#REF!</definedName>
    <definedName name="USTOT87" localSheetId="2">#REF!</definedName>
    <definedName name="USTOT87">#REF!</definedName>
    <definedName name="USTOT88" localSheetId="2">#REF!</definedName>
    <definedName name="USTOT88">#REF!</definedName>
    <definedName name="uu" localSheetId="6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6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u" localSheetId="6" hidden="1">{"Riqfin97",#N/A,FALSE,"Tran";"Riqfinpro",#N/A,FALSE,"Tran"}</definedName>
    <definedName name="uuuuuu" localSheetId="2" hidden="1">{"Riqfin97",#N/A,FALSE,"Tran";"Riqfinpro",#N/A,FALSE,"Tran"}</definedName>
    <definedName name="uuuuuu" localSheetId="3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ALID_FORMATS" localSheetId="2">#REF!</definedName>
    <definedName name="VALID_FORMATS">#REF!</definedName>
    <definedName name="VenceHoy" localSheetId="2">#REF!</definedName>
    <definedName name="VenceHoy">#REF!</definedName>
    <definedName name="VENEZU" localSheetId="2">#REF!</definedName>
    <definedName name="VENEZU">#REF!</definedName>
    <definedName name="VIAAEREA">#REF!</definedName>
    <definedName name="VTITLES">#REF!</definedName>
    <definedName name="vv" localSheetId="6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6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6" hidden="1">{"Minpmon",#N/A,FALSE,"Monthinput"}</definedName>
    <definedName name="vvvv" localSheetId="2" hidden="1">{"Minpmon",#N/A,FALSE,"Monthinput"}</definedName>
    <definedName name="vvvv" localSheetId="3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6" hidden="1">{"Riqfin97",#N/A,FALSE,"Tran";"Riqfinpro",#N/A,FALSE,"Tran"}</definedName>
    <definedName name="vvvvvvvvvvvv" localSheetId="2" hidden="1">{"Riqfin97",#N/A,FALSE,"Tran";"Riqfinpro",#N/A,FALSE,"Tran"}</definedName>
    <definedName name="vvvvvvvvvvvv" localSheetId="3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6" hidden="1">{"Tab1",#N/A,FALSE,"P";"Tab2",#N/A,FALSE,"P"}</definedName>
    <definedName name="vvvvvvvvvvvvv" localSheetId="2" hidden="1">{"Tab1",#N/A,FALSE,"P";"Tab2",#N/A,FALSE,"P"}</definedName>
    <definedName name="vvvvvvvvvvvvv" localSheetId="3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6" hidden="1">{"Minpmon",#N/A,FALSE,"Monthinput"}</definedName>
    <definedName name="w" localSheetId="2" hidden="1">{"Minpmon",#N/A,FALSE,"Monthinput"}</definedName>
    <definedName name="w" localSheetId="3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>#REF!</definedName>
    <definedName name="WAPR" localSheetId="2">#REF!</definedName>
    <definedName name="WAPR">#REF!</definedName>
    <definedName name="Weekly_Depreciation">'[36]Inter-Bank'!$I$5</definedName>
    <definedName name="Weighted_Average_Inter_Bank_Exchange_Rate">'[36]Inter-Bank'!$C$5</definedName>
    <definedName name="WEO" localSheetId="2">#REF!</definedName>
    <definedName name="WEO">#REF!</definedName>
    <definedName name="wer" localSheetId="6" hidden="1">{"Riqfin97",#N/A,FALSE,"Tran";"Riqfinpro",#N/A,FALSE,"Tran"}</definedName>
    <definedName name="wer" localSheetId="2" hidden="1">{"Riqfin97",#N/A,FALSE,"Tran";"Riqfinpro",#N/A,FALSE,"Tran"}</definedName>
    <definedName name="wer" localSheetId="3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7">'[68]SPNF Acuerdo Incl. Int.'!will</definedName>
    <definedName name="will">'[68]SPNF Acuerdo Incl. Int.'!will</definedName>
    <definedName name="WPCP33_D" localSheetId="2">#REF!</definedName>
    <definedName name="WPCP33_D">#REF!</definedName>
    <definedName name="WPCP33pch" localSheetId="2">#REF!</definedName>
    <definedName name="WPCP33pch">#REF!</definedName>
    <definedName name="wrn" localSheetId="6" hidden="1">{"Main Economic Indicators",#N/A,FALSE,"C"}</definedName>
    <definedName name="wrn" localSheetId="2" hidden="1">{"Main Economic Indicators",#N/A,FALSE,"C"}</definedName>
    <definedName name="wrn" localSheetId="3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6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6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6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6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6" hidden="1">{#N/A,#N/A,FALSE,"CelPIB"}</definedName>
    <definedName name="wrn.CelPIB." localSheetId="2" hidden="1">{#N/A,#N/A,FALSE,"CelPIB"}</definedName>
    <definedName name="wrn.CelPIB." localSheetId="3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6" hidden="1">{#N/A,#N/A,FALSE,"NFPS GDP"}</definedName>
    <definedName name="wrn.CGvt._.Revenue._.GDP." localSheetId="2" hidden="1">{#N/A,#N/A,FALSE,"NFPS GDP"}</definedName>
    <definedName name="wrn.CGvt._.Revenue._.GDP." localSheetId="3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6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6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6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6" hidden="1">{#N/A,#N/A,FALSE,"EntpsPIB"}</definedName>
    <definedName name="wrn.EntpsPIB." localSheetId="2" hidden="1">{#N/A,#N/A,FALSE,"EntpsPIB"}</definedName>
    <definedName name="wrn.EntpsPIB." localSheetId="3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6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6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6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6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6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6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6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6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6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6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6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6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6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6" hidden="1">{"Minpmon",#N/A,FALSE,"Monthinput"}</definedName>
    <definedName name="wrn.Monthsheet." localSheetId="2" hidden="1">{"Minpmon",#N/A,FALSE,"Monthinput"}</definedName>
    <definedName name="wrn.Monthsheet." localSheetId="3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6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5" hidden="1">{#N/A,#N/A,FALSE,"MS"}</definedName>
    <definedName name="wrn.MS." hidden="1">{#N/A,#N/A,FALSE,"MS"}</definedName>
    <definedName name="wrn.NBG." localSheetId="6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6" hidden="1">{#N/A,#N/A,FALSE,"NFPS GDP"}</definedName>
    <definedName name="wrn.NFPS._.GDP." localSheetId="2" hidden="1">{#N/A,#N/A,FALSE,"NFPS GDP"}</definedName>
    <definedName name="wrn.NFPS._.GDP." localSheetId="3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6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6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6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6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6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6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6" hidden="1">{#N/A,#N/A,FALSE,"RestGGPIB"}</definedName>
    <definedName name="wrn.RestGGPIB." localSheetId="2" hidden="1">{#N/A,#N/A,FALSE,"RestGGPIB"}</definedName>
    <definedName name="wrn.RestGGPIB." localSheetId="3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6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6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6" hidden="1">{#N/A,#N/A,FALSE,"SSPIB"}</definedName>
    <definedName name="wrn.SSPIB." localSheetId="2" hidden="1">{#N/A,#N/A,FALSE,"SSPIB"}</definedName>
    <definedName name="wrn.SSPIB." localSheetId="3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6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6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6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6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6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6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6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6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6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5" hidden="1">{"WEO",#N/A,FALSE,"T"}</definedName>
    <definedName name="wrn.WEO." hidden="1">{"WEO",#N/A,FALSE,"T"}</definedName>
    <definedName name="wtewt" localSheetId="2" hidden="1">#REF!</definedName>
    <definedName name="wtewt" hidden="1">#REF!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[61]M!#REF!</definedName>
    <definedName name="www" localSheetId="6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[76]M!#REF!</definedName>
    <definedName name="wwwww" localSheetId="6" hidden="1">{"Minpmon",#N/A,FALSE,"Monthinput"}</definedName>
    <definedName name="wwwww" localSheetId="2" hidden="1">{"Minpmon",#N/A,FALSE,"Monthinput"}</definedName>
    <definedName name="wwwww" localSheetId="3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6" hidden="1">{"Riqfin97",#N/A,FALSE,"Tran";"Riqfinpro",#N/A,FALSE,"Tran"}</definedName>
    <definedName name="wwwwwww" localSheetId="2" hidden="1">{"Riqfin97",#N/A,FALSE,"Tran";"Riqfinpro",#N/A,FALSE,"Tran"}</definedName>
    <definedName name="wwwwwww" localSheetId="3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6" hidden="1">{"Tab1",#N/A,FALSE,"P";"Tab2",#N/A,FALSE,"P"}</definedName>
    <definedName name="wwwwwwww" localSheetId="2" hidden="1">{"Tab1",#N/A,FALSE,"P";"Tab2",#N/A,FALSE,"P"}</definedName>
    <definedName name="wwwwwwww" localSheetId="3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2">#REF!</definedName>
    <definedName name="X">#REF!</definedName>
    <definedName name="Xaxis" localSheetId="2">#REF!</definedName>
    <definedName name="Xaxis">#REF!</definedName>
    <definedName name="XBANANO">#REF!</definedName>
    <definedName name="XCAFE">#REF!</definedName>
    <definedName name="XGS">#REF!</definedName>
    <definedName name="XMENSUALES">#REF!</definedName>
    <definedName name="xx" localSheetId="6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'[27]shared data'!$A$1:$A$77</definedName>
    <definedName name="xxWRS_2" localSheetId="2">#REF!</definedName>
    <definedName name="xxWRS_2">#REF!</definedName>
    <definedName name="xxWRS_3" localSheetId="2">#REF!</definedName>
    <definedName name="xxWRS_3">#REF!</definedName>
    <definedName name="xxWRS_4">[48]Q5!$A$1:$A$104</definedName>
    <definedName name="xxWRS_5">[48]Q6!$A$1:$A$160</definedName>
    <definedName name="xxWRS_6">[48]Q7!$A$1:$A$59</definedName>
    <definedName name="xxWRS_7">[48]Q5!$A$1:$A$109</definedName>
    <definedName name="xxWRS_8">[48]Q6!$A$1:$A$162</definedName>
    <definedName name="xxWRS_9">[48]Q7!$A$1:$A$61</definedName>
    <definedName name="xxx">[54]GDP_WEO!$A$3:$AB$188</definedName>
    <definedName name="XXX1" localSheetId="2">#REF!</definedName>
    <definedName name="XXX1">#REF!</definedName>
    <definedName name="xxxx" localSheetId="6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2" hidden="1">#REF!</definedName>
    <definedName name="y" hidden="1">#REF!</definedName>
    <definedName name="ycirr" localSheetId="2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2" hidden="1">'[34]Fax a enviar'!#REF!</definedName>
    <definedName name="ytyry" hidden="1">'[34]Fax a enviar'!#REF!</definedName>
    <definedName name="ytytryry" localSheetId="2" hidden="1">#REF!</definedName>
    <definedName name="ytytryry" hidden="1">#REF!</definedName>
    <definedName name="ytyty" localSheetId="2" hidden="1">'[24]Fax a enviar'!#REF!</definedName>
    <definedName name="ytyty" hidden="1">'[24]Fax a enviar'!#REF!</definedName>
    <definedName name="ytytyt" hidden="1">'[24]Fax a enviar'!#REF!</definedName>
    <definedName name="yu" localSheetId="6" hidden="1">{"Tab1",#N/A,FALSE,"P";"Tab2",#N/A,FALSE,"P"}</definedName>
    <definedName name="yu" localSheetId="2" hidden="1">{"Tab1",#N/A,FALSE,"P";"Tab2",#N/A,FALSE,"P"}</definedName>
    <definedName name="yu" localSheetId="3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'[46]Fax a enviar'!#REF!</definedName>
    <definedName name="YY" localSheetId="2">#REF!</definedName>
    <definedName name="YY">#REF!</definedName>
    <definedName name="YY1A" localSheetId="2">#REF!</definedName>
    <definedName name="YY1A">#REF!</definedName>
    <definedName name="yytutyu" localSheetId="2" hidden="1">#REF!</definedName>
    <definedName name="yytutyu" hidden="1">#REF!</definedName>
    <definedName name="yyy" localSheetId="6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yy" hidden="1">'[47]Fax a enviar'!#REF!</definedName>
    <definedName name="yyyyyyyy" hidden="1">'[47]Fax a enviar'!#REF!</definedName>
    <definedName name="yyyyyyyyyyy" hidden="1">'[26]Fax a enviar'!#REF!</definedName>
    <definedName name="yyyyyyyyyyyyy" localSheetId="2" hidden="1">#REF!</definedName>
    <definedName name="yyyyyyyyyyyyy" hidden="1">#REF!</definedName>
    <definedName name="yyyyyyyyyyyyyyy" localSheetId="2" hidden="1">'[47]Fax a enviar'!#REF!</definedName>
    <definedName name="yyyyyyyyyyyyyyy" hidden="1">'[47]Fax a enviar'!#REF!</definedName>
    <definedName name="yyyyyyyyyyyyyyyyyyyyyy" localSheetId="2" hidden="1">'[44]Fax a enviar'!#REF!</definedName>
    <definedName name="yyyyyyyyyyyyyyyyyyyyyy" hidden="1">'[44]Fax a enviar'!#REF!</definedName>
    <definedName name="Z" localSheetId="2">#REF!</definedName>
    <definedName name="Z">#REF!</definedName>
    <definedName name="Z_1A8C061B_2301_11D3_BFD1_000039E37209_.wvu.Cols" localSheetId="2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hidden="1">#REF!,#REF!,#REF!</definedName>
    <definedName name="Z_95224721_0485_11D4_BFD1_00508B5F4DA4_.wvu.Cols" localSheetId="2" hidden="1">#REF!</definedName>
    <definedName name="Z_95224721_0485_11D4_BFD1_00508B5F4DA4_.wvu.Cols" hidden="1">#REF!</definedName>
    <definedName name="zc" localSheetId="6" hidden="1">{"Riqfin97",#N/A,FALSE,"Tran";"Riqfinpro",#N/A,FALSE,"Tran"}</definedName>
    <definedName name="zc" localSheetId="2" hidden="1">{"Riqfin97",#N/A,FALSE,"Tran";"Riqfinpro",#N/A,FALSE,"Tran"}</definedName>
    <definedName name="zc" localSheetId="3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6" hidden="1">{"Tab1",#N/A,FALSE,"P";"Tab2",#N/A,FALSE,"P"}</definedName>
    <definedName name="zio" localSheetId="2" hidden="1">{"Tab1",#N/A,FALSE,"P";"Tab2",#N/A,FALSE,"P"}</definedName>
    <definedName name="zio" localSheetId="3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">#REF!</definedName>
    <definedName name="zrrae">#REF!</definedName>
    <definedName name="zv" localSheetId="6" hidden="1">{"Tab1",#N/A,FALSE,"P";"Tab2",#N/A,FALSE,"P"}</definedName>
    <definedName name="zv" localSheetId="2" hidden="1">{"Tab1",#N/A,FALSE,"P";"Tab2",#N/A,FALSE,"P"}</definedName>
    <definedName name="zv" localSheetId="3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6" hidden="1">{"Tab1",#N/A,FALSE,"P";"Tab2",#N/A,FALSE,"P"}</definedName>
    <definedName name="zx" localSheetId="2" hidden="1">{"Tab1",#N/A,FALSE,"P";"Tab2",#N/A,FALSE,"P"}</definedName>
    <definedName name="zx" localSheetId="3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6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2">#REF!</definedName>
    <definedName name="zzrr">#REF!</definedName>
    <definedName name="zzzz" localSheetId="6" hidden="1">{"Tab1",#N/A,FALSE,"P";"Tab2",#N/A,FALSE,"P"}</definedName>
    <definedName name="zzzz" localSheetId="2" hidden="1">{"Tab1",#N/A,FALSE,"P";"Tab2",#N/A,FALSE,"P"}</definedName>
    <definedName name="zzzz" localSheetId="3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4" l="1"/>
  <c r="I15" i="4"/>
  <c r="K15" i="4"/>
  <c r="K14" i="4"/>
  <c r="J15" i="4"/>
  <c r="D57" i="2"/>
  <c r="C57" i="2"/>
  <c r="G48" i="8"/>
  <c r="C26" i="3"/>
  <c r="E26" i="3"/>
  <c r="F26" i="3"/>
  <c r="G26" i="3"/>
  <c r="K32" i="3"/>
  <c r="K33" i="3"/>
  <c r="K34" i="3"/>
  <c r="I32" i="3"/>
  <c r="J33" i="3"/>
  <c r="J32" i="3"/>
  <c r="J34" i="3"/>
  <c r="K21" i="3"/>
  <c r="K22" i="3"/>
  <c r="K23" i="3"/>
  <c r="K24" i="3"/>
  <c r="J21" i="3"/>
  <c r="J22" i="3"/>
  <c r="J23" i="3"/>
  <c r="J24" i="3"/>
  <c r="I33" i="3"/>
  <c r="I34" i="3"/>
  <c r="I21" i="3"/>
  <c r="I22" i="3"/>
  <c r="I23" i="3"/>
  <c r="I24" i="3"/>
  <c r="H32" i="3"/>
  <c r="H33" i="3"/>
  <c r="H34" i="3"/>
  <c r="H21" i="3"/>
  <c r="H22" i="3"/>
  <c r="H23" i="3"/>
  <c r="H24" i="3"/>
  <c r="D10" i="3"/>
  <c r="D11" i="3"/>
  <c r="D26" i="3"/>
  <c r="H48" i="8" l="1"/>
  <c r="G38" i="2"/>
  <c r="H38" i="2"/>
  <c r="I38" i="2" s="1"/>
  <c r="J38" i="2"/>
  <c r="G39" i="2"/>
  <c r="H39" i="2"/>
  <c r="I39" i="2" s="1"/>
  <c r="J39" i="2"/>
  <c r="C37" i="2"/>
  <c r="D37" i="2"/>
  <c r="F37" i="2"/>
  <c r="E37" i="2"/>
  <c r="B39" i="2"/>
  <c r="B38" i="2"/>
  <c r="E36" i="3" l="1"/>
  <c r="D39" i="4"/>
  <c r="E39" i="4"/>
  <c r="D15" i="4"/>
  <c r="E15" i="4"/>
  <c r="D12" i="4"/>
  <c r="E12" i="4"/>
  <c r="I49" i="4"/>
  <c r="I48" i="4"/>
  <c r="I46" i="4"/>
  <c r="I45" i="4"/>
  <c r="I44" i="4"/>
  <c r="I43" i="4"/>
  <c r="I42" i="4"/>
  <c r="I40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4" i="4"/>
  <c r="I13" i="4"/>
  <c r="G11" i="3" l="1"/>
  <c r="H35" i="3"/>
  <c r="H31" i="3"/>
  <c r="H30" i="3"/>
  <c r="H29" i="3"/>
  <c r="H28" i="3"/>
  <c r="H27" i="3"/>
  <c r="H25" i="3"/>
  <c r="H20" i="3"/>
  <c r="H19" i="3"/>
  <c r="H18" i="3"/>
  <c r="H17" i="3"/>
  <c r="H16" i="3"/>
  <c r="H15" i="3"/>
  <c r="H14" i="3"/>
  <c r="H13" i="3"/>
  <c r="H12" i="3"/>
  <c r="G33" i="2" l="1"/>
  <c r="G27" i="2"/>
  <c r="G28" i="2"/>
  <c r="G35" i="2"/>
  <c r="C20" i="2" l="1"/>
  <c r="F20" i="2" l="1"/>
  <c r="G21" i="2" l="1"/>
  <c r="H21" i="2"/>
  <c r="I21" i="2" s="1"/>
  <c r="J21" i="2"/>
  <c r="G22" i="2"/>
  <c r="H22" i="2"/>
  <c r="I22" i="2" s="1"/>
  <c r="J22" i="2"/>
  <c r="E20" i="2"/>
  <c r="D20" i="2"/>
  <c r="J30" i="2"/>
  <c r="H30" i="2"/>
  <c r="I30" i="2" s="1"/>
  <c r="G30" i="2"/>
  <c r="C32" i="2"/>
  <c r="E32" i="2"/>
  <c r="C26" i="2"/>
  <c r="E26" i="2"/>
  <c r="C23" i="2"/>
  <c r="E23" i="2"/>
  <c r="E13" i="2"/>
  <c r="C13" i="2"/>
  <c r="F13" i="2"/>
  <c r="F32" i="2"/>
  <c r="F26" i="2"/>
  <c r="F23" i="2"/>
  <c r="G26" i="2" l="1"/>
  <c r="F12" i="2"/>
  <c r="F36" i="2" s="1"/>
  <c r="F40" i="2" s="1"/>
  <c r="E12" i="2"/>
  <c r="E36" i="2" s="1"/>
  <c r="E40" i="2" s="1"/>
  <c r="C12" i="2"/>
  <c r="C36" i="2" s="1"/>
  <c r="C40" i="2" s="1"/>
  <c r="D47" i="4"/>
  <c r="D41" i="4"/>
  <c r="D50" i="4" l="1"/>
  <c r="M30" i="7"/>
  <c r="I30" i="7"/>
  <c r="J30" i="7"/>
  <c r="H30" i="7" s="1"/>
  <c r="C11" i="3" l="1"/>
  <c r="E47" i="4"/>
  <c r="E41" i="4"/>
  <c r="D36" i="3"/>
  <c r="E50" i="4" l="1"/>
  <c r="L49" i="4"/>
  <c r="L48" i="4"/>
  <c r="L46" i="4"/>
  <c r="L45" i="4"/>
  <c r="L44" i="4"/>
  <c r="L43" i="4"/>
  <c r="L42" i="4"/>
  <c r="L40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4" i="4"/>
  <c r="L13" i="4"/>
  <c r="J49" i="4"/>
  <c r="K49" i="4" s="1"/>
  <c r="J48" i="4"/>
  <c r="K48" i="4" s="1"/>
  <c r="J46" i="4"/>
  <c r="K46" i="4" s="1"/>
  <c r="J45" i="4"/>
  <c r="K45" i="4" s="1"/>
  <c r="J44" i="4"/>
  <c r="K44" i="4" s="1"/>
  <c r="J43" i="4"/>
  <c r="K43" i="4" s="1"/>
  <c r="J42" i="4"/>
  <c r="K42" i="4" s="1"/>
  <c r="J40" i="4"/>
  <c r="K40" i="4" s="1"/>
  <c r="J38" i="4"/>
  <c r="K38" i="4" s="1"/>
  <c r="J37" i="4"/>
  <c r="K37" i="4" s="1"/>
  <c r="J36" i="4"/>
  <c r="K36" i="4" s="1"/>
  <c r="J35" i="4"/>
  <c r="K35" i="4" s="1"/>
  <c r="J34" i="4"/>
  <c r="K34" i="4" s="1"/>
  <c r="J33" i="4"/>
  <c r="K33" i="4" s="1"/>
  <c r="J32" i="4"/>
  <c r="K32" i="4" s="1"/>
  <c r="J31" i="4"/>
  <c r="K31" i="4" s="1"/>
  <c r="J30" i="4"/>
  <c r="K30" i="4" s="1"/>
  <c r="J29" i="4"/>
  <c r="K29" i="4" s="1"/>
  <c r="J28" i="4"/>
  <c r="K28" i="4" s="1"/>
  <c r="J27" i="4"/>
  <c r="K27" i="4" s="1"/>
  <c r="J26" i="4"/>
  <c r="K26" i="4" s="1"/>
  <c r="J25" i="4"/>
  <c r="K25" i="4" s="1"/>
  <c r="J24" i="4"/>
  <c r="K24" i="4" s="1"/>
  <c r="J23" i="4"/>
  <c r="K23" i="4" s="1"/>
  <c r="J22" i="4"/>
  <c r="K22" i="4" s="1"/>
  <c r="J21" i="4"/>
  <c r="K21" i="4" s="1"/>
  <c r="J20" i="4"/>
  <c r="K20" i="4" s="1"/>
  <c r="J19" i="4"/>
  <c r="K19" i="4" s="1"/>
  <c r="J18" i="4"/>
  <c r="K18" i="4" s="1"/>
  <c r="J17" i="4"/>
  <c r="K17" i="4" s="1"/>
  <c r="J16" i="4"/>
  <c r="K16" i="4" s="1"/>
  <c r="J14" i="4"/>
  <c r="J13" i="4"/>
  <c r="K13" i="4" s="1"/>
  <c r="I17" i="3"/>
  <c r="J17" i="3" s="1"/>
  <c r="I18" i="3"/>
  <c r="J18" i="3" s="1"/>
  <c r="I19" i="3"/>
  <c r="J19" i="3" s="1"/>
  <c r="I20" i="3"/>
  <c r="J20" i="3" s="1"/>
  <c r="I25" i="3"/>
  <c r="J25" i="3" s="1"/>
  <c r="G37" i="2"/>
  <c r="G34" i="2"/>
  <c r="G31" i="2"/>
  <c r="G29" i="2"/>
  <c r="G25" i="2"/>
  <c r="G24" i="2"/>
  <c r="G20" i="2"/>
  <c r="G19" i="2"/>
  <c r="G18" i="2"/>
  <c r="G17" i="2"/>
  <c r="G16" i="2"/>
  <c r="G15" i="2"/>
  <c r="G14" i="2"/>
  <c r="J37" i="2"/>
  <c r="J35" i="2"/>
  <c r="J34" i="2"/>
  <c r="J33" i="2"/>
  <c r="J31" i="2"/>
  <c r="J29" i="2"/>
  <c r="J28" i="2"/>
  <c r="J27" i="2"/>
  <c r="J25" i="2"/>
  <c r="J24" i="2"/>
  <c r="J20" i="2"/>
  <c r="J19" i="2"/>
  <c r="J18" i="2"/>
  <c r="J17" i="2"/>
  <c r="J16" i="2"/>
  <c r="J15" i="2"/>
  <c r="J14" i="2"/>
  <c r="D26" i="2" l="1"/>
  <c r="H37" i="2"/>
  <c r="I37" i="2" s="1"/>
  <c r="H35" i="2"/>
  <c r="I35" i="2" s="1"/>
  <c r="H34" i="2"/>
  <c r="I34" i="2" s="1"/>
  <c r="H33" i="2"/>
  <c r="I33" i="2" s="1"/>
  <c r="H31" i="2"/>
  <c r="I31" i="2" s="1"/>
  <c r="H29" i="2"/>
  <c r="I29" i="2" s="1"/>
  <c r="H28" i="2"/>
  <c r="H27" i="2"/>
  <c r="I27" i="2" s="1"/>
  <c r="H25" i="2"/>
  <c r="I25" i="2" s="1"/>
  <c r="H24" i="2"/>
  <c r="I24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D32" i="2" l="1"/>
  <c r="D23" i="2"/>
  <c r="D13" i="2"/>
  <c r="C7" i="7"/>
  <c r="C4" i="7"/>
  <c r="C12" i="7"/>
  <c r="C16" i="7"/>
  <c r="D12" i="2" l="1"/>
  <c r="D36" i="2" s="1"/>
  <c r="D40" i="2" s="1"/>
  <c r="H23" i="2"/>
  <c r="I23" i="2" s="1"/>
  <c r="G13" i="2"/>
  <c r="J13" i="2"/>
  <c r="J23" i="2"/>
  <c r="G23" i="2"/>
  <c r="H26" i="2"/>
  <c r="I26" i="2" s="1"/>
  <c r="H13" i="2"/>
  <c r="I13" i="2" s="1"/>
  <c r="H32" i="2"/>
  <c r="I32" i="2" s="1"/>
  <c r="J26" i="2"/>
  <c r="J32" i="2"/>
  <c r="G32" i="2"/>
  <c r="C13" i="7"/>
  <c r="C11" i="7" s="1"/>
  <c r="H47" i="4"/>
  <c r="G47" i="4"/>
  <c r="I47" i="4" s="1"/>
  <c r="F47" i="4"/>
  <c r="H41" i="4"/>
  <c r="G41" i="4"/>
  <c r="I41" i="4" s="1"/>
  <c r="F41" i="4"/>
  <c r="H39" i="4"/>
  <c r="G39" i="4"/>
  <c r="I39" i="4" s="1"/>
  <c r="F39" i="4"/>
  <c r="H15" i="4"/>
  <c r="G15" i="4"/>
  <c r="F15" i="4"/>
  <c r="H12" i="4"/>
  <c r="G12" i="4"/>
  <c r="I12" i="4" s="1"/>
  <c r="F12" i="4"/>
  <c r="K35" i="3"/>
  <c r="I35" i="3"/>
  <c r="J35" i="3" s="1"/>
  <c r="K31" i="3"/>
  <c r="I31" i="3"/>
  <c r="J31" i="3" s="1"/>
  <c r="K30" i="3"/>
  <c r="I30" i="3"/>
  <c r="J30" i="3" s="1"/>
  <c r="K29" i="3"/>
  <c r="I29" i="3"/>
  <c r="J29" i="3" s="1"/>
  <c r="K28" i="3"/>
  <c r="I28" i="3"/>
  <c r="J28" i="3" s="1"/>
  <c r="K27" i="3"/>
  <c r="I27" i="3"/>
  <c r="J27" i="3" s="1"/>
  <c r="H26" i="3"/>
  <c r="K25" i="3"/>
  <c r="K20" i="3"/>
  <c r="K19" i="3"/>
  <c r="K18" i="3"/>
  <c r="K17" i="3"/>
  <c r="K16" i="3"/>
  <c r="I16" i="3"/>
  <c r="J16" i="3" s="1"/>
  <c r="K15" i="3"/>
  <c r="I15" i="3"/>
  <c r="J15" i="3" s="1"/>
  <c r="K14" i="3"/>
  <c r="I14" i="3"/>
  <c r="J14" i="3" s="1"/>
  <c r="K13" i="3"/>
  <c r="I13" i="3"/>
  <c r="J13" i="3" s="1"/>
  <c r="K12" i="3"/>
  <c r="I12" i="3"/>
  <c r="J12" i="3" s="1"/>
  <c r="G10" i="3"/>
  <c r="F11" i="3"/>
  <c r="E11" i="3"/>
  <c r="E10" i="3" s="1"/>
  <c r="C10" i="3"/>
  <c r="M5" i="2"/>
  <c r="K11" i="3" l="1"/>
  <c r="H11" i="3"/>
  <c r="L47" i="4"/>
  <c r="J47" i="4"/>
  <c r="K47" i="4" s="1"/>
  <c r="L41" i="4"/>
  <c r="J41" i="4"/>
  <c r="K41" i="4" s="1"/>
  <c r="J39" i="4"/>
  <c r="K39" i="4" s="1"/>
  <c r="L39" i="4"/>
  <c r="J12" i="4"/>
  <c r="K12" i="4" s="1"/>
  <c r="L12" i="4"/>
  <c r="F10" i="3"/>
  <c r="H10" i="3" s="1"/>
  <c r="F50" i="4"/>
  <c r="G50" i="4"/>
  <c r="I50" i="4" s="1"/>
  <c r="H50" i="4"/>
  <c r="C36" i="3"/>
  <c r="G36" i="3"/>
  <c r="I26" i="3"/>
  <c r="J26" i="3" s="1"/>
  <c r="I11" i="3"/>
  <c r="J11" i="3" s="1"/>
  <c r="K26" i="3"/>
  <c r="J12" i="2"/>
  <c r="G12" i="2"/>
  <c r="H12" i="2"/>
  <c r="I12" i="2" s="1"/>
  <c r="K10" i="3" l="1"/>
  <c r="I10" i="3"/>
  <c r="J10" i="3" s="1"/>
  <c r="L50" i="4"/>
  <c r="J50" i="4"/>
  <c r="K50" i="4" s="1"/>
  <c r="F36" i="3"/>
  <c r="H36" i="3" s="1"/>
  <c r="G36" i="2"/>
  <c r="J36" i="2"/>
  <c r="H36" i="2"/>
  <c r="I36" i="2" s="1"/>
  <c r="K36" i="3" l="1"/>
  <c r="H40" i="2"/>
  <c r="I40" i="2" s="1"/>
  <c r="I36" i="3"/>
  <c r="J36" i="3" s="1"/>
  <c r="G40" i="2"/>
  <c r="J40" i="2"/>
</calcChain>
</file>

<file path=xl/sharedStrings.xml><?xml version="1.0" encoding="utf-8"?>
<sst xmlns="http://schemas.openxmlformats.org/spreadsheetml/2006/main" count="1174" uniqueCount="653">
  <si>
    <t>Detalle</t>
  </si>
  <si>
    <t>Ingresos</t>
  </si>
  <si>
    <t>Ingresos Corrientes</t>
  </si>
  <si>
    <t>Ingresos de Capital</t>
  </si>
  <si>
    <t>Gastos</t>
  </si>
  <si>
    <t>Gastos Corrientes</t>
  </si>
  <si>
    <t xml:space="preserve">Intereses de la deuda </t>
  </si>
  <si>
    <t>Gasto de Capital</t>
  </si>
  <si>
    <t>Resultado Primario</t>
  </si>
  <si>
    <t>Resultado Económico</t>
  </si>
  <si>
    <t>Resultado Financiero</t>
  </si>
  <si>
    <t>Fuentes Financieras</t>
  </si>
  <si>
    <t>Aplicaciones Financieras</t>
  </si>
  <si>
    <t>Financiamiento Neto</t>
  </si>
  <si>
    <t>Corrientes</t>
  </si>
  <si>
    <t>Donaciones</t>
  </si>
  <si>
    <t>De Capital</t>
  </si>
  <si>
    <t>Intereses</t>
  </si>
  <si>
    <r>
      <t xml:space="preserve">Notas: </t>
    </r>
    <r>
      <rPr>
        <sz val="11"/>
        <color theme="1"/>
        <rFont val="Avenir Next LT Pro"/>
        <family val="2"/>
      </rPr>
      <t>*Cifras preliminares</t>
    </r>
  </si>
  <si>
    <t xml:space="preserve">1.Se incluyen los Recursos de Captación Directa. </t>
  </si>
  <si>
    <t>2. Fecha de imputación al 31/07/2022 // Fecha de registro al 07/08/2022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</si>
  <si>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</si>
  <si>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</si>
  <si>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 xml:space="preserve">Tabla 1. Recaudación de Ingresos por Clasificación Económica </t>
  </si>
  <si>
    <t>Julio 2021 y 2022</t>
  </si>
  <si>
    <t>Valores en Millones de RD$</t>
  </si>
  <si>
    <t>PIB Nominal (Millones RD$)</t>
  </si>
  <si>
    <t>DETALLE</t>
  </si>
  <si>
    <t>VARIACIÓN 2022/2021</t>
  </si>
  <si>
    <t>% PIB</t>
  </si>
  <si>
    <t>PERCIBIDO JULIO</t>
  </si>
  <si>
    <t>PRESUPUESTO INICIAL</t>
  </si>
  <si>
    <t>JULIO</t>
  </si>
  <si>
    <t>ESTIMACIÓN MENSUAL</t>
  </si>
  <si>
    <t>ABS.</t>
  </si>
  <si>
    <t>REL.</t>
  </si>
  <si>
    <t>5 = (4/3)</t>
  </si>
  <si>
    <t>6 = (4 - 1)</t>
  </si>
  <si>
    <t>7 = (6/1)</t>
  </si>
  <si>
    <t>8 = 4/PIB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</si>
  <si>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</si>
  <si>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</si>
  <si>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</si>
  <si>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</si>
  <si>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</si>
  <si>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</si>
  <si>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</si>
  <si>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</si>
  <si>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</si>
  <si>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</si>
  <si>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</si>
  <si>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</si>
  <si>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</si>
  <si>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</si>
  <si>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</si>
  <si>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</si>
  <si>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</si>
  <si>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</si>
  <si>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</si>
  <si>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</si>
  <si>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</si>
  <si>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</si>
  <si>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</si>
  <si>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</si>
  <si>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</si>
  <si>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</si>
  <si>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</si>
  <si>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</si>
  <si>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2. Fecha de imputación al 31/07/2022 // Fecha de registro al 07/08/2022.</t>
  </si>
  <si>
    <t>3. Se utilizó el PIB del Panorama Macroeconómico actualizado al 08 de junio 2022, elaborado por el Ministerio de Economía Planificación y Desarrollo.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</si>
  <si>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</si>
  <si>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EJECUCIÓN
% PIB</t>
  </si>
  <si>
    <t>COMPROMETIDO</t>
  </si>
  <si>
    <t>PAGADO</t>
  </si>
  <si>
    <t>7 = (4 -1)</t>
  </si>
  <si>
    <t>8 = 6/1</t>
  </si>
  <si>
    <t>9 = (4/PIB)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</si>
  <si>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</si>
  <si>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</si>
  <si>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</si>
  <si>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</si>
  <si>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</si>
  <si>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</si>
  <si>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</si>
  <si>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</si>
  <si>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</si>
  <si>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</si>
  <si>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</si>
  <si>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</si>
  <si>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</si>
  <si>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</si>
  <si>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</si>
  <si>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</si>
  <si>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</si>
  <si>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</si>
  <si>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2.2.8 - Gastos de capital, reserva presupuestaria</t>
  </si>
  <si>
    <t>TOTAL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</si>
  <si>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</si>
  <si>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2. Se utilizó el PIB del Panorama Macroeconómico actualizado al 08 de junio 2022, elaborado por el Ministerio de Economía Planificación y Desarrollo</t>
  </si>
  <si>
    <t>Mapa 1. Distribución de la Inversión Pública por Provincia</t>
  </si>
  <si>
    <t xml:space="preserve"> Valores en Millones de RD$</t>
  </si>
  <si>
    <t>1. Fecha de imputación al 31/07/2022 // Fecha de registro al 07/08/2022</t>
  </si>
  <si>
    <t>MINISTERIO DE HACIENDA</t>
  </si>
  <si>
    <t>DIRECCIÓN GENERAL DE PRESUPUESTO</t>
  </si>
  <si>
    <t>DIRECCIÓN DE ESTUDIOS ECONÓMICOS Y SEGUIMIENTO FINANCIERO</t>
  </si>
  <si>
    <t>Valores en millones de RD$</t>
  </si>
  <si>
    <t>6 = (4/2)</t>
  </si>
  <si>
    <t>7 = (4-1)</t>
  </si>
  <si>
    <t>8 = (6/1)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</si>
  <si>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</si>
  <si>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</si>
  <si>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</si>
  <si>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</si>
  <si>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</si>
  <si>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</si>
  <si>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</si>
  <si>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</si>
  <si>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</si>
  <si>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</si>
  <si>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</si>
  <si>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</si>
  <si>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</si>
  <si>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</si>
  <si>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</si>
  <si>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</si>
  <si>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</si>
  <si>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</si>
  <si>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</si>
  <si>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</si>
  <si>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</si>
  <si>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</si>
  <si>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</si>
  <si>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</si>
  <si>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</si>
  <si>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</si>
  <si>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</si>
  <si>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</si>
  <si>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</si>
  <si>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</si>
  <si>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</si>
  <si>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</si>
  <si>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</si>
  <si>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</si>
  <si>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</si>
  <si>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</si>
  <si>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</si>
  <si>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</si>
  <si>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Servicios Generales</t>
  </si>
  <si>
    <t>Servicios Económicos</t>
  </si>
  <si>
    <t>Protección del Medio Ambiente</t>
  </si>
  <si>
    <t>Servicios Sociales</t>
  </si>
  <si>
    <t>Intereses de la Deuda Pública</t>
  </si>
  <si>
    <t>Blank</t>
  </si>
  <si>
    <r>
      <t xml:space="preserve">Notas: </t>
    </r>
    <r>
      <rPr>
        <sz val="11"/>
        <color theme="1"/>
        <rFont val="Avenir Next LT Pro"/>
        <family val="2"/>
      </rPr>
      <t>Cifras preliminares.</t>
    </r>
  </si>
  <si>
    <t>Anexo 1. Ingresos por Clasificación Económica (Julio 2022)</t>
  </si>
  <si>
    <t>Valores en RD$ millones</t>
  </si>
  <si>
    <t>PERCIBIDO</t>
  </si>
  <si>
    <t>(Título - Subtítulo - Grupo - Auxiliar)</t>
  </si>
  <si>
    <t>Total general</t>
  </si>
  <si>
    <t>Anexo 2. Distribución Geográfica de Proyectos de Inversión (Julio 2022)</t>
  </si>
  <si>
    <t>PRESUPUESTO INICIAL (Ley 345-21)</t>
  </si>
  <si>
    <t>DEVENGADO</t>
  </si>
  <si>
    <t>Vars.</t>
  </si>
  <si>
    <t>(Región - Provincia - Función)</t>
  </si>
  <si>
    <t xml:space="preserve">Abs. </t>
  </si>
  <si>
    <t>Rel.</t>
  </si>
  <si>
    <t>01 - REGION CIBAO NORTE</t>
  </si>
  <si>
    <t>09 - ESPAILLAT</t>
  </si>
  <si>
    <t>2.2 - Agropecuaria, caza, pesca y silvicultura</t>
  </si>
  <si>
    <t>2.6 - Transporte</t>
  </si>
  <si>
    <t>4.3 - Actividades deportivas, recreativas, culturales y religiosas</t>
  </si>
  <si>
    <t>4.4 - Educación</t>
  </si>
  <si>
    <t>18 - PUERTO PLATA</t>
  </si>
  <si>
    <t>1.1 - Administración general</t>
  </si>
  <si>
    <t>1.4 - Justicia, orden público y seguridad</t>
  </si>
  <si>
    <t>3.2 - Protección de la biodiversidad y ordenación de desechos</t>
  </si>
  <si>
    <t>4.1 - Vivienda y servicios comunitarios</t>
  </si>
  <si>
    <t>4.2 - Salud</t>
  </si>
  <si>
    <t>25 - SANTIAGO</t>
  </si>
  <si>
    <t>4.5 - Protección social</t>
  </si>
  <si>
    <t>99 - MULTIPROVINCIAL</t>
  </si>
  <si>
    <t>02 - REGION CIBAO SUR</t>
  </si>
  <si>
    <t>13 - LA VEGA</t>
  </si>
  <si>
    <t>24 - SANCHEZ RAMIREZ</t>
  </si>
  <si>
    <t>28 - MONSENOR NOUEL</t>
  </si>
  <si>
    <t>03 - REGION CIBAO NORDESTE</t>
  </si>
  <si>
    <t>06 - DUARTE</t>
  </si>
  <si>
    <t>14 - MARIA TRINIDAD SANCHEZ</t>
  </si>
  <si>
    <t>19 - HERMANAS MIRABAL</t>
  </si>
  <si>
    <t>20 - SAMANA</t>
  </si>
  <si>
    <t>04 - REGION CIBAO NOROESTE</t>
  </si>
  <si>
    <t>05 - DAJABON</t>
  </si>
  <si>
    <t>1.3 - Defensa nacional</t>
  </si>
  <si>
    <t>2.1 - Asuntos económicos, comerciales y laborales</t>
  </si>
  <si>
    <t>15 - MONTE CRISTI</t>
  </si>
  <si>
    <t>26 - SANTIAGO RODRIGUEZ</t>
  </si>
  <si>
    <t>27 - VALVERDE</t>
  </si>
  <si>
    <t>05 - REGION VALDESIA</t>
  </si>
  <si>
    <t>02 - AZUA</t>
  </si>
  <si>
    <t>17 - PERAVIA</t>
  </si>
  <si>
    <t>21 - SAN CRISTOBAL</t>
  </si>
  <si>
    <t>31 - SAN JOSE DE OCOA</t>
  </si>
  <si>
    <t>06 - REGION ENRIQUILLO</t>
  </si>
  <si>
    <t>03 - BAHORUCO</t>
  </si>
  <si>
    <t>04 - BARAHONA</t>
  </si>
  <si>
    <t>2.9 - Otros servicios económicos</t>
  </si>
  <si>
    <t>10 - INDEPENDENCIA</t>
  </si>
  <si>
    <t>16 - PEDERNALES</t>
  </si>
  <si>
    <t>07 - REGION EL VALLE</t>
  </si>
  <si>
    <t>07 - ELIAS PINA</t>
  </si>
  <si>
    <t>22 - SAN JUAN</t>
  </si>
  <si>
    <t>08 - REGION YUMA</t>
  </si>
  <si>
    <t>08 - EL SEIBO</t>
  </si>
  <si>
    <t>11 - LA ALTAGRACIA</t>
  </si>
  <si>
    <t>12 - LA ROMANA</t>
  </si>
  <si>
    <t>09 - REGION HIGUAMO</t>
  </si>
  <si>
    <t>23 - SAN PEDRO DE MACORIS</t>
  </si>
  <si>
    <t>29 - MONTE PLATA</t>
  </si>
  <si>
    <t>30 - HATO MAYOR</t>
  </si>
  <si>
    <t>10 - REGION OZAMA O METROPOLITANA</t>
  </si>
  <si>
    <t>01 - DISTRITO NACIONAL</t>
  </si>
  <si>
    <t>32 - SANTO DOMINGO</t>
  </si>
  <si>
    <t>2.5 - Minería, manufactura y construcción</t>
  </si>
  <si>
    <t>98 - NACIONAL</t>
  </si>
  <si>
    <t>Anexo 3. Ejecución por Clasificación Programática (Julio 2022)</t>
  </si>
  <si>
    <t>COMPROMISO</t>
  </si>
  <si>
    <t>(Capítulo - Subcapítulo - Unidad Ejecutora - Programa)</t>
  </si>
  <si>
    <t>0101 - SENADO DE LA REPUBLICA</t>
  </si>
  <si>
    <t>01 - CÁMARA  DE SENADORES</t>
  </si>
  <si>
    <t>11 - Representación, fiscalización y gestión legislativa</t>
  </si>
  <si>
    <t>0102 - CAMARA DE DIPUTADOS</t>
  </si>
  <si>
    <t>01 - CAMARA DE DIPUTADOS</t>
  </si>
  <si>
    <t>0201 - PRESIDENCIA DE LA REPUBLICA</t>
  </si>
  <si>
    <t>01 - MINISTERIO ADMINISTRATIVO DE LA PRESIDENCIA</t>
  </si>
  <si>
    <t>11 - Fondo a Cargo del Poder Ejecutivo</t>
  </si>
  <si>
    <t>15 - Gestión integrada del control y reducción de la demanda de drogas y administración de bienes incautados</t>
  </si>
  <si>
    <t>18 - Coordinacion y Fomento de las Actividades Culturales</t>
  </si>
  <si>
    <t>23 - Promoción del desarrollo y fortalecimiento del sector marítimo y marino nacional</t>
  </si>
  <si>
    <t>24 - Formulación de políticas para la mitigación y adaptación al cambio climático</t>
  </si>
  <si>
    <t>25 - Dirección de Comunicación y Publicidad</t>
  </si>
  <si>
    <t>99 - Administración de activos, pasivos y transferencias</t>
  </si>
  <si>
    <t>02 - GABINETE DE LA POLITICA SOCIAL</t>
  </si>
  <si>
    <t>13 - Desarrollo social comunitario</t>
  </si>
  <si>
    <t>14 - Asistencia Social Integral</t>
  </si>
  <si>
    <t>15 - Desarrollo integral y protección al adulto mayor</t>
  </si>
  <si>
    <t>41 - Prevención y atención de la tuberculosis</t>
  </si>
  <si>
    <t>45 - Programa Multisectorial de Reducción de Embarazo en Adolescentes</t>
  </si>
  <si>
    <t>04 - CONTRALORIA GENERAL DE LA REPUBLICA</t>
  </si>
  <si>
    <t>06 - MINISTERIO DE LA PRESIDENCIA</t>
  </si>
  <si>
    <t>13 - Atención, prevención de desastres</t>
  </si>
  <si>
    <t>18 - Desarrollo territorial y de comunidades</t>
  </si>
  <si>
    <t>19 - Coordinación e Implementación  de Intervenciones Estratégica</t>
  </si>
  <si>
    <t>0202 - MINISTERIO DE  INTERIOR Y POLICIA</t>
  </si>
  <si>
    <t>01 - MINISTERIO DE INTERIOR Y POLICIA</t>
  </si>
  <si>
    <t>12 - Servicios de control y regulación migratoria</t>
  </si>
  <si>
    <t>14 - Investigación, formación y capacitación</t>
  </si>
  <si>
    <t>50 - Reducción de crímenes y delitos que afectan a la seguridad ciudadana</t>
  </si>
  <si>
    <t>02 - POLICIA NACIONAL</t>
  </si>
  <si>
    <t>12 - Servicios de ordenamiento y asistencia del transporte terreste</t>
  </si>
  <si>
    <t>13 - Formación y cultura de la P.N</t>
  </si>
  <si>
    <t>14 - Servicios de salud, seguridad y bienestar social de la P.N</t>
  </si>
  <si>
    <t>01 - MINISTERIO DE DEFENSA</t>
  </si>
  <si>
    <t>12 - Servicios de salud y asistencia social</t>
  </si>
  <si>
    <t>13 - Educación y Capacitacion Militar</t>
  </si>
  <si>
    <t>02 - EJERCITO DE LA  REPUBLICA DOMINICANA</t>
  </si>
  <si>
    <t>12 - Educación  y capacitación militar</t>
  </si>
  <si>
    <t>03 - ARMADA DE LA REPUBLICA DOMINICANA</t>
  </si>
  <si>
    <t>12 - Educación y capacitación naval</t>
  </si>
  <si>
    <t>04 - FUERZA AEREA DE LA  REPUBLICA DOMINICANA</t>
  </si>
  <si>
    <t>12 - Educacion y Capacitacion MIlitar</t>
  </si>
  <si>
    <t>13 - Servicio de salud</t>
  </si>
  <si>
    <t>01 - MINISTERIO DE RELACIONES EXTERIORES</t>
  </si>
  <si>
    <t>11 - Aplicación de política exterior y fomento de las relaciones comerciales</t>
  </si>
  <si>
    <t>12 - Expedición, renovación y control de pasaportes</t>
  </si>
  <si>
    <t>13 - Desarrollo y fortalecimiento de las capacidades en el ámbito diplomático consular y comercial</t>
  </si>
  <si>
    <t>14 - Promoción del desarrollo social y económico de los pueblos fronterizos</t>
  </si>
  <si>
    <t>01 - MINISTERIO DE HACIENDA</t>
  </si>
  <si>
    <t>12 - Catastro de bienes inmuebles a nivel nacional</t>
  </si>
  <si>
    <t>13 - Administración general de Bienes Nacionales</t>
  </si>
  <si>
    <t>14 - Regulación, supervisión y fomento de las Compras Públicas</t>
  </si>
  <si>
    <t>15 - Formulación de políticas tributaria y gestión de las exoneraciones</t>
  </si>
  <si>
    <t>16 - Desarrollo y fortalecimiento de las capacidades en finanzas públicas</t>
  </si>
  <si>
    <t>18 - Adminstración de Crédito Público</t>
  </si>
  <si>
    <t>01 - MINISTERIO DE EDUCACION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</si>
  <si>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</si>
  <si>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</si>
  <si>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</si>
  <si>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16 - Servicios de bienestar estudiantil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</si>
  <si>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</si>
  <si>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</si>
  <si>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</si>
  <si>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20 - Gestión y coordinación de los servicios de bienestar magisterial</t>
  </si>
  <si>
    <t>21 - Gestión y coordinación de la cooperación internacional educativa</t>
  </si>
  <si>
    <t>22 - Desarrollo infantil para niños y niñas de 0 a 4 años y 11 meses</t>
  </si>
  <si>
    <t>23 - Servicio educativo del grado preprimario nivel inicial</t>
  </si>
  <si>
    <t>01 - MINISTERIO DE SALUD PUBLICA Y ASISTENCIA SOCIAL</t>
  </si>
  <si>
    <t>18 - PROVISION DE MEDICAMENTOS, INSUMOS SANITARIOS Y REACTIVOS DE LABORATORIO</t>
  </si>
  <si>
    <t>22 - Calidad de vida e inclusión social de niños con discapacidad intelectual (CAID)</t>
  </si>
  <si>
    <t>23 - Dirección y Coordinación del Sistema Nacional de Salud</t>
  </si>
  <si>
    <t>24 - Regulación Sanitaria</t>
  </si>
  <si>
    <t>25 - Gestión y Provisión de Salud Colectiva</t>
  </si>
  <si>
    <t>42 - Prevención, diagnóstico y tratamiento VIH/SIDA</t>
  </si>
  <si>
    <t>45 - Multisectorial de Reducción de Embarazo en Adolescentes</t>
  </si>
  <si>
    <t>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</si>
  <si>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</si>
  <si>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</si>
  <si>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</si>
  <si>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</si>
  <si>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</si>
  <si>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01 - MINISTERIO DE TRABAJO</t>
  </si>
  <si>
    <t>13 - Igualdad de Oportunidades  y No Discriminación</t>
  </si>
  <si>
    <t>21 - Aumento del empleo</t>
  </si>
  <si>
    <t>01 - MINISTERIO DE AGRICULTURA</t>
  </si>
  <si>
    <t>03 - Actividades comunes a los programas 11 y 14</t>
  </si>
  <si>
    <t>11 - Fomento de la producción agrícola</t>
  </si>
  <si>
    <t>12 - Transferencia de tecnologías agropecuarias</t>
  </si>
  <si>
    <t>14 - Inocuidad agroalimentaria y sanidad vegetal</t>
  </si>
  <si>
    <t>18 - Prevención y control de enfermedades bovinas</t>
  </si>
  <si>
    <t>19 - Fomento y desarrollo de la productividad de los sistemas de producción de leche bovina</t>
  </si>
  <si>
    <t>0211 - MINISTERIO DE OBRAS PUBLICAS Y COMUNICACIONES</t>
  </si>
  <si>
    <t>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</si>
  <si>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</si>
  <si>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</si>
  <si>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</si>
  <si>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14 - Desarrollo en la infraestructura física de caminos vecinales</t>
  </si>
  <si>
    <t>15 - Desarrollo en la infraestructura física de puentes</t>
  </si>
  <si>
    <t>17 - Desarrollo en la infraestructura física de edificaciones para los servicios sociales</t>
  </si>
  <si>
    <t>18 - Desarrollo en la infraestructura física de muelles y puertos</t>
  </si>
  <si>
    <t>19 - Gestión del sistema de peajes</t>
  </si>
  <si>
    <t>20 - Reducción de vulnerabilidades en infraestructura ante la ocurrencia de desastres naturales</t>
  </si>
  <si>
    <t>22 - Embellecimiento de avenidas y carreteras</t>
  </si>
  <si>
    <t>23 - Acceso y uso adecuado del servicio de transporte</t>
  </si>
  <si>
    <t>24 - Investigación e información meteorológica</t>
  </si>
  <si>
    <t>25 - Promoción para la modernización y seguridad portuaria</t>
  </si>
  <si>
    <t>01 - MINISTERIO DE INDUSTRIA, COMERCIO Y MIPYMES (MICM)</t>
  </si>
  <si>
    <t>11 - Fomento y desarrollo de la productividad y competitividad del sector industrial</t>
  </si>
  <si>
    <t>16 - Fomento y desarrollo de la industria de la confección téxtil</t>
  </si>
  <si>
    <t>17 - Supervición, regulación y fomento del comercio</t>
  </si>
  <si>
    <t>18 - Fomento y desarrollo de la micro, pequeña y mediana empresa</t>
  </si>
  <si>
    <t>19 - Fortalecimiento del sistema dominicano de la calidad.</t>
  </si>
  <si>
    <t>01 - MINISTERIO DE TURISMO</t>
  </si>
  <si>
    <t>11 - FOMENTO Y PROMOCION TURISTICA</t>
  </si>
  <si>
    <t>12 - Supervisión y Regulación de los Servicios Turísticos</t>
  </si>
  <si>
    <t>13 - Fomento y desarrollo de infraestructuras turísticas</t>
  </si>
  <si>
    <t>0214 - PROCURADURÍA GENERAL DE LA REPUBLICA</t>
  </si>
  <si>
    <t>01 - PROCURADURIA GENERAL DE LA REPUBLICA</t>
  </si>
  <si>
    <t>11 - Representación y defensa del interés público social</t>
  </si>
  <si>
    <t>12 - Coordinacion y Funcionamiento del Sistema Penitenciario Dominicano</t>
  </si>
  <si>
    <t>13 - Gestión de los Servicios Periciales e Investigación Forense</t>
  </si>
  <si>
    <t>01 - MINISTERIO DE LA 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</si>
  <si>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</si>
  <si>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</si>
  <si>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</si>
  <si>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</si>
  <si>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</si>
  <si>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11 - Conservación, restauración, salvaguarda patrimonio cultura material e inmaterial</t>
  </si>
  <si>
    <t>12 - Difusión Patrimonio Cultural  [material e inmaterial]</t>
  </si>
  <si>
    <t>13 - Fomento y Desarrollo de la Cultura</t>
  </si>
  <si>
    <t>01 - MINISTERIO DE LA JUVENTUD</t>
  </si>
  <si>
    <t>11 - Desarrollo integral de la juventud</t>
  </si>
  <si>
    <t>01 - MINISTERIO DE MEDIO AMBIENTE Y REC. NAT.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</si>
  <si>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</si>
  <si>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</si>
  <si>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</si>
  <si>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</si>
  <si>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</si>
  <si>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</si>
  <si>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</si>
  <si>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01 - MINISTERIO DE EDUCACION SUPERIOR CIENCIA Y TECNOLOGIA</t>
  </si>
  <si>
    <t>12 - Fomento y desarrollo de la ciencia y la tecnología</t>
  </si>
  <si>
    <t>0220 - MINISTERIO DE ECONOMIA, PLANIFICACION Y DESARROLLO</t>
  </si>
  <si>
    <t>01 - MINISTERIO DE ECONOMIA, PLANIFICACION Y DESARROLLO</t>
  </si>
  <si>
    <t>12 - Generación de estadísticas nacionales</t>
  </si>
  <si>
    <t>13 - Análisis de estudios económicos y sociales</t>
  </si>
  <si>
    <t>16 - Coordinación de la cooperación internacional</t>
  </si>
  <si>
    <t>0221 - MINISTERIO DE ADMINISTRACION PUBLICA</t>
  </si>
  <si>
    <t>01 - MINISTERIO DE ADMINISTRACION PUBLICA (MAP)</t>
  </si>
  <si>
    <t>11 - PROFESIONALIZACION DE LA FUNCION PUBLICA</t>
  </si>
  <si>
    <t>17 - Formación y Capacitación de Servidores de la Administración Pública</t>
  </si>
  <si>
    <t>18 - Programación e Implementación del Gobierno electrónico y Atención Ciudadana</t>
  </si>
  <si>
    <t>01 - MINISTERIO DE ENERGIA Y MINAS</t>
  </si>
  <si>
    <t>11 - Regulación, fiscalización y desarrollo de la minería metálica, no metálica y mape</t>
  </si>
  <si>
    <t>12 - Regulación y desarrollo energético</t>
  </si>
  <si>
    <t>13 - Regulación y desarrollo de hidrocarburos</t>
  </si>
  <si>
    <t>01 - MINISTERIO DE LA VIVIENDA, HABITAT Y EDIFICACIONES (MIVHED)</t>
  </si>
  <si>
    <t>11 - Desarrollo de la vivienda y el hábitat</t>
  </si>
  <si>
    <t>12 - Construcción, reconstrucción y mejoramiento de edificiaciones</t>
  </si>
  <si>
    <t>01 - PODER JUDICIAL</t>
  </si>
  <si>
    <t>11 - Administración de Justicia</t>
  </si>
  <si>
    <t>01 - JUNTA CENTRAL ELECTORAL</t>
  </si>
  <si>
    <t>11 - Gestion de los Procesos Electorales</t>
  </si>
  <si>
    <t>12 - Gestion del Registro del Estado Civil</t>
  </si>
  <si>
    <t>13 - Administracion de Juntas Electorales y Expedicion de CIE</t>
  </si>
  <si>
    <t>01 - CAMARA DE CUENTAS</t>
  </si>
  <si>
    <t>11 - Control externo, fiscalización y análisis de los recursos públicos</t>
  </si>
  <si>
    <t>01 - TRIBUNAL CONSTITUCIONAL</t>
  </si>
  <si>
    <t>11 - Administracion Constitucional</t>
  </si>
  <si>
    <t>01 - DEFENSOR DEL PUEBLO</t>
  </si>
  <si>
    <t>11 - Defensor del Pueblo</t>
  </si>
  <si>
    <t>01 - TRIBUNAL SUPERIOR  ELECTORAL ( TSE)</t>
  </si>
  <si>
    <t>11 - Administración de Justicia Electoral</t>
  </si>
  <si>
    <t>01 - DEUDA PUBLICA Y OTRAS OPERACIONES FINANCIERAS</t>
  </si>
  <si>
    <t>01 - ADM. DE OBLIGACIONES DEL TESORO</t>
  </si>
  <si>
    <t>11 - Pago Energia No Cortable</t>
  </si>
  <si>
    <t>97 - Subsidios del Estado</t>
  </si>
  <si>
    <t>05 - TESORO NACIONAL</t>
  </si>
  <si>
    <t>99 - OBLIGACIONES FINANCIERAS</t>
  </si>
  <si>
    <t>98 - Administración de contribuciones especiales</t>
  </si>
  <si>
    <t>01 - Actividades centrales</t>
  </si>
  <si>
    <t>22 - Apoyo al Desarrollo Provincial</t>
  </si>
  <si>
    <t>12 - Protección social</t>
  </si>
  <si>
    <t>11 - Control fiscal</t>
  </si>
  <si>
    <t>12 - SERVICIO INTEGRAL DE EMERGENCIAS</t>
  </si>
  <si>
    <t>14 - Fomento del sector inmobiliario del Estado</t>
  </si>
  <si>
    <t>16 - Promocion y Fomento de la Etica en el Sector Publico</t>
  </si>
  <si>
    <t>11 - Asistencia y prevención para seguridad ciudadana</t>
  </si>
  <si>
    <t>13 - Atención de emergencia a ciudadanos</t>
  </si>
  <si>
    <t>11 - Servicios de seguridad ciudadana y orden público</t>
  </si>
  <si>
    <t>11 - Defensa nacional</t>
  </si>
  <si>
    <t>11 - Defensa Terrestre</t>
  </si>
  <si>
    <t>11 - DEFENSA NAVAL</t>
  </si>
  <si>
    <t>13 - Servicios de Salud</t>
  </si>
  <si>
    <t>11 - DEFENSA AEREA</t>
  </si>
  <si>
    <t>11 - Administracion de las Operaciones del Tesoro</t>
  </si>
  <si>
    <t>17 - Servicios de Contabilidad Gubernamental</t>
  </si>
  <si>
    <t>19 - Modernizacion de la Administracion Financiera</t>
  </si>
  <si>
    <t>20 - Gestión del Sistema Presupuestario Dominicano</t>
  </si>
  <si>
    <t>21 - Administracion de Pensiones y Jubilaciones</t>
  </si>
  <si>
    <t>11 - Servicios técnicos pedagógicos</t>
  </si>
  <si>
    <t>43 - Detección Oportuna y Atención al Cáncer</t>
  </si>
  <si>
    <t>12 - Regulación de las relaciones laborales</t>
  </si>
  <si>
    <t>13 - Sanidad Animal, Asistencia Técnica y Fomento Pecuario</t>
  </si>
  <si>
    <t>11 - Fomento y Desarrollo de la Educación Superior</t>
  </si>
  <si>
    <t>14 - Planificación económica y social</t>
  </si>
  <si>
    <t>96 - Deuda Publica y Otras Operaciones Financieras</t>
  </si>
  <si>
    <t>16 - Reconstrucción y rehabilitación de obras hidráulicas y de drenaje</t>
  </si>
  <si>
    <t>1-INGRESOS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</si>
  <si>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</si>
  <si>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</si>
  <si>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</si>
  <si>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</si>
  <si>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</si>
  <si>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</si>
  <si>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</si>
  <si>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</si>
  <si>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</si>
  <si>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</si>
  <si>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</si>
  <si>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</si>
  <si>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</si>
  <si>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</si>
  <si>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</si>
  <si>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</si>
  <si>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</si>
  <si>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</si>
  <si>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</si>
  <si>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1.1.1.2.10-Impuesto sobre los hipódromos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</si>
  <si>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</si>
  <si>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</si>
  <si>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</si>
  <si>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</si>
  <si>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</si>
  <si>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</si>
  <si>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</si>
  <si>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</si>
  <si>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</si>
  <si>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</si>
  <si>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</si>
  <si>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</si>
  <si>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</si>
  <si>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</si>
  <si>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</si>
  <si>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</si>
  <si>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</si>
  <si>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</si>
  <si>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</si>
  <si>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</si>
  <si>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1.1.3.1.06-Impuesto sobre los activos financieros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</si>
  <si>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</si>
  <si>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</si>
  <si>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</si>
  <si>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</si>
  <si>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</si>
  <si>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</si>
  <si>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</si>
  <si>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</si>
  <si>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</si>
  <si>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</si>
  <si>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</si>
  <si>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</si>
  <si>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</si>
  <si>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</si>
  <si>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</si>
  <si>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</si>
  <si>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</si>
  <si>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</si>
  <si>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</si>
  <si>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</si>
  <si>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</si>
  <si>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</si>
  <si>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</si>
  <si>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</si>
  <si>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</si>
  <si>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</si>
  <si>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</si>
  <si>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</si>
  <si>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</si>
  <si>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</si>
  <si>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</si>
  <si>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1.1.4.2.25-Impuesto selectivo los demás (cigarrillos)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</si>
  <si>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</si>
  <si>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</si>
  <si>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</si>
  <si>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</si>
  <si>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</si>
  <si>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1.1.4.2.32-Impuesto selectivo a los vehículos de motor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</si>
  <si>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</si>
  <si>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</si>
  <si>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</si>
  <si>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</si>
  <si>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</si>
  <si>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</si>
  <si>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</si>
  <si>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</si>
  <si>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</si>
  <si>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</si>
  <si>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</si>
  <si>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</si>
  <si>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</si>
  <si>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</si>
  <si>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</si>
  <si>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</si>
  <si>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</si>
  <si>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</si>
  <si>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</si>
  <si>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</si>
  <si>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</si>
  <si>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</si>
  <si>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</si>
  <si>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</si>
  <si>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</si>
  <si>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</si>
  <si>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</si>
  <si>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</si>
  <si>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</si>
  <si>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</si>
  <si>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</si>
  <si>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</si>
  <si>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</si>
  <si>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</si>
  <si>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</si>
  <si>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</si>
  <si>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</si>
  <si>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</si>
  <si>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</si>
  <si>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</si>
  <si>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1.5.1.1.04-Venta de publicaciones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</si>
  <si>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</si>
  <si>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</si>
  <si>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</si>
  <si>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</si>
  <si>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</si>
  <si>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</si>
  <si>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1.5.1.2.10-Ventas certificados medicos</t>
  </si>
  <si>
    <t>1.5.1.2.99-Otras ventas de servicios</t>
  </si>
  <si>
    <t>1.5.1.5.02-Otros arrendamiento de bienes inmuebles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</si>
  <si>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</si>
  <si>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</si>
  <si>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</si>
  <si>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</si>
  <si>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1.5.1.3.05-Tasas por conceptos de mensuras catastrales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</si>
  <si>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</si>
  <si>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</si>
  <si>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</si>
  <si>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</si>
  <si>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1.5.1.4.15-Contribución por costo confección placas exoneradas</t>
  </si>
  <si>
    <t>1.5.1.4.16-Naturalización de extranjeros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</si>
  <si>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</si>
  <si>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</si>
  <si>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</si>
  <si>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</si>
  <si>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</si>
  <si>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</si>
  <si>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</si>
  <si>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</si>
  <si>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</si>
  <si>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</si>
  <si>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</si>
  <si>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</si>
  <si>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</si>
  <si>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1.6.1.5.01-Interés indemnizatorio de las regalías mineras en US$</t>
  </si>
  <si>
    <t>1.6.1.5.02-Recargos, multas y sanciones de las regalías  mineras en US$</t>
  </si>
  <si>
    <t>1.6.1.6.01-Ingresos por tenencia de instrumentos derivados</t>
  </si>
  <si>
    <t>1.1.6-Transferencias y donaciones corrientes recibidas</t>
  </si>
  <si>
    <t>1.1.6.1-Transferencias del sector privado</t>
  </si>
  <si>
    <t>1.4.1.1.01-Zonas francas</t>
  </si>
  <si>
    <t>1.1.6.2-Transferencias del sector público</t>
  </si>
  <si>
    <t>1.4.1.2.01-Del gobierno central</t>
  </si>
  <si>
    <t>1.4.1.9.01-Transferencias corrientes recibidas de instituciones públicas financieras no monetarias</t>
  </si>
  <si>
    <t>1.1.6.5-Donaciones corrientes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</si>
  <si>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</si>
  <si>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</si>
  <si>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</si>
  <si>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</si>
  <si>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</si>
  <si>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</si>
  <si>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</si>
  <si>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</si>
  <si>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</si>
  <si>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</si>
  <si>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</si>
  <si>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</si>
  <si>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1.6.4.1.99-Otros ingresos diversos</t>
  </si>
  <si>
    <t>1.9.1.1.01-Ingresos a especificar Dirección General Imps. Internos</t>
  </si>
  <si>
    <t>1.9.2.1.01-Ingresos a especificar Dirección General de Aduanas</t>
  </si>
  <si>
    <t>1.2-Ingresos de capital</t>
  </si>
  <si>
    <t>1.2.1-Venta (disposición) de activos no financieros (a valores brutos)</t>
  </si>
  <si>
    <t>1.2.1.1-Venta de activos fijos</t>
  </si>
  <si>
    <t>1.7.1.4.01-Automóviles y camiones</t>
  </si>
  <si>
    <t>1.2.4-Transferencias de capital recibidas</t>
  </si>
  <si>
    <t>1.2.4.2-Transferencias del sector publico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</si>
  <si>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</si>
  <si>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</si>
  <si>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</si>
  <si>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1.4.2.8.99-Otras transferencias de capital recibidas de empresas públicas no financieras</t>
  </si>
  <si>
    <t>1.2.4.4-Donaciones de capital</t>
  </si>
  <si>
    <t>1.3.2.1.01-Donaciones de capital en dinero de gobiernos extranjeros</t>
  </si>
  <si>
    <t>1.3.2.2.01-Donaciones de capital en dinero de organismos internacionales</t>
  </si>
  <si>
    <t>1.2.5-Recuperación de inversiones financieras realizadas con fines de política</t>
  </si>
  <si>
    <t>1.2.5.4-Recuperación de préstamos realizados con fines de política</t>
  </si>
  <si>
    <t>1.8.1.4.01-Recuperación de préstamos de largo plazo del sector público</t>
  </si>
  <si>
    <r>
      <t xml:space="preserve">Notas: </t>
    </r>
    <r>
      <rPr>
        <sz val="12"/>
        <color theme="1"/>
        <rFont val="Avenir Next LT Pro"/>
        <family val="2"/>
      </rPr>
      <t>*Cifras preliminares.</t>
    </r>
  </si>
  <si>
    <r>
      <t xml:space="preserve">Fuente: </t>
    </r>
    <r>
      <rPr>
        <sz val="12"/>
        <color theme="1"/>
        <rFont val="Avenir Next LT Pro"/>
        <family val="2"/>
      </rPr>
      <t>Sistema de Información de la Gestión Financiera (SIGEF).</t>
    </r>
  </si>
  <si>
    <t>N/A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</si>
  <si>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</si>
  <si>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</si>
  <si>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</si>
  <si>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</si>
  <si>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2.2.6.1 - Transferencias de capital al sector privado</t>
  </si>
  <si>
    <t>2.2.6.2 - Transferencias de capital al sector público</t>
  </si>
  <si>
    <t>2.2.6.7 - Otras transferencias de capital</t>
  </si>
  <si>
    <t>6 = 4/2</t>
  </si>
  <si>
    <t>Tabla 2. Gastos de Gobierno Central por Clasificación Económica (Julio 2021- 2022)</t>
  </si>
  <si>
    <t xml:space="preserve"> (Julio 2022)</t>
  </si>
  <si>
    <t>Tabla 3. Gastos de Gobierno Central por Clasificación Institucional (Julio 2021 - 2022)</t>
  </si>
  <si>
    <t>Gráfico 2. Distribución del Gasto por Clasificación Funcional (Julio 2022)</t>
  </si>
  <si>
    <t>Gráfico 1. Resultados Presupuestarios (Julio 2022)</t>
  </si>
  <si>
    <t>PERCIBIDO VS. ESTIMADO</t>
  </si>
  <si>
    <t>JULIO*</t>
  </si>
  <si>
    <t>DEVENGADO JULIO</t>
  </si>
  <si>
    <t>DEVENGADO COMO % DEL PRES. INICIAL</t>
  </si>
  <si>
    <t>1.Fecha de imputación al 31/07/2022 // Fecha de registro al 07/07/2022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</si>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</sst>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#,##0.0,,_);\(#,##0.0,,\)"/>
    <numFmt numFmtId="167" formatCode="#,##0.0,,"/>
    <numFmt numFmtId="168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sz val="11"/>
      <color theme="1"/>
      <name val="Avenir Next LT Pro"/>
      <family val="2"/>
    </font>
    <font>
      <sz val="10"/>
      <name val="Arial"/>
      <family val="2"/>
    </font>
    <font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10"/>
      <color theme="0"/>
      <name val="Arial"/>
      <family val="2"/>
    </font>
    <font>
      <b/>
      <sz val="11"/>
      <color theme="0"/>
      <name val="Avenir Next LT Pro"/>
      <family val="2"/>
    </font>
    <font>
      <sz val="12"/>
      <color theme="1"/>
      <name val="Avenir Next LT Pro"/>
      <family val="2"/>
    </font>
    <font>
      <b/>
      <sz val="10"/>
      <color theme="0"/>
      <name val="Avenir Next LT Pro"/>
      <family val="2"/>
    </font>
    <font>
      <b/>
      <sz val="11"/>
      <color theme="8" tint="-0.499984740745262"/>
      <name val="Avenir Next LT Pro"/>
      <family val="2"/>
    </font>
    <font>
      <sz val="11"/>
      <color theme="8" tint="-0.499984740745262"/>
      <name val="Avenir Next LT Pro"/>
      <family val="2"/>
    </font>
    <font>
      <b/>
      <sz val="12"/>
      <color theme="1"/>
      <name val="Avenir Next LT Pro"/>
      <family val="2"/>
    </font>
    <font>
      <sz val="11"/>
      <color theme="1"/>
      <name val="Avenir Next LT Pro"/>
      <family val="2"/>
    </font>
    <font>
      <b/>
      <sz val="12"/>
      <name val="Avenir Next LT Pro"/>
      <family val="2"/>
    </font>
    <font>
      <sz val="12"/>
      <name val="Avenir Next LT Pro"/>
      <family val="2"/>
    </font>
    <font>
      <b/>
      <sz val="12"/>
      <color theme="0"/>
      <name val="Avenir Next LT Pro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5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240">
    <xf numFmtId="0" fontId="0" fillId="0" borderId="0" xfId="0"/>
    <xf numFmtId="0" fontId="4" fillId="0" borderId="0" xfId="0" applyFont="1" applyAlignment="1">
      <alignment vertical="center" wrapText="1" readingOrder="1"/>
    </xf>
    <xf numFmtId="0" fontId="5" fillId="0" borderId="0" xfId="0" applyFont="1"/>
    <xf numFmtId="0" fontId="5" fillId="0" borderId="0" xfId="0" applyFont="1" applyAlignment="1">
      <alignment vertical="top" wrapText="1" readingOrder="1"/>
    </xf>
    <xf numFmtId="0" fontId="6" fillId="0" borderId="0" xfId="0" applyFont="1"/>
    <xf numFmtId="0" fontId="8" fillId="0" borderId="0" xfId="0" applyFont="1"/>
    <xf numFmtId="0" fontId="10" fillId="0" borderId="0" xfId="0" applyFont="1"/>
    <xf numFmtId="164" fontId="8" fillId="0" borderId="0" xfId="1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8" fillId="0" borderId="1" xfId="0" applyFont="1" applyBorder="1"/>
    <xf numFmtId="165" fontId="4" fillId="0" borderId="0" xfId="2" applyNumberFormat="1" applyFont="1" applyBorder="1" applyAlignment="1">
      <alignment horizontal="center" vertical="center"/>
    </xf>
    <xf numFmtId="165" fontId="5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5" xfId="0" applyFont="1" applyFill="1" applyBorder="1"/>
    <xf numFmtId="166" fontId="9" fillId="2" borderId="16" xfId="4" applyNumberFormat="1" applyFont="1" applyFill="1" applyBorder="1" applyAlignment="1">
      <alignment horizontal="center" vertical="center"/>
    </xf>
    <xf numFmtId="165" fontId="6" fillId="0" borderId="0" xfId="2" applyNumberFormat="1" applyFont="1"/>
    <xf numFmtId="166" fontId="9" fillId="0" borderId="0" xfId="0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/>
    <xf numFmtId="0" fontId="14" fillId="2" borderId="0" xfId="0" applyFont="1" applyFill="1"/>
    <xf numFmtId="165" fontId="15" fillId="2" borderId="0" xfId="2" applyNumberFormat="1" applyFont="1" applyFill="1"/>
    <xf numFmtId="0" fontId="2" fillId="0" borderId="0" xfId="0" applyFont="1"/>
    <xf numFmtId="165" fontId="3" fillId="0" borderId="0" xfId="2" applyNumberFormat="1" applyFont="1" applyFill="1"/>
    <xf numFmtId="0" fontId="14" fillId="2" borderId="0" xfId="0" applyFont="1" applyFill="1" applyAlignment="1">
      <alignment horizontal="left" indent="1"/>
    </xf>
    <xf numFmtId="167" fontId="15" fillId="2" borderId="0" xfId="2" applyNumberFormat="1" applyFont="1" applyFill="1"/>
    <xf numFmtId="167" fontId="15" fillId="2" borderId="0" xfId="1" applyNumberFormat="1" applyFont="1" applyFill="1"/>
    <xf numFmtId="165" fontId="4" fillId="2" borderId="0" xfId="2" applyNumberFormat="1" applyFont="1" applyFill="1" applyBorder="1" applyAlignment="1">
      <alignment horizontal="center" vertical="center"/>
    </xf>
    <xf numFmtId="167" fontId="4" fillId="2" borderId="0" xfId="1" applyNumberFormat="1" applyFont="1" applyFill="1" applyBorder="1" applyAlignment="1">
      <alignment horizontal="center" vertical="center"/>
    </xf>
    <xf numFmtId="167" fontId="4" fillId="0" borderId="0" xfId="1" applyNumberFormat="1" applyFont="1" applyBorder="1" applyAlignment="1">
      <alignment horizontal="center" vertical="center"/>
    </xf>
    <xf numFmtId="167" fontId="5" fillId="0" borderId="0" xfId="1" applyNumberFormat="1" applyFont="1" applyBorder="1" applyAlignment="1">
      <alignment horizontal="center" vertical="center"/>
    </xf>
    <xf numFmtId="168" fontId="6" fillId="0" borderId="0" xfId="0" applyNumberFormat="1" applyFont="1"/>
    <xf numFmtId="167" fontId="11" fillId="0" borderId="0" xfId="1" applyNumberFormat="1" applyFont="1" applyFill="1" applyBorder="1" applyAlignment="1">
      <alignment horizontal="center" vertical="center"/>
    </xf>
    <xf numFmtId="165" fontId="11" fillId="0" borderId="0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28" xfId="0" applyFont="1" applyBorder="1" applyAlignment="1">
      <alignment horizontal="center"/>
    </xf>
    <xf numFmtId="0" fontId="9" fillId="2" borderId="0" xfId="0" applyFont="1" applyFill="1" applyAlignment="1">
      <alignment horizontal="left"/>
    </xf>
    <xf numFmtId="0" fontId="9" fillId="0" borderId="0" xfId="0" applyFont="1" applyAlignment="1">
      <alignment horizontal="left" indent="1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2"/>
    </xf>
    <xf numFmtId="0" fontId="9" fillId="0" borderId="0" xfId="0" applyFont="1" applyAlignment="1">
      <alignment horizontal="left" wrapText="1" indent="1"/>
    </xf>
    <xf numFmtId="0" fontId="14" fillId="0" borderId="0" xfId="0" applyFont="1"/>
    <xf numFmtId="0" fontId="14" fillId="0" borderId="0" xfId="0" applyFont="1" applyAlignment="1">
      <alignment horizontal="left" indent="1"/>
    </xf>
    <xf numFmtId="167" fontId="15" fillId="0" borderId="0" xfId="2" applyNumberFormat="1" applyFont="1" applyFill="1"/>
    <xf numFmtId="167" fontId="15" fillId="0" borderId="0" xfId="1" applyNumberFormat="1" applyFont="1" applyFill="1"/>
    <xf numFmtId="0" fontId="14" fillId="2" borderId="0" xfId="0" applyFont="1" applyFill="1" applyAlignment="1">
      <alignment horizontal="left"/>
    </xf>
    <xf numFmtId="0" fontId="13" fillId="3" borderId="0" xfId="0" applyFont="1" applyFill="1" applyAlignment="1">
      <alignment horizontal="center" vertical="center" wrapText="1"/>
    </xf>
    <xf numFmtId="167" fontId="15" fillId="2" borderId="0" xfId="1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wrapText="1"/>
    </xf>
    <xf numFmtId="43" fontId="0" fillId="0" borderId="0" xfId="1" applyFont="1" applyFill="1"/>
    <xf numFmtId="165" fontId="0" fillId="0" borderId="0" xfId="2" applyNumberFormat="1" applyFont="1" applyFill="1"/>
    <xf numFmtId="164" fontId="0" fillId="0" borderId="0" xfId="0" applyNumberFormat="1"/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9" fillId="4" borderId="0" xfId="0" applyNumberFormat="1" applyFont="1" applyFill="1"/>
    <xf numFmtId="166" fontId="9" fillId="0" borderId="0" xfId="0" applyNumberFormat="1" applyFont="1"/>
    <xf numFmtId="166" fontId="6" fillId="0" borderId="0" xfId="0" applyNumberFormat="1" applyFont="1"/>
    <xf numFmtId="0" fontId="6" fillId="0" borderId="0" xfId="0" applyFont="1" applyAlignment="1">
      <alignment horizontal="left" indent="3"/>
    </xf>
    <xf numFmtId="0" fontId="9" fillId="0" borderId="44" xfId="0" applyFont="1" applyBorder="1" applyAlignment="1">
      <alignment horizontal="left"/>
    </xf>
    <xf numFmtId="166" fontId="9" fillId="0" borderId="44" xfId="0" applyNumberFormat="1" applyFont="1" applyBorder="1"/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 wrapText="1"/>
    </xf>
    <xf numFmtId="165" fontId="15" fillId="0" borderId="0" xfId="2" applyNumberFormat="1" applyFont="1" applyFill="1"/>
    <xf numFmtId="0" fontId="9" fillId="0" borderId="0" xfId="0" applyFont="1" applyAlignment="1">
      <alignment vertical="center"/>
    </xf>
    <xf numFmtId="0" fontId="11" fillId="5" borderId="25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/>
    </xf>
    <xf numFmtId="166" fontId="11" fillId="6" borderId="25" xfId="0" applyNumberFormat="1" applyFont="1" applyFill="1" applyBorder="1" applyAlignment="1">
      <alignment horizontal="center" vertical="center"/>
    </xf>
    <xf numFmtId="165" fontId="11" fillId="6" borderId="25" xfId="2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39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left" vertical="center"/>
    </xf>
    <xf numFmtId="167" fontId="11" fillId="6" borderId="11" xfId="1" applyNumberFormat="1" applyFont="1" applyFill="1" applyBorder="1" applyAlignment="1">
      <alignment horizontal="center" vertical="center"/>
    </xf>
    <xf numFmtId="165" fontId="11" fillId="6" borderId="11" xfId="2" applyNumberFormat="1" applyFont="1" applyFill="1" applyBorder="1" applyAlignment="1">
      <alignment horizontal="center" vertical="center"/>
    </xf>
    <xf numFmtId="165" fontId="11" fillId="6" borderId="40" xfId="2" applyNumberFormat="1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center"/>
    </xf>
    <xf numFmtId="167" fontId="11" fillId="6" borderId="13" xfId="1" applyNumberFormat="1" applyFont="1" applyFill="1" applyBorder="1" applyAlignment="1">
      <alignment horizontal="center" vertical="center"/>
    </xf>
    <xf numFmtId="165" fontId="11" fillId="6" borderId="13" xfId="2" applyNumberFormat="1" applyFont="1" applyFill="1" applyBorder="1" applyAlignment="1">
      <alignment horizontal="center" vertical="center"/>
    </xf>
    <xf numFmtId="165" fontId="11" fillId="6" borderId="41" xfId="2" applyNumberFormat="1" applyFont="1" applyFill="1" applyBorder="1" applyAlignment="1">
      <alignment horizontal="center" vertical="center"/>
    </xf>
    <xf numFmtId="0" fontId="11" fillId="6" borderId="43" xfId="0" applyFont="1" applyFill="1" applyBorder="1" applyAlignment="1">
      <alignment horizontal="center" vertical="center"/>
    </xf>
    <xf numFmtId="168" fontId="15" fillId="2" borderId="0" xfId="1" applyNumberFormat="1" applyFont="1" applyFill="1"/>
    <xf numFmtId="168" fontId="0" fillId="0" borderId="0" xfId="0" applyNumberFormat="1"/>
    <xf numFmtId="0" fontId="9" fillId="7" borderId="0" xfId="0" applyFont="1" applyFill="1" applyAlignment="1">
      <alignment horizontal="left" indent="1"/>
    </xf>
    <xf numFmtId="166" fontId="9" fillId="7" borderId="0" xfId="0" applyNumberFormat="1" applyFont="1" applyFill="1"/>
    <xf numFmtId="166" fontId="6" fillId="0" borderId="0" xfId="0" applyNumberFormat="1" applyFont="1" applyAlignment="1">
      <alignment horizontal="right" vertical="center"/>
    </xf>
    <xf numFmtId="0" fontId="9" fillId="8" borderId="48" xfId="0" applyFont="1" applyFill="1" applyBorder="1" applyAlignment="1">
      <alignment horizontal="left"/>
    </xf>
    <xf numFmtId="43" fontId="6" fillId="0" borderId="0" xfId="1" applyFont="1"/>
    <xf numFmtId="43" fontId="9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4" fontId="6" fillId="0" borderId="0" xfId="1" applyNumberFormat="1" applyFont="1"/>
    <xf numFmtId="0" fontId="12" fillId="0" borderId="14" xfId="0" applyFont="1" applyBorder="1"/>
    <xf numFmtId="0" fontId="11" fillId="6" borderId="17" xfId="0" applyFont="1" applyFill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wrapText="1" indent="1"/>
    </xf>
    <xf numFmtId="0" fontId="11" fillId="6" borderId="25" xfId="0" applyFont="1" applyFill="1" applyBorder="1" applyAlignment="1">
      <alignment horizontal="left"/>
    </xf>
    <xf numFmtId="166" fontId="17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indent="1"/>
    </xf>
    <xf numFmtId="165" fontId="5" fillId="0" borderId="0" xfId="2" applyNumberFormat="1" applyFont="1" applyFill="1" applyBorder="1" applyAlignment="1">
      <alignment horizontal="center" vertical="center"/>
    </xf>
    <xf numFmtId="167" fontId="5" fillId="0" borderId="0" xfId="1" applyNumberFormat="1" applyFont="1" applyFill="1" applyBorder="1" applyAlignment="1">
      <alignment horizontal="center" vertical="center"/>
    </xf>
    <xf numFmtId="0" fontId="12" fillId="0" borderId="0" xfId="0" applyFont="1"/>
    <xf numFmtId="0" fontId="18" fillId="0" borderId="0" xfId="0" applyFont="1" applyAlignment="1">
      <alignment vertical="center" wrapText="1" readingOrder="1"/>
    </xf>
    <xf numFmtId="0" fontId="19" fillId="0" borderId="0" xfId="0" applyFont="1" applyAlignment="1">
      <alignment vertical="top" wrapText="1" readingOrder="1"/>
    </xf>
    <xf numFmtId="0" fontId="20" fillId="6" borderId="24" xfId="0" applyFont="1" applyFill="1" applyBorder="1" applyAlignment="1">
      <alignment horizontal="center" vertical="center"/>
    </xf>
    <xf numFmtId="0" fontId="18" fillId="2" borderId="15" xfId="0" applyFont="1" applyFill="1" applyBorder="1"/>
    <xf numFmtId="166" fontId="16" fillId="2" borderId="16" xfId="4" applyNumberFormat="1" applyFont="1" applyFill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166" fontId="16" fillId="2" borderId="0" xfId="0" applyNumberFormat="1" applyFont="1" applyFill="1" applyAlignment="1">
      <alignment horizontal="center" vertical="center"/>
    </xf>
    <xf numFmtId="165" fontId="16" fillId="2" borderId="0" xfId="2" applyNumberFormat="1" applyFont="1" applyFill="1" applyAlignment="1">
      <alignment horizontal="center" vertical="center"/>
    </xf>
    <xf numFmtId="43" fontId="12" fillId="0" borderId="0" xfId="1" applyFont="1" applyAlignment="1">
      <alignment horizontal="center" vertical="center"/>
    </xf>
    <xf numFmtId="0" fontId="16" fillId="0" borderId="26" xfId="0" applyFont="1" applyBorder="1" applyAlignment="1">
      <alignment horizontal="left" vertical="center" wrapText="1" indent="1"/>
    </xf>
    <xf numFmtId="166" fontId="16" fillId="0" borderId="0" xfId="0" applyNumberFormat="1" applyFont="1" applyAlignment="1">
      <alignment horizontal="center" vertical="center"/>
    </xf>
    <xf numFmtId="165" fontId="16" fillId="0" borderId="0" xfId="2" applyNumberFormat="1" applyFont="1" applyAlignment="1">
      <alignment horizontal="center" vertical="center"/>
    </xf>
    <xf numFmtId="0" fontId="12" fillId="0" borderId="26" xfId="0" applyFont="1" applyBorder="1" applyAlignment="1">
      <alignment horizontal="left" vertical="center" wrapText="1" indent="2"/>
    </xf>
    <xf numFmtId="166" fontId="12" fillId="0" borderId="0" xfId="0" applyNumberFormat="1" applyFont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165" fontId="12" fillId="0" borderId="0" xfId="2" applyNumberFormat="1" applyFont="1"/>
    <xf numFmtId="0" fontId="12" fillId="0" borderId="26" xfId="5" applyFont="1" applyBorder="1" applyAlignment="1">
      <alignment horizontal="left" vertical="center" wrapText="1" indent="2"/>
    </xf>
    <xf numFmtId="165" fontId="12" fillId="0" borderId="0" xfId="0" applyNumberFormat="1" applyFont="1"/>
    <xf numFmtId="39" fontId="12" fillId="0" borderId="0" xfId="0" applyNumberFormat="1" applyFont="1"/>
    <xf numFmtId="0" fontId="16" fillId="2" borderId="26" xfId="0" applyFont="1" applyFill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indent="1"/>
    </xf>
    <xf numFmtId="0" fontId="20" fillId="6" borderId="25" xfId="0" applyFont="1" applyFill="1" applyBorder="1" applyAlignment="1">
      <alignment horizontal="left" vertical="center"/>
    </xf>
    <xf numFmtId="166" fontId="20" fillId="6" borderId="25" xfId="0" applyNumberFormat="1" applyFont="1" applyFill="1" applyBorder="1" applyAlignment="1">
      <alignment horizontal="center" vertical="center"/>
    </xf>
    <xf numFmtId="165" fontId="20" fillId="6" borderId="25" xfId="2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6" fontId="12" fillId="0" borderId="0" xfId="0" applyNumberFormat="1" applyFont="1"/>
    <xf numFmtId="4" fontId="6" fillId="0" borderId="0" xfId="0" applyNumberFormat="1" applyFont="1"/>
    <xf numFmtId="0" fontId="11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3" applyFont="1" applyAlignment="1">
      <alignment horizontal="center" vertical="center"/>
    </xf>
    <xf numFmtId="0" fontId="11" fillId="5" borderId="3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5" borderId="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0" fillId="5" borderId="21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20" fillId="5" borderId="36" xfId="0" applyFont="1" applyFill="1" applyBorder="1" applyAlignment="1">
      <alignment horizontal="center" vertical="center" wrapText="1"/>
    </xf>
    <xf numFmtId="0" fontId="20" fillId="5" borderId="37" xfId="0" applyFont="1" applyFill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21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/>
    </xf>
    <xf numFmtId="0" fontId="20" fillId="6" borderId="28" xfId="0" applyFont="1" applyFill="1" applyBorder="1" applyAlignment="1">
      <alignment horizontal="center" vertical="center"/>
    </xf>
    <xf numFmtId="0" fontId="20" fillId="6" borderId="2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4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45" xfId="0" applyFont="1" applyFill="1" applyBorder="1" applyAlignment="1">
      <alignment horizontal="center" vertical="center" wrapText="1"/>
    </xf>
    <xf numFmtId="0" fontId="11" fillId="6" borderId="47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4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indent="1"/>
    </xf>
    <xf numFmtId="166" fontId="9" fillId="0" borderId="0" xfId="0" applyNumberFormat="1" applyFont="1" applyFill="1"/>
    <xf numFmtId="0" fontId="0" fillId="0" borderId="0" xfId="0"/>
    <xf numFmtId="0" fontId="6" fillId="0" borderId="0" xfId="0" applyFont="1"/>
    <xf numFmtId="0" fontId="6" fillId="0" borderId="47" xfId="0" applyFont="1" applyBorder="1" applyAlignment="1">
      <alignment horizontal="right"/>
    </xf>
    <xf numFmtId="0" fontId="11" fillId="6" borderId="36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43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/>
    </xf>
    <xf numFmtId="166" fontId="9" fillId="4" borderId="0" xfId="0" applyNumberFormat="1" applyFont="1" applyFill="1"/>
    <xf numFmtId="166" fontId="9" fillId="4" borderId="0" xfId="0" applyNumberFormat="1" applyFont="1" applyFill="1" applyAlignment="1">
      <alignment horizontal="right"/>
    </xf>
    <xf numFmtId="165" fontId="9" fillId="4" borderId="0" xfId="2" applyNumberFormat="1" applyFont="1" applyFill="1" applyAlignment="1">
      <alignment horizontal="right"/>
    </xf>
    <xf numFmtId="0" fontId="14" fillId="0" borderId="0" xfId="0" applyFont="1" applyAlignment="1">
      <alignment horizontal="left" indent="1"/>
    </xf>
    <xf numFmtId="166" fontId="14" fillId="0" borderId="0" xfId="0" applyNumberFormat="1" applyFont="1"/>
    <xf numFmtId="166" fontId="14" fillId="0" borderId="0" xfId="0" applyNumberFormat="1" applyFont="1" applyAlignment="1">
      <alignment horizontal="right"/>
    </xf>
    <xf numFmtId="165" fontId="14" fillId="0" borderId="0" xfId="2" applyNumberFormat="1" applyFont="1" applyAlignment="1">
      <alignment horizontal="right" vertical="center"/>
    </xf>
    <xf numFmtId="0" fontId="6" fillId="0" borderId="0" xfId="0" applyFont="1" applyAlignment="1">
      <alignment horizontal="left" indent="2"/>
    </xf>
    <xf numFmtId="166" fontId="6" fillId="0" borderId="0" xfId="0" applyNumberFormat="1" applyFont="1"/>
    <xf numFmtId="166" fontId="6" fillId="0" borderId="0" xfId="0" applyNumberFormat="1" applyFont="1" applyAlignment="1">
      <alignment horizontal="right"/>
    </xf>
    <xf numFmtId="165" fontId="6" fillId="0" borderId="0" xfId="2" applyNumberFormat="1" applyFont="1" applyAlignment="1">
      <alignment horizontal="right" vertical="center"/>
    </xf>
    <xf numFmtId="165" fontId="9" fillId="4" borderId="0" xfId="2" applyNumberFormat="1" applyFont="1" applyFill="1" applyAlignment="1">
      <alignment horizontal="right" vertical="center"/>
    </xf>
    <xf numFmtId="0" fontId="9" fillId="0" borderId="44" xfId="0" applyFont="1" applyBorder="1" applyAlignment="1">
      <alignment horizontal="left"/>
    </xf>
    <xf numFmtId="166" fontId="9" fillId="0" borderId="44" xfId="0" applyNumberFormat="1" applyFont="1" applyBorder="1"/>
    <xf numFmtId="166" fontId="9" fillId="0" borderId="44" xfId="0" applyNumberFormat="1" applyFont="1" applyBorder="1" applyAlignment="1">
      <alignment horizontal="right"/>
    </xf>
    <xf numFmtId="165" fontId="9" fillId="0" borderId="44" xfId="2" applyNumberFormat="1" applyFont="1" applyBorder="1" applyAlignment="1">
      <alignment horizontal="right" vertical="center"/>
    </xf>
  </cellXfs>
  <cellStyles count="6">
    <cellStyle name="Millares" xfId="1" builtinId="3"/>
    <cellStyle name="Normal" xfId="0" builtinId="0"/>
    <cellStyle name="Normal 10 3" xfId="4" xr:uid="{6B224649-5979-451C-A340-E39EA2187FB0}"/>
    <cellStyle name="Normal 11" xfId="5" xr:uid="{A13735AD-2A9A-455E-8394-A52E481E787F}"/>
    <cellStyle name="Normal 3 2" xfId="3" xr:uid="{68062D11-2A8F-4FAC-BBF0-8216FD5FF797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63" Type="http://schemas.openxmlformats.org/officeDocument/2006/relationships/externalLink" Target="externalLinks/externalLink53.xml"/><Relationship Id="rId68" Type="http://schemas.openxmlformats.org/officeDocument/2006/relationships/externalLink" Target="externalLinks/externalLink58.xml"/><Relationship Id="rId84" Type="http://schemas.openxmlformats.org/officeDocument/2006/relationships/externalLink" Target="externalLinks/externalLink74.xml"/><Relationship Id="rId89" Type="http://schemas.openxmlformats.org/officeDocument/2006/relationships/sharedStrings" Target="sharedStrings.xml"/><Relationship Id="rId16" Type="http://schemas.openxmlformats.org/officeDocument/2006/relationships/externalLink" Target="externalLinks/externalLink6.xml"/><Relationship Id="rId11" Type="http://schemas.openxmlformats.org/officeDocument/2006/relationships/externalLink" Target="externalLinks/externalLink1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8.xml"/><Relationship Id="rId74" Type="http://schemas.openxmlformats.org/officeDocument/2006/relationships/externalLink" Target="externalLinks/externalLink64.xml"/><Relationship Id="rId79" Type="http://schemas.openxmlformats.org/officeDocument/2006/relationships/externalLink" Target="externalLinks/externalLink6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56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54.xml"/><Relationship Id="rId69" Type="http://schemas.openxmlformats.org/officeDocument/2006/relationships/externalLink" Target="externalLinks/externalLink59.xml"/><Relationship Id="rId77" Type="http://schemas.openxmlformats.org/officeDocument/2006/relationships/externalLink" Target="externalLinks/externalLink6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80" Type="http://schemas.openxmlformats.org/officeDocument/2006/relationships/externalLink" Target="externalLinks/externalLink70.xml"/><Relationship Id="rId85" Type="http://schemas.openxmlformats.org/officeDocument/2006/relationships/externalLink" Target="externalLinks/externalLink7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49.xml"/><Relationship Id="rId67" Type="http://schemas.openxmlformats.org/officeDocument/2006/relationships/externalLink" Target="externalLinks/externalLink57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externalLink" Target="externalLinks/externalLink44.xml"/><Relationship Id="rId62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0.xml"/><Relationship Id="rId75" Type="http://schemas.openxmlformats.org/officeDocument/2006/relationships/externalLink" Target="externalLinks/externalLink65.xml"/><Relationship Id="rId83" Type="http://schemas.openxmlformats.org/officeDocument/2006/relationships/externalLink" Target="externalLinks/externalLink7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externalLink" Target="externalLinks/externalLink4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0.xml"/><Relationship Id="rId65" Type="http://schemas.openxmlformats.org/officeDocument/2006/relationships/externalLink" Target="externalLinks/externalLink55.xml"/><Relationship Id="rId73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8.xml"/><Relationship Id="rId81" Type="http://schemas.openxmlformats.org/officeDocument/2006/relationships/externalLink" Target="externalLinks/externalLink71.xml"/><Relationship Id="rId86" Type="http://schemas.openxmlformats.org/officeDocument/2006/relationships/externalLink" Target="externalLinks/externalLink7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34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76" Type="http://schemas.openxmlformats.org/officeDocument/2006/relationships/externalLink" Target="externalLinks/externalLink6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Relationship Id="rId24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56.xml"/><Relationship Id="rId87" Type="http://schemas.openxmlformats.org/officeDocument/2006/relationships/theme" Target="theme/theme1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19" Type="http://schemas.openxmlformats.org/officeDocument/2006/relationships/externalLink" Target="externalLinks/externalLink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1682542239764786E-3"/>
                  <c:y val="-0.2804363155392977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3D-42E0-B463-7B015CE54A2D}"/>
                </c:ext>
              </c:extLst>
            </c:dLbl>
            <c:dLbl>
              <c:idx val="1"/>
              <c:layout>
                <c:manualLayout>
                  <c:x val="-1.7050298380221654E-3"/>
                  <c:y val="-0.3011856903713807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3D-42E0-B463-7B015CE54A2D}"/>
                </c:ext>
              </c:extLst>
            </c:dLbl>
            <c:dLbl>
              <c:idx val="2"/>
              <c:layout>
                <c:manualLayout>
                  <c:x val="-1.7316121929771566E-3"/>
                  <c:y val="-0.214118998904664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3D-42E0-B463-7B015CE54A2D}"/>
                </c:ext>
              </c:extLst>
            </c:dLbl>
            <c:dLbl>
              <c:idx val="3"/>
              <c:layout>
                <c:manualLayout>
                  <c:x val="-1.7316017316017316E-3"/>
                  <c:y val="9.51012903725917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3D-42E0-B463-7B015CE54A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1 -np'!$B$11:$B$16</c15:sqref>
                  </c15:fullRef>
                </c:ext>
              </c:extLst>
              <c:f>('Gráfico 1 -np'!$B$11:$B$13,'Gráfico 1 -np'!$B$16)</c:f>
              <c:strCache>
                <c:ptCount val="4"/>
                <c:pt idx="0">
                  <c:v>Resultado Primario</c:v>
                </c:pt>
                <c:pt idx="1">
                  <c:v>Resultado Económico</c:v>
                </c:pt>
                <c:pt idx="2">
                  <c:v>Resultado Financiero</c:v>
                </c:pt>
                <c:pt idx="3">
                  <c:v>Financiamiento Neto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1 -np'!$C$11:$C$16</c15:sqref>
                  </c15:fullRef>
                </c:ext>
              </c:extLst>
              <c:f>('Gráfico 1 -np'!$C$11:$C$13,'Gráfico 1 -np'!$C$16)</c:f>
              <c:numCache>
                <c:formatCode>#,##0.0,,</c:formatCode>
                <c:ptCount val="4"/>
                <c:pt idx="0">
                  <c:v>18900764507.529999</c:v>
                </c:pt>
                <c:pt idx="1">
                  <c:v>20957157201.400002</c:v>
                </c:pt>
                <c:pt idx="2">
                  <c:v>14549868477.169998</c:v>
                </c:pt>
                <c:pt idx="3">
                  <c:v>-5831714681.1699991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D-42E0-B463-7B015CE54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5969328"/>
        <c:axId val="1065957680"/>
      </c:barChart>
      <c:catAx>
        <c:axId val="106596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065957680"/>
        <c:crosses val="autoZero"/>
        <c:auto val="1"/>
        <c:lblAlgn val="ctr"/>
        <c:lblOffset val="100"/>
        <c:noMultiLvlLbl val="0"/>
      </c:catAx>
      <c:valAx>
        <c:axId val="1065957680"/>
        <c:scaling>
          <c:orientation val="minMax"/>
        </c:scaling>
        <c:delete val="0"/>
        <c:axPos val="l"/>
        <c:numFmt formatCode="#,##0.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065969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Corrientes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1 -np'!$C$29:$D$29</c:f>
              <c:strCache>
                <c:ptCount val="2"/>
                <c:pt idx="0">
                  <c:v>Ingresos</c:v>
                </c:pt>
                <c:pt idx="1">
                  <c:v>Gastos</c:v>
                </c:pt>
              </c:strCache>
            </c:strRef>
          </c:cat>
          <c:val>
            <c:numRef>
              <c:f>'Gráfico 1 -np'!$C$30:$D$30</c:f>
              <c:numCache>
                <c:formatCode>#,##0.0,,</c:formatCode>
                <c:ptCount val="2"/>
                <c:pt idx="0">
                  <c:v>84285556106.309998</c:v>
                </c:pt>
                <c:pt idx="1">
                  <c:v>63328398904.909996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7-4231-8DA6-E42FE7AC5ADA}"/>
            </c:ext>
          </c:extLst>
        </c:ser>
        <c:ser>
          <c:idx val="1"/>
          <c:order val="1"/>
          <c:tx>
            <c:v>No Corrientes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0796460176991149E-3"/>
                  <c:y val="-2.649804024515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57-4231-8DA6-E42FE7AC5ADA}"/>
                </c:ext>
              </c:extLst>
            </c:dLbl>
            <c:dLbl>
              <c:idx val="1"/>
              <c:layout>
                <c:manualLayout>
                  <c:x val="0"/>
                  <c:y val="-5.05871677407509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57-4231-8DA6-E42FE7AC5A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1 -np'!$C$29:$D$29</c:f>
              <c:strCache>
                <c:ptCount val="2"/>
                <c:pt idx="0">
                  <c:v>Ingresos</c:v>
                </c:pt>
                <c:pt idx="1">
                  <c:v>Gastos</c:v>
                </c:pt>
              </c:strCache>
            </c:strRef>
          </c:cat>
          <c:val>
            <c:numRef>
              <c:f>'Gráfico 1 -np'!$C$31:$D$31</c:f>
              <c:numCache>
                <c:formatCode>#,##0.0,,</c:formatCode>
                <c:ptCount val="2"/>
                <c:pt idx="0">
                  <c:v>733840.31</c:v>
                </c:pt>
                <c:pt idx="1">
                  <c:v>4350896030.3600006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7-4231-8DA6-E42FE7AC5AD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49368848"/>
        <c:axId val="1349366768"/>
      </c:barChart>
      <c:catAx>
        <c:axId val="1349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49366768"/>
        <c:crosses val="autoZero"/>
        <c:auto val="1"/>
        <c:lblAlgn val="ctr"/>
        <c:lblOffset val="100"/>
        <c:noMultiLvlLbl val="0"/>
      </c:catAx>
      <c:valAx>
        <c:axId val="1349366768"/>
        <c:scaling>
          <c:orientation val="minMax"/>
          <c:max val="90000000000"/>
          <c:min val="-6000000"/>
        </c:scaling>
        <c:delete val="1"/>
        <c:axPos val="l"/>
        <c:numFmt formatCode="#,##0.0,," sourceLinked="1"/>
        <c:majorTickMark val="out"/>
        <c:minorTickMark val="none"/>
        <c:tickLblPos val="nextTo"/>
        <c:crossAx val="134936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927926662461667E-2"/>
          <c:y val="2.7581114537636276E-2"/>
          <c:w val="0.97304504718660334"/>
          <c:h val="0.9049705235475986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F2-418F-ADC4-3C9C301BF22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BF2-418F-ADC4-3C9C301BF2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1'!$G$46:$H$47</c:f>
              <c:strCache>
                <c:ptCount val="2"/>
                <c:pt idx="0">
                  <c:v>Resultado Primario</c:v>
                </c:pt>
                <c:pt idx="1">
                  <c:v>Resultado Financiero</c:v>
                </c:pt>
              </c:strCache>
            </c:strRef>
          </c:cat>
          <c:val>
            <c:numRef>
              <c:f>'Gráfico 1'!$G$48:$H$48</c:f>
              <c:numCache>
                <c:formatCode>#,##0.0</c:formatCode>
                <c:ptCount val="2"/>
                <c:pt idx="0">
                  <c:v>5375.895897829987</c:v>
                </c:pt>
                <c:pt idx="1">
                  <c:v>-8318.1222456400137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F2-418F-ADC4-3C9C301BF22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71"/>
        <c:overlap val="33"/>
        <c:axId val="260783151"/>
        <c:axId val="260779407"/>
      </c:barChart>
      <c:catAx>
        <c:axId val="26078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60779407"/>
        <c:crosses val="autoZero"/>
        <c:auto val="1"/>
        <c:lblAlgn val="ctr"/>
        <c:lblOffset val="500"/>
        <c:noMultiLvlLbl val="0"/>
      </c:catAx>
      <c:valAx>
        <c:axId val="260779407"/>
        <c:scaling>
          <c:orientation val="minMax"/>
          <c:max val="100000"/>
        </c:scaling>
        <c:delete val="1"/>
        <c:axPos val="l"/>
        <c:numFmt formatCode="#,##0.0" sourceLinked="1"/>
        <c:majorTickMark val="out"/>
        <c:minorTickMark val="none"/>
        <c:tickLblPos val="nextTo"/>
        <c:crossAx val="260783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6581762323272667E-2"/>
          <c:w val="0.86133032146951605"/>
          <c:h val="0.668929609333150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'Gráfico 1'!$C$47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/>
            </a:solidFill>
            <a:ln w="28575">
              <a:solidFill>
                <a:schemeClr val="bg1"/>
              </a:solidFill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1.8594115596264917E-2"/>
                  <c:y val="-7.52435661837755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35488189958679"/>
                      <c:h val="5.4469001081328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7AE-47A2-AA18-1E993688FE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1'!$D$46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1'!$D$47</c:f>
              <c:numCache>
                <c:formatCode>#,##0.0</c:formatCode>
                <c:ptCount val="1"/>
                <c:pt idx="0">
                  <c:v>76672.557749420012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AE-47A2-AA18-1E993688FE18}"/>
            </c:ext>
          </c:extLst>
        </c:ser>
        <c:ser>
          <c:idx val="0"/>
          <c:order val="1"/>
          <c:tx>
            <c:strRef>
              <c:f>'Gráfico 1'!$C$48</c:f>
              <c:strCache>
                <c:ptCount val="1"/>
                <c:pt idx="0">
                  <c:v>Donaciones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1'!$D$46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1'!$D$48</c:f>
              <c:numCache>
                <c:formatCode>#,##0.0</c:formatCode>
                <c:ptCount val="1"/>
                <c:pt idx="0">
                  <c:v>48.470090840000005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0-41D0-AFED-9DC3468B5BCF}"/>
            </c:ext>
          </c:extLst>
        </c:ser>
        <c:ser>
          <c:idx val="2"/>
          <c:order val="2"/>
          <c:tx>
            <c:strRef>
              <c:f>'Gráfico 1'!$C$49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0474456576012281E-3"/>
                  <c:y val="-3.6704178626232042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30-41D0-AFED-9DC3468B5B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1'!$D$46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1'!$D$49</c:f>
              <c:numCache>
                <c:formatCode>#,##0.0</c:formatCode>
                <c:ptCount val="1"/>
                <c:pt idx="0">
                  <c:v>27.527471370000001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0-41D0-AFED-9DC3468B5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3"/>
        <c:overlap val="100"/>
        <c:axId val="95961023"/>
        <c:axId val="95955615"/>
      </c:barChart>
      <c:valAx>
        <c:axId val="95955615"/>
        <c:scaling>
          <c:orientation val="minMax"/>
          <c:min val="76220"/>
        </c:scaling>
        <c:delete val="0"/>
        <c:axPos val="r"/>
        <c:numFmt formatCode="#,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95961023"/>
        <c:crosses val="max"/>
        <c:crossBetween val="between"/>
      </c:valAx>
      <c:catAx>
        <c:axId val="9596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959556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4452692287628397"/>
          <c:w val="0.84194999767796708"/>
          <c:h val="7.5622601855179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14234875444785E-3"/>
          <c:y val="3.5757817737164264E-2"/>
          <c:w val="0.98742871156127399"/>
          <c:h val="0.668929609333150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'Gráfico 1'!$C$47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>
              <a:glow rad="127000">
                <a:schemeClr val="bg1"/>
              </a:glow>
              <a:softEdge rad="12700"/>
            </a:effectLst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05209188794596"/>
                      <c:h val="2.98436024088738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382-4B14-A18D-9D396C41A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1'!$E$46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1'!$E$47</c:f>
              <c:numCache>
                <c:formatCode>#,##0.0</c:formatCode>
                <c:ptCount val="1"/>
                <c:pt idx="0">
                  <c:v>61578.829592330017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5-4895-95C7-82CB7F5BF04C}"/>
            </c:ext>
          </c:extLst>
        </c:ser>
        <c:ser>
          <c:idx val="0"/>
          <c:order val="1"/>
          <c:tx>
            <c:strRef>
              <c:f>'Gráfico 1'!$C$49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-1.0832705995072543E-2"/>
                  <c:y val="-3.44166701709045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22579614928368"/>
                      <c:h val="3.79521206995238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3F1-4F94-8C62-73980ADF4E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1'!$E$46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1'!$E$49</c:f>
              <c:numCache>
                <c:formatCode>#,##0.0</c:formatCode>
                <c:ptCount val="1"/>
                <c:pt idx="0">
                  <c:v>9793.8298214700026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2-4B14-A18D-9D396C41A22A}"/>
            </c:ext>
          </c:extLst>
        </c:ser>
        <c:ser>
          <c:idx val="2"/>
          <c:order val="2"/>
          <c:tx>
            <c:strRef>
              <c:f>'Gráfico 1'!$C$50</c:f>
              <c:strCache>
                <c:ptCount val="1"/>
                <c:pt idx="0">
                  <c:v>Intereses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67116068984396"/>
                      <c:h val="5.07985832187050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8DF-4EEA-A84C-9DEBDEA01F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1'!$E$46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1'!$E$50</c:f>
              <c:numCache>
                <c:formatCode>#,##0.0</c:formatCode>
                <c:ptCount val="1"/>
                <c:pt idx="0">
                  <c:v>13694.018143470001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82-4B14-A18D-9D396C41A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3"/>
        <c:overlap val="100"/>
        <c:axId val="1349368848"/>
        <c:axId val="1349366768"/>
      </c:barChart>
      <c:catAx>
        <c:axId val="1349368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9366768"/>
        <c:crossesAt val="10"/>
        <c:auto val="1"/>
        <c:lblAlgn val="ctr"/>
        <c:lblOffset val="10"/>
        <c:noMultiLvlLbl val="0"/>
      </c:catAx>
      <c:valAx>
        <c:axId val="1349366768"/>
        <c:scaling>
          <c:orientation val="minMax"/>
          <c:min val="10000"/>
        </c:scaling>
        <c:delete val="1"/>
        <c:axPos val="l"/>
        <c:numFmt formatCode="#,##0.0" sourceLinked="1"/>
        <c:majorTickMark val="out"/>
        <c:minorTickMark val="none"/>
        <c:tickLblPos val="nextTo"/>
        <c:crossAx val="1349368848"/>
        <c:crosses val="autoZero"/>
        <c:crossBetween val="between"/>
      </c:valAx>
      <c:spPr>
        <a:noFill/>
        <a:ln>
          <a:noFill/>
        </a:ln>
        <a:effectLst>
          <a:softEdge rad="31750"/>
        </a:effectLst>
      </c:spPr>
    </c:plotArea>
    <c:legend>
      <c:legendPos val="b"/>
      <c:layout>
        <c:manualLayout>
          <c:xMode val="edge"/>
          <c:yMode val="edge"/>
          <c:x val="0.10415269413267633"/>
          <c:y val="0.77021984791464626"/>
          <c:w val="0.79818214481248284"/>
          <c:h val="5.1764885748128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05-4669-B041-393239A0FB5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305-4669-B041-393239A0FB5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05-4669-B041-393239A0FB5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305-4669-B041-393239A0FB5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305-4669-B041-393239A0FB52}"/>
              </c:ext>
            </c:extLst>
          </c:dPt>
          <c:dLbls>
            <c:dLbl>
              <c:idx val="0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065542342581803E-2"/>
                      <c:h val="0.111824604334901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305-4669-B041-393239A0FB52}"/>
                </c:ext>
              </c:extLst>
            </c:dLbl>
            <c:dLbl>
              <c:idx val="1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24259522325441"/>
                      <c:h val="0.118186083762903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3305-4669-B041-393239A0FB52}"/>
                </c:ext>
              </c:extLst>
            </c:dLbl>
            <c:dLbl>
              <c:idx val="2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742041532584748E-2"/>
                      <c:h val="0.124547599027308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305-4669-B041-393239A0FB52}"/>
                </c:ext>
              </c:extLst>
            </c:dLbl>
            <c:dLbl>
              <c:idx val="3"/>
              <c:layout>
                <c:manualLayout>
                  <c:x val="3.6052008770688967E-2"/>
                  <c:y val="1.267352424427225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00646071201284E-2"/>
                      <c:h val="8.84990477401247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3305-4669-B041-393239A0FB52}"/>
                </c:ext>
              </c:extLst>
            </c:dLbl>
            <c:dLbl>
              <c:idx val="4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07354881483116E-2"/>
                      <c:h val="0.133029595488913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3305-4669-B041-393239A0F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2'!$B$5:$B$9</c:f>
              <c:strCache>
                <c:ptCount val="5"/>
                <c:pt idx="0">
                  <c:v>Servicios Generales</c:v>
                </c:pt>
                <c:pt idx="1">
                  <c:v>Servicios Económicos</c:v>
                </c:pt>
                <c:pt idx="2">
                  <c:v>Protección del Medio Ambiente</c:v>
                </c:pt>
                <c:pt idx="3">
                  <c:v>Servicios Sociales</c:v>
                </c:pt>
                <c:pt idx="4">
                  <c:v>Intereses de la Deuda Pública</c:v>
                </c:pt>
              </c:strCache>
            </c:strRef>
          </c:cat>
          <c:val>
            <c:numRef>
              <c:f>'Gráfico 2'!$C$5:$C$9</c:f>
              <c:numCache>
                <c:formatCode>0.0%</c:formatCode>
                <c:ptCount val="5"/>
                <c:pt idx="0">
                  <c:v>0.15319518792098741</c:v>
                </c:pt>
                <c:pt idx="1">
                  <c:v>0.14795964457065305</c:v>
                </c:pt>
                <c:pt idx="2">
                  <c:v>5.9387827443934931E-3</c:v>
                </c:pt>
                <c:pt idx="3">
                  <c:v>0.48503537240938982</c:v>
                </c:pt>
                <c:pt idx="4">
                  <c:v>0.2078710123545762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5-4669-B041-393239A0FB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</xdr:row>
      <xdr:rowOff>180975</xdr:rowOff>
    </xdr:from>
    <xdr:to>
      <xdr:col>14</xdr:col>
      <xdr:colOff>476250</xdr:colOff>
      <xdr:row>34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836D94F-269D-A512-B05E-9D3BC4907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533399</xdr:colOff>
      <xdr:row>0</xdr:row>
      <xdr:rowOff>180975</xdr:rowOff>
    </xdr:from>
    <xdr:to>
      <xdr:col>5</xdr:col>
      <xdr:colOff>609599</xdr:colOff>
      <xdr:row>28</xdr:row>
      <xdr:rowOff>119063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DF87184-D926-E611-1615-B44A1F4FA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369794</xdr:colOff>
      <xdr:row>10</xdr:row>
      <xdr:rowOff>134471</xdr:rowOff>
    </xdr:from>
    <xdr:to>
      <xdr:col>14</xdr:col>
      <xdr:colOff>537882</xdr:colOff>
      <xdr:row>37</xdr:row>
      <xdr:rowOff>56031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9E5FBB9-F247-39E5-156B-96F04536D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694766</xdr:colOff>
      <xdr:row>7</xdr:row>
      <xdr:rowOff>33617</xdr:rowOff>
    </xdr:from>
    <xdr:to>
      <xdr:col>5</xdr:col>
      <xdr:colOff>649943</xdr:colOff>
      <xdr:row>42</xdr:row>
      <xdr:rowOff>84605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F57786A-9DE9-4186-908A-1616509A7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</xdr:colOff>
      <xdr:row>5</xdr:row>
      <xdr:rowOff>100854</xdr:rowOff>
    </xdr:from>
    <xdr:to>
      <xdr:col>8</xdr:col>
      <xdr:colOff>481853</xdr:colOff>
      <xdr:row>42</xdr:row>
      <xdr:rowOff>62194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8FF6718-EF74-4607-932B-9EE70DB7B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4</xdr:row>
      <xdr:rowOff>171449</xdr:rowOff>
    </xdr:from>
    <xdr:to>
      <xdr:col>10</xdr:col>
      <xdr:colOff>95250</xdr:colOff>
      <xdr:row>33</xdr:row>
      <xdr:rowOff>16730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C68253-725A-35BD-8482-2E8CBC9850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04" r="22304"/>
        <a:stretch/>
      </xdr:blipFill>
      <xdr:spPr>
        <a:xfrm>
          <a:off x="914400" y="933449"/>
          <a:ext cx="6800850" cy="53697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752473</xdr:colOff>
      <xdr:row>4</xdr:row>
      <xdr:rowOff>95247</xdr:rowOff>
    </xdr:from>
    <xdr:to>
      <xdr:col>21</xdr:col>
      <xdr:colOff>345109</xdr:colOff>
      <xdr:row>36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DB7369-6494-493C-B0F6-91032C610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A 1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UPLOAD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73A4A-DC16-4F6B-94C0-7C40EFD04248}">
  <dimension ref="B3:N31"/>
  <sheetViews>
    <sheetView workbookViewId="0">
      <selection activeCell="C11" sqref="C11:C16"/>
    </sheetView>
  </sheetViews>
  <sheetFormatPr baseColWidth="10" defaultColWidth="11.42578125" defaultRowHeight="15" x14ac:dyDescent="0.25"/>
  <cols>
    <col min="2" max="2" width="34.85546875" bestFit="1" customWidth="1"/>
    <col min="3" max="3" width="21.85546875" bestFit="1" customWidth="1"/>
  </cols>
  <sheetData>
    <row r="3" spans="2:3" x14ac:dyDescent="0.25">
      <c r="B3" t="s">
        <v>0</v>
      </c>
      <c r="C3">
        <v>2021</v>
      </c>
    </row>
    <row r="4" spans="2:3" x14ac:dyDescent="0.25">
      <c r="B4" s="22" t="s">
        <v>1</v>
      </c>
      <c r="C4" s="27">
        <f>C5+C6</f>
        <v>84286289946.619995</v>
      </c>
    </row>
    <row r="5" spans="2:3" x14ac:dyDescent="0.25">
      <c r="B5" s="22" t="s">
        <v>2</v>
      </c>
      <c r="C5" s="27">
        <v>84285556106.309998</v>
      </c>
    </row>
    <row r="6" spans="2:3" x14ac:dyDescent="0.25">
      <c r="B6" s="22" t="s">
        <v>3</v>
      </c>
      <c r="C6" s="27">
        <v>733840.31</v>
      </c>
    </row>
    <row r="7" spans="2:3" x14ac:dyDescent="0.25">
      <c r="B7" s="22" t="s">
        <v>4</v>
      </c>
      <c r="C7" s="28">
        <f>C8+C10</f>
        <v>69736421469.449997</v>
      </c>
    </row>
    <row r="8" spans="2:3" x14ac:dyDescent="0.25">
      <c r="B8" s="22" t="s">
        <v>5</v>
      </c>
      <c r="C8" s="28">
        <v>63328398904.909996</v>
      </c>
    </row>
    <row r="9" spans="2:3" x14ac:dyDescent="0.25">
      <c r="B9" s="26" t="s">
        <v>6</v>
      </c>
      <c r="C9" s="28">
        <v>4350896030.3600006</v>
      </c>
    </row>
    <row r="10" spans="2:3" x14ac:dyDescent="0.25">
      <c r="B10" s="47" t="s">
        <v>7</v>
      </c>
      <c r="C10" s="28">
        <v>6408022564.5400019</v>
      </c>
    </row>
    <row r="11" spans="2:3" x14ac:dyDescent="0.25">
      <c r="B11" s="22" t="s">
        <v>8</v>
      </c>
      <c r="C11" s="28">
        <f>C13+C9</f>
        <v>18900764507.529999</v>
      </c>
    </row>
    <row r="12" spans="2:3" x14ac:dyDescent="0.25">
      <c r="B12" s="22" t="s">
        <v>9</v>
      </c>
      <c r="C12" s="28">
        <f>C5-C8</f>
        <v>20957157201.400002</v>
      </c>
    </row>
    <row r="13" spans="2:3" x14ac:dyDescent="0.25">
      <c r="B13" s="22" t="s">
        <v>10</v>
      </c>
      <c r="C13" s="28">
        <f>C4-C7</f>
        <v>14549868477.169998</v>
      </c>
    </row>
    <row r="14" spans="2:3" x14ac:dyDescent="0.25">
      <c r="B14" s="22" t="s">
        <v>11</v>
      </c>
      <c r="C14" s="27">
        <v>335020704.54000002</v>
      </c>
    </row>
    <row r="15" spans="2:3" x14ac:dyDescent="0.25">
      <c r="B15" s="22" t="s">
        <v>12</v>
      </c>
      <c r="C15" s="28">
        <v>6166735385.7099991</v>
      </c>
    </row>
    <row r="16" spans="2:3" x14ac:dyDescent="0.25">
      <c r="B16" s="22" t="s">
        <v>13</v>
      </c>
      <c r="C16" s="28">
        <f>C14-C15</f>
        <v>-5831714681.1699991</v>
      </c>
    </row>
    <row r="22" spans="2:14" x14ac:dyDescent="0.25">
      <c r="B22" s="43"/>
      <c r="C22" s="43"/>
      <c r="D22" s="43"/>
      <c r="E22" s="43"/>
      <c r="F22" s="43"/>
      <c r="G22" s="44"/>
      <c r="H22" s="44"/>
      <c r="I22" s="43"/>
      <c r="J22" s="43"/>
      <c r="K22" s="43"/>
      <c r="L22" s="43"/>
      <c r="M22" s="43"/>
      <c r="N22" s="43"/>
    </row>
    <row r="23" spans="2:14" x14ac:dyDescent="0.25">
      <c r="B23" s="45"/>
      <c r="C23" s="45"/>
      <c r="D23" s="45"/>
      <c r="E23" s="46"/>
      <c r="F23" s="46"/>
      <c r="G23" s="46"/>
      <c r="H23" s="46"/>
      <c r="I23" s="46"/>
      <c r="J23" s="46"/>
      <c r="K23" s="46"/>
      <c r="L23" s="45"/>
      <c r="M23" s="46"/>
      <c r="N23" s="46"/>
    </row>
    <row r="29" spans="2:14" x14ac:dyDescent="0.25">
      <c r="C29" s="22" t="s">
        <v>1</v>
      </c>
      <c r="D29" s="22" t="s">
        <v>4</v>
      </c>
      <c r="H29" s="22" t="s">
        <v>8</v>
      </c>
      <c r="I29" s="22" t="s">
        <v>9</v>
      </c>
      <c r="J29" s="22" t="s">
        <v>10</v>
      </c>
      <c r="K29" s="22" t="s">
        <v>11</v>
      </c>
      <c r="L29" s="22" t="s">
        <v>12</v>
      </c>
      <c r="M29" s="22" t="s">
        <v>13</v>
      </c>
    </row>
    <row r="30" spans="2:14" x14ac:dyDescent="0.25">
      <c r="C30" s="27">
        <v>84285556106.309998</v>
      </c>
      <c r="D30" s="28">
        <v>63328398904.909996</v>
      </c>
      <c r="H30" s="28" t="e">
        <f>J30+#REF!</f>
        <v>#REF!</v>
      </c>
      <c r="I30" s="28" t="e">
        <f>#REF!-#REF!</f>
        <v>#REF!</v>
      </c>
      <c r="J30" s="28">
        <f>C30-D30</f>
        <v>20957157201.400002</v>
      </c>
      <c r="K30" s="27">
        <v>335020704.54000002</v>
      </c>
      <c r="L30" s="28">
        <v>6166735385.7099991</v>
      </c>
      <c r="M30" s="28">
        <f>K30-L30</f>
        <v>-5831714681.1699991</v>
      </c>
    </row>
    <row r="31" spans="2:14" x14ac:dyDescent="0.25">
      <c r="C31" s="27">
        <v>733840.31</v>
      </c>
      <c r="D31" s="28">
        <v>4350896030.3600006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BFDED-3357-4620-A3F1-53E36A242C55}">
  <dimension ref="B3:G321"/>
  <sheetViews>
    <sheetView showGridLines="0" topLeftCell="A284" zoomScaleNormal="100" workbookViewId="0">
      <selection activeCell="B7" sqref="B7"/>
    </sheetView>
  </sheetViews>
  <sheetFormatPr baseColWidth="10" defaultColWidth="9.140625" defaultRowHeight="15" x14ac:dyDescent="0.25"/>
  <cols>
    <col min="1" max="1" width="9.140625" style="4"/>
    <col min="2" max="2" width="137.28515625" style="4" bestFit="1" customWidth="1"/>
    <col min="3" max="3" width="23.7109375" style="4" customWidth="1"/>
    <col min="4" max="4" width="17.28515625" style="4" bestFit="1" customWidth="1"/>
    <col min="5" max="5" width="15.5703125" style="4" bestFit="1" customWidth="1"/>
    <col min="6" max="6" width="13.140625" style="4" bestFit="1" customWidth="1"/>
    <col min="7" max="7" width="9.140625" style="4"/>
    <col min="8" max="8" width="19.85546875" style="4" bestFit="1" customWidth="1"/>
    <col min="9" max="9" width="18" style="4" bestFit="1" customWidth="1"/>
    <col min="10" max="10" width="17.140625" style="4" bestFit="1" customWidth="1"/>
    <col min="11" max="11" width="17.7109375" style="4" bestFit="1" customWidth="1"/>
    <col min="12" max="16384" width="9.140625" style="4"/>
  </cols>
  <sheetData>
    <row r="3" spans="2:6" ht="15.75" x14ac:dyDescent="0.25">
      <c r="B3" s="197" t="s">
        <v>224</v>
      </c>
      <c r="C3" s="197"/>
      <c r="D3" s="197"/>
      <c r="E3" s="197"/>
      <c r="F3" s="56"/>
    </row>
    <row r="4" spans="2:6" ht="16.5" thickBot="1" x14ac:dyDescent="0.3">
      <c r="B4" s="198" t="s">
        <v>155</v>
      </c>
      <c r="C4" s="198"/>
      <c r="D4" s="198"/>
      <c r="E4" s="198"/>
      <c r="F4" s="57"/>
    </row>
    <row r="5" spans="2:6" ht="15" customHeight="1" x14ac:dyDescent="0.25">
      <c r="B5" s="199" t="s">
        <v>27</v>
      </c>
      <c r="C5" s="201" t="s">
        <v>160</v>
      </c>
      <c r="D5" s="201" t="s">
        <v>225</v>
      </c>
      <c r="E5" s="201" t="s">
        <v>161</v>
      </c>
      <c r="F5" s="206" t="s">
        <v>73</v>
      </c>
    </row>
    <row r="6" spans="2:6" ht="15" customHeight="1" x14ac:dyDescent="0.25">
      <c r="B6" s="200"/>
      <c r="C6" s="202"/>
      <c r="D6" s="204"/>
      <c r="E6" s="202"/>
      <c r="F6" s="206"/>
    </row>
    <row r="7" spans="2:6" ht="15.75" thickBot="1" x14ac:dyDescent="0.3">
      <c r="B7" s="85" t="s">
        <v>226</v>
      </c>
      <c r="C7" s="203"/>
      <c r="D7" s="205"/>
      <c r="E7" s="203"/>
      <c r="F7" s="206"/>
    </row>
    <row r="8" spans="2:6" x14ac:dyDescent="0.25">
      <c r="B8" s="91" t="s">
        <v>227</v>
      </c>
      <c r="C8" s="58">
        <v>2635779124</v>
      </c>
      <c r="D8" s="58">
        <v>219648243</v>
      </c>
      <c r="E8" s="58">
        <v>219648243</v>
      </c>
      <c r="F8" s="58">
        <v>219648243</v>
      </c>
    </row>
    <row r="9" spans="2:6" x14ac:dyDescent="0.25">
      <c r="B9" s="39" t="s">
        <v>228</v>
      </c>
      <c r="C9" s="59">
        <v>2635779124</v>
      </c>
      <c r="D9" s="59">
        <v>219648243</v>
      </c>
      <c r="E9" s="59">
        <v>219648243</v>
      </c>
      <c r="F9" s="59">
        <v>219648243</v>
      </c>
    </row>
    <row r="10" spans="2:6" x14ac:dyDescent="0.25">
      <c r="B10" s="41" t="s">
        <v>229</v>
      </c>
      <c r="C10" s="60">
        <v>2275612323</v>
      </c>
      <c r="D10" s="60">
        <v>189634344</v>
      </c>
      <c r="E10" s="60">
        <v>189634344</v>
      </c>
      <c r="F10" s="60">
        <v>189634344</v>
      </c>
    </row>
    <row r="11" spans="2:6" x14ac:dyDescent="0.25">
      <c r="B11" s="61" t="s">
        <v>407</v>
      </c>
      <c r="C11" s="60">
        <v>360166801</v>
      </c>
      <c r="D11" s="60">
        <v>30013899</v>
      </c>
      <c r="E11" s="60">
        <v>30013899</v>
      </c>
      <c r="F11" s="60">
        <v>30013899</v>
      </c>
    </row>
    <row r="12" spans="2:6" x14ac:dyDescent="0.25">
      <c r="B12" s="91" t="s">
        <v>230</v>
      </c>
      <c r="C12" s="58">
        <v>5182940712</v>
      </c>
      <c r="D12" s="58">
        <v>431911710.81</v>
      </c>
      <c r="E12" s="58">
        <v>431911710.81</v>
      </c>
      <c r="F12" s="58">
        <v>431911710.81</v>
      </c>
    </row>
    <row r="13" spans="2:6" x14ac:dyDescent="0.25">
      <c r="B13" s="39" t="s">
        <v>231</v>
      </c>
      <c r="C13" s="59">
        <v>5182940712</v>
      </c>
      <c r="D13" s="59">
        <v>431911710.81</v>
      </c>
      <c r="E13" s="59">
        <v>431911710.81</v>
      </c>
      <c r="F13" s="59">
        <v>431911710.80999994</v>
      </c>
    </row>
    <row r="14" spans="2:6" x14ac:dyDescent="0.25">
      <c r="B14" s="41" t="s">
        <v>229</v>
      </c>
      <c r="C14" s="60">
        <v>4853188266</v>
      </c>
      <c r="D14" s="60">
        <v>395975197.44999999</v>
      </c>
      <c r="E14" s="60">
        <v>395975197.44999999</v>
      </c>
      <c r="F14" s="60">
        <v>395975197.44999999</v>
      </c>
    </row>
    <row r="15" spans="2:6" x14ac:dyDescent="0.25">
      <c r="B15" s="41" t="s">
        <v>407</v>
      </c>
      <c r="C15" s="60">
        <v>329752446</v>
      </c>
      <c r="D15" s="60">
        <v>35936513.359999999</v>
      </c>
      <c r="E15" s="60">
        <v>35936513.359999999</v>
      </c>
      <c r="F15" s="60">
        <v>35936513.359999999</v>
      </c>
    </row>
    <row r="16" spans="2:6" x14ac:dyDescent="0.25">
      <c r="B16" s="91" t="s">
        <v>232</v>
      </c>
      <c r="C16" s="58">
        <v>86044434138</v>
      </c>
      <c r="D16" s="58">
        <v>6994711089.4700003</v>
      </c>
      <c r="E16" s="58">
        <v>6829425559.2700005</v>
      </c>
      <c r="F16" s="58">
        <v>8328425451.6900015</v>
      </c>
    </row>
    <row r="17" spans="2:6" x14ac:dyDescent="0.25">
      <c r="B17" s="39" t="s">
        <v>233</v>
      </c>
      <c r="C17" s="59">
        <v>17247695602</v>
      </c>
      <c r="D17" s="59">
        <v>967354515.97000015</v>
      </c>
      <c r="E17" s="59">
        <v>1028542321.8599999</v>
      </c>
      <c r="F17" s="59">
        <v>1438444689.8</v>
      </c>
    </row>
    <row r="18" spans="2:6" x14ac:dyDescent="0.25">
      <c r="B18" s="41" t="s">
        <v>408</v>
      </c>
      <c r="C18" s="60">
        <v>2592212237</v>
      </c>
      <c r="D18" s="60">
        <v>182805769.06</v>
      </c>
      <c r="E18" s="60">
        <v>218595221.53999996</v>
      </c>
      <c r="F18" s="60">
        <v>223009535.05000001</v>
      </c>
    </row>
    <row r="19" spans="2:6" x14ac:dyDescent="0.25">
      <c r="B19" s="41" t="s">
        <v>234</v>
      </c>
      <c r="C19" s="60">
        <v>5242781293</v>
      </c>
      <c r="D19" s="60">
        <v>174507037.67999998</v>
      </c>
      <c r="E19" s="60">
        <v>174507037.67999998</v>
      </c>
      <c r="F19" s="60">
        <v>531588926.19</v>
      </c>
    </row>
    <row r="20" spans="2:6" x14ac:dyDescent="0.25">
      <c r="B20" s="41" t="s">
        <v>235</v>
      </c>
      <c r="C20" s="60">
        <v>277421534</v>
      </c>
      <c r="D20" s="60">
        <v>19825102.98</v>
      </c>
      <c r="E20" s="60">
        <v>20556507.609999999</v>
      </c>
      <c r="F20" s="60">
        <v>19458901.149999995</v>
      </c>
    </row>
    <row r="21" spans="2:6" x14ac:dyDescent="0.25">
      <c r="B21" s="41" t="s">
        <v>236</v>
      </c>
      <c r="C21" s="60">
        <v>74060196</v>
      </c>
      <c r="D21" s="60">
        <v>5200808.54</v>
      </c>
      <c r="E21" s="60">
        <v>5664352.7200000007</v>
      </c>
      <c r="F21" s="60">
        <v>4312427.49</v>
      </c>
    </row>
    <row r="22" spans="2:6" x14ac:dyDescent="0.25">
      <c r="B22" s="41" t="s">
        <v>409</v>
      </c>
      <c r="C22" s="60">
        <v>2539128440</v>
      </c>
      <c r="D22" s="60">
        <v>136845849.59</v>
      </c>
      <c r="E22" s="60">
        <v>174154082.29000002</v>
      </c>
      <c r="F22" s="60">
        <v>164421790.61999997</v>
      </c>
    </row>
    <row r="23" spans="2:6" x14ac:dyDescent="0.25">
      <c r="B23" s="41" t="s">
        <v>237</v>
      </c>
      <c r="C23" s="60">
        <v>91627547</v>
      </c>
      <c r="D23" s="60">
        <v>5285203.9799999995</v>
      </c>
      <c r="E23" s="60">
        <v>5630452.54</v>
      </c>
      <c r="F23" s="60">
        <v>6032731.1600000011</v>
      </c>
    </row>
    <row r="24" spans="2:6" x14ac:dyDescent="0.25">
      <c r="B24" s="41" t="s">
        <v>238</v>
      </c>
      <c r="C24" s="60">
        <v>118136404</v>
      </c>
      <c r="D24" s="60">
        <v>7502431.7099999972</v>
      </c>
      <c r="E24" s="60">
        <v>8428421.1899999995</v>
      </c>
      <c r="F24" s="60">
        <v>9130436.9799999986</v>
      </c>
    </row>
    <row r="25" spans="2:6" x14ac:dyDescent="0.25">
      <c r="B25" s="41" t="s">
        <v>239</v>
      </c>
      <c r="C25" s="60">
        <v>2000908797</v>
      </c>
      <c r="D25" s="60">
        <v>62133522.479999989</v>
      </c>
      <c r="E25" s="60">
        <v>47757456.340000033</v>
      </c>
      <c r="F25" s="60">
        <v>106527668.63</v>
      </c>
    </row>
    <row r="26" spans="2:6" x14ac:dyDescent="0.25">
      <c r="B26" s="41" t="s">
        <v>407</v>
      </c>
      <c r="C26" s="60">
        <v>4131252043</v>
      </c>
      <c r="D26" s="60">
        <v>359894325.48999995</v>
      </c>
      <c r="E26" s="60">
        <v>359894325.48999995</v>
      </c>
      <c r="F26" s="60">
        <v>360607808.06999999</v>
      </c>
    </row>
    <row r="27" spans="2:6" x14ac:dyDescent="0.25">
      <c r="B27" s="41" t="s">
        <v>240</v>
      </c>
      <c r="C27" s="60">
        <v>180167111</v>
      </c>
      <c r="D27" s="60">
        <v>13354464.460000001</v>
      </c>
      <c r="E27" s="60">
        <v>13354464.460000001</v>
      </c>
      <c r="F27" s="60">
        <v>13354464.459999999</v>
      </c>
    </row>
    <row r="28" spans="2:6" x14ac:dyDescent="0.25">
      <c r="B28" s="39" t="s">
        <v>241</v>
      </c>
      <c r="C28" s="59">
        <v>49771582635</v>
      </c>
      <c r="D28" s="59">
        <v>4258996365.3599992</v>
      </c>
      <c r="E28" s="59">
        <v>4301530471.000001</v>
      </c>
      <c r="F28" s="59">
        <v>4279847894.9499998</v>
      </c>
    </row>
    <row r="29" spans="2:6" x14ac:dyDescent="0.25">
      <c r="B29" s="41" t="s">
        <v>408</v>
      </c>
      <c r="C29" s="60">
        <v>430230457</v>
      </c>
      <c r="D29" s="60">
        <v>42873111.950000003</v>
      </c>
      <c r="E29" s="60">
        <v>36072970.670000002</v>
      </c>
      <c r="F29" s="60">
        <v>34953751.719999999</v>
      </c>
    </row>
    <row r="30" spans="2:6" x14ac:dyDescent="0.25">
      <c r="B30" s="41" t="s">
        <v>410</v>
      </c>
      <c r="C30" s="60">
        <v>40104680100</v>
      </c>
      <c r="D30" s="60">
        <v>3569201496.54</v>
      </c>
      <c r="E30" s="60">
        <v>3577737524.0200005</v>
      </c>
      <c r="F30" s="60">
        <v>3541263921.1499996</v>
      </c>
    </row>
    <row r="31" spans="2:6" x14ac:dyDescent="0.25">
      <c r="B31" s="41" t="s">
        <v>242</v>
      </c>
      <c r="C31" s="60">
        <v>1253145786</v>
      </c>
      <c r="D31" s="60">
        <v>70778445.989999995</v>
      </c>
      <c r="E31" s="60">
        <v>71260627.450000003</v>
      </c>
      <c r="F31" s="60">
        <v>121903088.49000001</v>
      </c>
    </row>
    <row r="32" spans="2:6" x14ac:dyDescent="0.25">
      <c r="B32" s="41" t="s">
        <v>243</v>
      </c>
      <c r="C32" s="60">
        <v>5094339767</v>
      </c>
      <c r="D32" s="60">
        <v>242981060.57999995</v>
      </c>
      <c r="E32" s="60">
        <v>395568749.58999991</v>
      </c>
      <c r="F32" s="60">
        <v>364367119.02999997</v>
      </c>
    </row>
    <row r="33" spans="2:6" x14ac:dyDescent="0.25">
      <c r="B33" s="41" t="s">
        <v>244</v>
      </c>
      <c r="C33" s="60">
        <v>1094220384</v>
      </c>
      <c r="D33" s="60">
        <v>179986625.23000002</v>
      </c>
      <c r="E33" s="60">
        <v>73228189.060000002</v>
      </c>
      <c r="F33" s="60">
        <v>72766108.969999999</v>
      </c>
    </row>
    <row r="34" spans="2:6" x14ac:dyDescent="0.25">
      <c r="B34" s="41" t="s">
        <v>245</v>
      </c>
      <c r="C34" s="60">
        <v>34200289</v>
      </c>
      <c r="D34" s="60">
        <v>3781719.48</v>
      </c>
      <c r="E34" s="60">
        <v>3065697.48</v>
      </c>
      <c r="F34" s="60">
        <v>0</v>
      </c>
    </row>
    <row r="35" spans="2:6" x14ac:dyDescent="0.25">
      <c r="B35" s="41" t="s">
        <v>246</v>
      </c>
      <c r="C35" s="60">
        <v>25638985</v>
      </c>
      <c r="D35" s="60">
        <v>4800000</v>
      </c>
      <c r="E35" s="60">
        <v>2807.1400000000003</v>
      </c>
      <c r="F35" s="60">
        <v>0</v>
      </c>
    </row>
    <row r="36" spans="2:6" x14ac:dyDescent="0.25">
      <c r="B36" s="41" t="s">
        <v>240</v>
      </c>
      <c r="C36" s="60">
        <v>1735126867</v>
      </c>
      <c r="D36" s="60">
        <v>144593905.59</v>
      </c>
      <c r="E36" s="60">
        <v>144593905.59</v>
      </c>
      <c r="F36" s="60">
        <v>144593905.59</v>
      </c>
    </row>
    <row r="37" spans="2:6" x14ac:dyDescent="0.25">
      <c r="B37" s="39" t="s">
        <v>247</v>
      </c>
      <c r="C37" s="59">
        <v>2481231381</v>
      </c>
      <c r="D37" s="59">
        <v>133974293.67999999</v>
      </c>
      <c r="E37" s="59">
        <v>128711875.09000002</v>
      </c>
      <c r="F37" s="59">
        <v>153516307.13</v>
      </c>
    </row>
    <row r="38" spans="2:6" x14ac:dyDescent="0.25">
      <c r="B38" s="41" t="s">
        <v>411</v>
      </c>
      <c r="C38" s="60">
        <v>2466391365</v>
      </c>
      <c r="D38" s="60">
        <v>133974293.68000004</v>
      </c>
      <c r="E38" s="60">
        <v>128711875.08999999</v>
      </c>
      <c r="F38" s="60">
        <v>153516307.12999997</v>
      </c>
    </row>
    <row r="39" spans="2:6" x14ac:dyDescent="0.25">
      <c r="B39" s="41" t="s">
        <v>407</v>
      </c>
      <c r="C39" s="60">
        <v>14840016</v>
      </c>
      <c r="D39" s="60"/>
      <c r="E39" s="60"/>
      <c r="F39" s="60"/>
    </row>
    <row r="40" spans="2:6" x14ac:dyDescent="0.25">
      <c r="B40" s="39" t="s">
        <v>248</v>
      </c>
      <c r="C40" s="59">
        <v>16543924520</v>
      </c>
      <c r="D40" s="59">
        <v>1634385914.46</v>
      </c>
      <c r="E40" s="59">
        <v>1370640891.3200002</v>
      </c>
      <c r="F40" s="59">
        <v>2456616559.8099995</v>
      </c>
    </row>
    <row r="41" spans="2:6" x14ac:dyDescent="0.25">
      <c r="B41" s="41" t="s">
        <v>408</v>
      </c>
      <c r="C41" s="60">
        <v>2609284279</v>
      </c>
      <c r="D41" s="60">
        <v>24765298.410000004</v>
      </c>
      <c r="E41" s="60">
        <v>46688320.390000001</v>
      </c>
      <c r="F41" s="60">
        <v>63632645.929999992</v>
      </c>
    </row>
    <row r="42" spans="2:6" x14ac:dyDescent="0.25">
      <c r="B42" s="41" t="s">
        <v>412</v>
      </c>
      <c r="C42" s="60">
        <v>4109834240</v>
      </c>
      <c r="D42" s="60">
        <v>176870959.66</v>
      </c>
      <c r="E42" s="60">
        <v>185707330.03999999</v>
      </c>
      <c r="F42" s="60">
        <v>161262033.24000004</v>
      </c>
    </row>
    <row r="43" spans="2:6" x14ac:dyDescent="0.25">
      <c r="B43" s="41" t="s">
        <v>249</v>
      </c>
      <c r="C43" s="60">
        <v>109076099</v>
      </c>
      <c r="D43" s="60">
        <v>10247743.9</v>
      </c>
      <c r="E43" s="60">
        <v>9506798.2000000011</v>
      </c>
      <c r="F43" s="60">
        <v>9026694.709999999</v>
      </c>
    </row>
    <row r="44" spans="2:6" x14ac:dyDescent="0.25">
      <c r="B44" s="41" t="s">
        <v>413</v>
      </c>
      <c r="C44" s="60">
        <v>827953903</v>
      </c>
      <c r="D44" s="60">
        <v>49278143.310000002</v>
      </c>
      <c r="E44" s="60">
        <v>35752799.75</v>
      </c>
      <c r="F44" s="60">
        <v>32815423.909999996</v>
      </c>
    </row>
    <row r="45" spans="2:6" x14ac:dyDescent="0.25">
      <c r="B45" s="41" t="s">
        <v>414</v>
      </c>
      <c r="C45" s="60">
        <v>253456268</v>
      </c>
      <c r="D45" s="60">
        <v>19868551.549999997</v>
      </c>
      <c r="E45" s="60">
        <v>18148877.650000002</v>
      </c>
      <c r="F45" s="60">
        <v>19141553.850000001</v>
      </c>
    </row>
    <row r="46" spans="2:6" x14ac:dyDescent="0.25">
      <c r="B46" s="41" t="s">
        <v>250</v>
      </c>
      <c r="C46" s="60">
        <v>3993718403</v>
      </c>
      <c r="D46" s="60">
        <v>806278377.10000014</v>
      </c>
      <c r="E46" s="60">
        <v>812939004.14999998</v>
      </c>
      <c r="F46" s="60">
        <v>122092864.01999998</v>
      </c>
    </row>
    <row r="47" spans="2:6" x14ac:dyDescent="0.25">
      <c r="B47" s="41" t="s">
        <v>251</v>
      </c>
      <c r="C47" s="60">
        <v>4161248089</v>
      </c>
      <c r="D47" s="60">
        <v>547076840.52999997</v>
      </c>
      <c r="E47" s="60">
        <v>261897761.13999999</v>
      </c>
      <c r="F47" s="60">
        <v>134389672.15000001</v>
      </c>
    </row>
    <row r="48" spans="2:6" x14ac:dyDescent="0.25">
      <c r="B48" s="41" t="s">
        <v>240</v>
      </c>
      <c r="C48" s="60">
        <v>479353239</v>
      </c>
      <c r="D48" s="60">
        <v>0</v>
      </c>
      <c r="E48" s="60">
        <v>0</v>
      </c>
      <c r="F48" s="60">
        <v>1914255672</v>
      </c>
    </row>
    <row r="49" spans="2:6" x14ac:dyDescent="0.25">
      <c r="B49" s="91" t="s">
        <v>252</v>
      </c>
      <c r="C49" s="58">
        <v>50918592846</v>
      </c>
      <c r="D49" s="58">
        <v>4928742686.9000034</v>
      </c>
      <c r="E49" s="58">
        <v>3743882949.8200002</v>
      </c>
      <c r="F49" s="58">
        <v>3722563010.0499997</v>
      </c>
    </row>
    <row r="50" spans="2:6" x14ac:dyDescent="0.25">
      <c r="B50" s="39" t="s">
        <v>253</v>
      </c>
      <c r="C50" s="59">
        <v>28972374348</v>
      </c>
      <c r="D50" s="59">
        <v>2107296639.5500002</v>
      </c>
      <c r="E50" s="59">
        <v>2175665595.6300001</v>
      </c>
      <c r="F50" s="59">
        <v>2141418906.8099999</v>
      </c>
    </row>
    <row r="51" spans="2:6" x14ac:dyDescent="0.25">
      <c r="B51" s="61" t="s">
        <v>408</v>
      </c>
      <c r="C51" s="60">
        <v>1963574926</v>
      </c>
      <c r="D51" s="60">
        <v>32637761.669999994</v>
      </c>
      <c r="E51" s="60">
        <v>58138451.199999996</v>
      </c>
      <c r="F51" s="60">
        <v>64147357.560000002</v>
      </c>
    </row>
    <row r="52" spans="2:6" x14ac:dyDescent="0.25">
      <c r="B52" s="61" t="s">
        <v>415</v>
      </c>
      <c r="C52" s="60">
        <v>369875789</v>
      </c>
      <c r="D52" s="60">
        <v>1912132.72</v>
      </c>
      <c r="E52" s="60">
        <v>12586709.870000001</v>
      </c>
      <c r="F52" s="60">
        <v>11667823.810000001</v>
      </c>
    </row>
    <row r="53" spans="2:6" x14ac:dyDescent="0.25">
      <c r="B53" s="61" t="s">
        <v>254</v>
      </c>
      <c r="C53" s="60">
        <v>1939706626</v>
      </c>
      <c r="D53" s="60">
        <v>135043278.41000003</v>
      </c>
      <c r="E53" s="60">
        <v>142663935.59</v>
      </c>
      <c r="F53" s="60">
        <v>111121188.05000003</v>
      </c>
    </row>
    <row r="54" spans="2:6" x14ac:dyDescent="0.25">
      <c r="B54" s="61" t="s">
        <v>416</v>
      </c>
      <c r="C54" s="60">
        <v>261038828</v>
      </c>
      <c r="D54" s="60">
        <v>21104194.439999998</v>
      </c>
      <c r="E54" s="60">
        <v>21199966.700000003</v>
      </c>
      <c r="F54" s="60">
        <v>20780086.909999996</v>
      </c>
    </row>
    <row r="55" spans="2:6" x14ac:dyDescent="0.25">
      <c r="B55" s="61" t="s">
        <v>255</v>
      </c>
      <c r="C55" s="60">
        <v>166433833</v>
      </c>
      <c r="D55" s="60">
        <v>14276304.029999999</v>
      </c>
      <c r="E55" s="60">
        <v>12626102.119999999</v>
      </c>
      <c r="F55" s="60">
        <v>9757498.4000000022</v>
      </c>
    </row>
    <row r="56" spans="2:6" x14ac:dyDescent="0.25">
      <c r="B56" s="61" t="s">
        <v>256</v>
      </c>
      <c r="C56" s="60">
        <v>1237327951</v>
      </c>
      <c r="D56" s="60">
        <v>10782698.85</v>
      </c>
      <c r="E56" s="60">
        <v>36877660.719999999</v>
      </c>
      <c r="F56" s="60">
        <v>30530182.649999999</v>
      </c>
    </row>
    <row r="57" spans="2:6" x14ac:dyDescent="0.25">
      <c r="B57" s="61" t="s">
        <v>407</v>
      </c>
      <c r="C57" s="60">
        <v>508289136</v>
      </c>
      <c r="D57" s="60">
        <v>71661330.430000007</v>
      </c>
      <c r="E57" s="60">
        <v>71693830.430000007</v>
      </c>
      <c r="F57" s="60">
        <v>73535830.430000007</v>
      </c>
    </row>
    <row r="58" spans="2:6" x14ac:dyDescent="0.25">
      <c r="B58" s="61" t="s">
        <v>240</v>
      </c>
      <c r="C58" s="60">
        <v>22526127259</v>
      </c>
      <c r="D58" s="60">
        <v>1819878939</v>
      </c>
      <c r="E58" s="60">
        <v>1819878939</v>
      </c>
      <c r="F58" s="60">
        <v>1819878939</v>
      </c>
    </row>
    <row r="59" spans="2:6" x14ac:dyDescent="0.25">
      <c r="B59" s="39" t="s">
        <v>257</v>
      </c>
      <c r="C59" s="59">
        <v>21946218498</v>
      </c>
      <c r="D59" s="59">
        <v>2821446047.3500013</v>
      </c>
      <c r="E59" s="59">
        <v>1568217354.1899998</v>
      </c>
      <c r="F59" s="59">
        <v>1581144103.2400002</v>
      </c>
    </row>
    <row r="60" spans="2:6" x14ac:dyDescent="0.25">
      <c r="B60" s="61" t="s">
        <v>417</v>
      </c>
      <c r="C60" s="60">
        <v>19580465285</v>
      </c>
      <c r="D60" s="60">
        <v>2432388125.4800014</v>
      </c>
      <c r="E60" s="60">
        <v>1394985464.5999999</v>
      </c>
      <c r="F60" s="60">
        <v>1400315414.2600002</v>
      </c>
    </row>
    <row r="61" spans="2:6" x14ac:dyDescent="0.25">
      <c r="B61" s="61" t="s">
        <v>258</v>
      </c>
      <c r="C61" s="60">
        <v>1197941910</v>
      </c>
      <c r="D61" s="60">
        <v>91839323.819999993</v>
      </c>
      <c r="E61" s="60">
        <v>89052000.170000002</v>
      </c>
      <c r="F61" s="60">
        <v>92634003.859999985</v>
      </c>
    </row>
    <row r="62" spans="2:6" x14ac:dyDescent="0.25">
      <c r="B62" s="61" t="s">
        <v>259</v>
      </c>
      <c r="C62" s="60">
        <v>160228034</v>
      </c>
      <c r="D62" s="60">
        <v>13483309.689999999</v>
      </c>
      <c r="E62" s="60">
        <v>10084352.48</v>
      </c>
      <c r="F62" s="60">
        <v>14117342.749999998</v>
      </c>
    </row>
    <row r="63" spans="2:6" x14ac:dyDescent="0.25">
      <c r="B63" s="61" t="s">
        <v>260</v>
      </c>
      <c r="C63" s="60">
        <v>377086108</v>
      </c>
      <c r="D63" s="60">
        <v>73258582.359999985</v>
      </c>
      <c r="E63" s="60">
        <v>67073859.460000008</v>
      </c>
      <c r="F63" s="60">
        <v>67692164.329999998</v>
      </c>
    </row>
    <row r="64" spans="2:6" x14ac:dyDescent="0.25">
      <c r="B64" s="61" t="s">
        <v>256</v>
      </c>
      <c r="C64" s="60">
        <v>630497161</v>
      </c>
      <c r="D64" s="60">
        <v>210476706</v>
      </c>
      <c r="E64" s="60">
        <v>7021677.4800000004</v>
      </c>
      <c r="F64" s="60">
        <v>6385178.04</v>
      </c>
    </row>
    <row r="65" spans="2:7" x14ac:dyDescent="0.25">
      <c r="B65" s="91" t="s">
        <v>115</v>
      </c>
      <c r="C65" s="58">
        <v>41821269281</v>
      </c>
      <c r="D65" s="58">
        <v>3217093738.7400002</v>
      </c>
      <c r="E65" s="58">
        <v>3385877506.8200002</v>
      </c>
      <c r="F65" s="58">
        <v>3298109558.5000005</v>
      </c>
    </row>
    <row r="66" spans="2:7" x14ac:dyDescent="0.25">
      <c r="B66" s="39" t="s">
        <v>261</v>
      </c>
      <c r="C66" s="59">
        <v>15597205319</v>
      </c>
      <c r="D66" s="59">
        <v>1069322220.77</v>
      </c>
      <c r="E66" s="59">
        <v>1140312711.0599999</v>
      </c>
      <c r="F66" s="59">
        <v>1128936075.3099999</v>
      </c>
    </row>
    <row r="67" spans="2:7" x14ac:dyDescent="0.25">
      <c r="B67" s="61" t="s">
        <v>408</v>
      </c>
      <c r="C67" s="60">
        <v>4738704589</v>
      </c>
      <c r="D67" s="60">
        <v>169144950.63999999</v>
      </c>
      <c r="E67" s="60">
        <v>181291665.36000001</v>
      </c>
      <c r="F67" s="60">
        <v>233706134.69</v>
      </c>
    </row>
    <row r="68" spans="2:7" x14ac:dyDescent="0.25">
      <c r="B68" s="61" t="s">
        <v>418</v>
      </c>
      <c r="C68" s="60">
        <v>2503289703</v>
      </c>
      <c r="D68" s="60">
        <v>186661365.29000002</v>
      </c>
      <c r="E68" s="60">
        <v>207143818.53999999</v>
      </c>
      <c r="F68" s="60">
        <v>194472171.53</v>
      </c>
    </row>
    <row r="69" spans="2:7" x14ac:dyDescent="0.25">
      <c r="B69" s="61" t="s">
        <v>262</v>
      </c>
      <c r="C69" s="60">
        <v>532397099</v>
      </c>
      <c r="D69" s="60">
        <v>80154224.340000004</v>
      </c>
      <c r="E69" s="60">
        <v>81821580.360000014</v>
      </c>
      <c r="F69" s="60">
        <v>71346446.930000007</v>
      </c>
    </row>
    <row r="70" spans="2:7" x14ac:dyDescent="0.25">
      <c r="B70" s="61" t="s">
        <v>263</v>
      </c>
      <c r="C70" s="60">
        <v>1055861390</v>
      </c>
      <c r="D70" s="60">
        <v>89988915.550000012</v>
      </c>
      <c r="E70" s="60">
        <v>126683031.84999998</v>
      </c>
      <c r="F70" s="60">
        <v>81578272.110000014</v>
      </c>
    </row>
    <row r="71" spans="2:7" x14ac:dyDescent="0.25">
      <c r="B71" s="61" t="s">
        <v>407</v>
      </c>
      <c r="C71" s="60">
        <v>6766952538</v>
      </c>
      <c r="D71" s="60">
        <v>543372764.94999993</v>
      </c>
      <c r="E71" s="60">
        <v>543372614.95000005</v>
      </c>
      <c r="F71" s="60">
        <v>547833050.04999995</v>
      </c>
    </row>
    <row r="72" spans="2:7" x14ac:dyDescent="0.25">
      <c r="B72" s="39" t="s">
        <v>264</v>
      </c>
      <c r="C72" s="59">
        <v>12303908533</v>
      </c>
      <c r="D72" s="59">
        <v>1000969471.35</v>
      </c>
      <c r="E72" s="59">
        <v>1076886747.4300001</v>
      </c>
      <c r="F72" s="59">
        <v>1002161096.97</v>
      </c>
    </row>
    <row r="73" spans="2:7" x14ac:dyDescent="0.25">
      <c r="B73" s="61" t="s">
        <v>419</v>
      </c>
      <c r="C73" s="60">
        <v>12182515946</v>
      </c>
      <c r="D73" s="60">
        <v>991790277.84000003</v>
      </c>
      <c r="E73" s="60">
        <v>1069753135.34</v>
      </c>
      <c r="F73" s="60">
        <v>994093376.98000002</v>
      </c>
      <c r="G73" s="21"/>
    </row>
    <row r="74" spans="2:7" x14ac:dyDescent="0.25">
      <c r="B74" s="61" t="s">
        <v>265</v>
      </c>
      <c r="C74" s="60">
        <v>121392587</v>
      </c>
      <c r="D74" s="60">
        <v>9179193.5100000016</v>
      </c>
      <c r="E74" s="60">
        <v>7133612.0899999989</v>
      </c>
      <c r="F74" s="60">
        <v>8067719.9900000002</v>
      </c>
    </row>
    <row r="75" spans="2:7" x14ac:dyDescent="0.25">
      <c r="B75" s="39" t="s">
        <v>266</v>
      </c>
      <c r="C75" s="59">
        <v>5447330289</v>
      </c>
      <c r="D75" s="59">
        <v>504287441.34999996</v>
      </c>
      <c r="E75" s="59">
        <v>494697563.13000005</v>
      </c>
      <c r="F75" s="59">
        <v>475482216.44000006</v>
      </c>
    </row>
    <row r="76" spans="2:7" x14ac:dyDescent="0.25">
      <c r="B76" s="61" t="s">
        <v>420</v>
      </c>
      <c r="C76" s="60">
        <v>5011711983</v>
      </c>
      <c r="D76" s="60">
        <v>466602339.63</v>
      </c>
      <c r="E76" s="60">
        <v>454233700.50999999</v>
      </c>
      <c r="F76" s="60">
        <v>431046894.88999999</v>
      </c>
    </row>
    <row r="77" spans="2:7" x14ac:dyDescent="0.25">
      <c r="B77" s="61" t="s">
        <v>267</v>
      </c>
      <c r="C77" s="60">
        <v>223982732</v>
      </c>
      <c r="D77" s="60">
        <v>19465097.329999998</v>
      </c>
      <c r="E77" s="60">
        <v>19465097.329999998</v>
      </c>
      <c r="F77" s="60">
        <v>21659059.889999997</v>
      </c>
    </row>
    <row r="78" spans="2:7" x14ac:dyDescent="0.25">
      <c r="B78" s="61" t="s">
        <v>421</v>
      </c>
      <c r="C78" s="60">
        <v>211635574</v>
      </c>
      <c r="D78" s="60">
        <v>18220004.390000001</v>
      </c>
      <c r="E78" s="60">
        <v>20998765.289999999</v>
      </c>
      <c r="F78" s="60">
        <v>22776261.66</v>
      </c>
    </row>
    <row r="79" spans="2:7" x14ac:dyDescent="0.25">
      <c r="B79" s="39" t="s">
        <v>268</v>
      </c>
      <c r="C79" s="59">
        <v>8472825140</v>
      </c>
      <c r="D79" s="59">
        <v>642514605.2700001</v>
      </c>
      <c r="E79" s="59">
        <v>673980485.19999993</v>
      </c>
      <c r="F79" s="59">
        <v>691530169.77999985</v>
      </c>
    </row>
    <row r="80" spans="2:7" x14ac:dyDescent="0.25">
      <c r="B80" s="61" t="s">
        <v>422</v>
      </c>
      <c r="C80" s="60">
        <v>7825946214</v>
      </c>
      <c r="D80" s="60">
        <v>554230489.48000014</v>
      </c>
      <c r="E80" s="60">
        <v>586416562.4799999</v>
      </c>
      <c r="F80" s="60">
        <v>599196540.81999981</v>
      </c>
    </row>
    <row r="81" spans="2:6" x14ac:dyDescent="0.25">
      <c r="B81" s="61" t="s">
        <v>269</v>
      </c>
      <c r="C81" s="60">
        <v>127077634</v>
      </c>
      <c r="D81" s="60">
        <v>9925238.879999999</v>
      </c>
      <c r="E81" s="60">
        <v>12243234.119999999</v>
      </c>
      <c r="F81" s="60">
        <v>13091217.48</v>
      </c>
    </row>
    <row r="82" spans="2:6" x14ac:dyDescent="0.25">
      <c r="B82" s="61" t="s">
        <v>270</v>
      </c>
      <c r="C82" s="60">
        <v>519801292</v>
      </c>
      <c r="D82" s="60">
        <v>78358876.909999996</v>
      </c>
      <c r="E82" s="60">
        <v>75320688.599999994</v>
      </c>
      <c r="F82" s="60">
        <v>79242411.479999989</v>
      </c>
    </row>
    <row r="83" spans="2:6" x14ac:dyDescent="0.25">
      <c r="B83" s="91" t="s">
        <v>116</v>
      </c>
      <c r="C83" s="58">
        <v>9748050161</v>
      </c>
      <c r="D83" s="58">
        <v>716597677.13999999</v>
      </c>
      <c r="E83" s="58">
        <v>791518096.61999989</v>
      </c>
      <c r="F83" s="58">
        <v>743979692.24000001</v>
      </c>
    </row>
    <row r="84" spans="2:6" x14ac:dyDescent="0.25">
      <c r="B84" s="39" t="s">
        <v>271</v>
      </c>
      <c r="C84" s="59">
        <v>9748050161</v>
      </c>
      <c r="D84" s="59">
        <v>716597677.1400001</v>
      </c>
      <c r="E84" s="59">
        <v>791518096.62</v>
      </c>
      <c r="F84" s="59">
        <v>743979692.24000001</v>
      </c>
    </row>
    <row r="85" spans="2:6" x14ac:dyDescent="0.25">
      <c r="B85" s="61" t="s">
        <v>408</v>
      </c>
      <c r="C85" s="60">
        <v>1734902709</v>
      </c>
      <c r="D85" s="60">
        <v>67535222.639999986</v>
      </c>
      <c r="E85" s="60">
        <v>115003397.03999999</v>
      </c>
      <c r="F85" s="60">
        <v>109929518.08</v>
      </c>
    </row>
    <row r="86" spans="2:6" x14ac:dyDescent="0.25">
      <c r="B86" s="61" t="s">
        <v>272</v>
      </c>
      <c r="C86" s="60">
        <v>6334274909</v>
      </c>
      <c r="D86" s="60">
        <v>597346284.90999997</v>
      </c>
      <c r="E86" s="60">
        <v>601372626.63</v>
      </c>
      <c r="F86" s="60">
        <v>561237866.5999999</v>
      </c>
    </row>
    <row r="87" spans="2:6" x14ac:dyDescent="0.25">
      <c r="B87" s="61" t="s">
        <v>273</v>
      </c>
      <c r="C87" s="60">
        <v>1024795636</v>
      </c>
      <c r="D87" s="60">
        <v>27455025.930000003</v>
      </c>
      <c r="E87" s="60">
        <v>49385312.970000006</v>
      </c>
      <c r="F87" s="60">
        <v>48359188.980000004</v>
      </c>
    </row>
    <row r="88" spans="2:6" x14ac:dyDescent="0.25">
      <c r="B88" s="61" t="s">
        <v>274</v>
      </c>
      <c r="C88" s="60">
        <v>179756600</v>
      </c>
      <c r="D88" s="60">
        <v>9747359.0799999982</v>
      </c>
      <c r="E88" s="60">
        <v>10915878.360000001</v>
      </c>
      <c r="F88" s="60">
        <v>9591637.0199999996</v>
      </c>
    </row>
    <row r="89" spans="2:6" x14ac:dyDescent="0.25">
      <c r="B89" s="61" t="s">
        <v>275</v>
      </c>
      <c r="C89" s="60">
        <v>44075307</v>
      </c>
      <c r="D89" s="60">
        <v>3299062.13</v>
      </c>
      <c r="E89" s="60">
        <v>3626159.17</v>
      </c>
      <c r="F89" s="60">
        <v>3646759.11</v>
      </c>
    </row>
    <row r="90" spans="2:6" x14ac:dyDescent="0.25">
      <c r="B90" s="61" t="s">
        <v>407</v>
      </c>
      <c r="C90" s="60">
        <v>430245000</v>
      </c>
      <c r="D90" s="60">
        <v>11214722.449999999</v>
      </c>
      <c r="E90" s="60">
        <v>11214722.449999999</v>
      </c>
      <c r="F90" s="60">
        <v>11214722.449999999</v>
      </c>
    </row>
    <row r="91" spans="2:6" x14ac:dyDescent="0.25">
      <c r="B91" s="91" t="s">
        <v>117</v>
      </c>
      <c r="C91" s="58">
        <v>21541931000</v>
      </c>
      <c r="D91" s="58">
        <v>1477626584.4299994</v>
      </c>
      <c r="E91" s="58">
        <v>1510323633.3</v>
      </c>
      <c r="F91" s="58">
        <v>1503125261.8900001</v>
      </c>
    </row>
    <row r="92" spans="2:6" x14ac:dyDescent="0.25">
      <c r="B92" s="39" t="s">
        <v>276</v>
      </c>
      <c r="C92" s="59">
        <v>21541931000</v>
      </c>
      <c r="D92" s="59">
        <v>1477626584.4299996</v>
      </c>
      <c r="E92" s="59">
        <v>1510323633.2999997</v>
      </c>
      <c r="F92" s="59">
        <v>1503125261.8900001</v>
      </c>
    </row>
    <row r="93" spans="2:6" x14ac:dyDescent="0.25">
      <c r="B93" s="61" t="s">
        <v>408</v>
      </c>
      <c r="C93" s="60">
        <v>2960007990</v>
      </c>
      <c r="D93" s="60">
        <v>87045590.430000007</v>
      </c>
      <c r="E93" s="60">
        <v>95164742.769999996</v>
      </c>
      <c r="F93" s="60">
        <v>93867310.760000005</v>
      </c>
    </row>
    <row r="94" spans="2:6" x14ac:dyDescent="0.25">
      <c r="B94" s="61" t="s">
        <v>423</v>
      </c>
      <c r="C94" s="60">
        <v>491684800</v>
      </c>
      <c r="D94" s="60">
        <v>37599202.720000006</v>
      </c>
      <c r="E94" s="60">
        <v>28711111.060000002</v>
      </c>
      <c r="F94" s="60">
        <v>29890257.880000003</v>
      </c>
    </row>
    <row r="95" spans="2:6" x14ac:dyDescent="0.25">
      <c r="B95" s="61" t="s">
        <v>277</v>
      </c>
      <c r="C95" s="60">
        <v>300247582</v>
      </c>
      <c r="D95" s="60">
        <v>18478465.800000001</v>
      </c>
      <c r="E95" s="60">
        <v>19007576.800000004</v>
      </c>
      <c r="F95" s="60">
        <v>20297752.960000001</v>
      </c>
    </row>
    <row r="96" spans="2:6" x14ac:dyDescent="0.25">
      <c r="B96" s="61" t="s">
        <v>278</v>
      </c>
      <c r="C96" s="60">
        <v>892036398</v>
      </c>
      <c r="D96" s="60">
        <v>42454229.210000001</v>
      </c>
      <c r="E96" s="60">
        <v>44872591.229999989</v>
      </c>
      <c r="F96" s="60">
        <v>40621262.950000003</v>
      </c>
    </row>
    <row r="97" spans="2:6" x14ac:dyDescent="0.25">
      <c r="B97" s="61" t="s">
        <v>279</v>
      </c>
      <c r="C97" s="60">
        <v>532561425</v>
      </c>
      <c r="D97" s="60">
        <v>31644041.670000002</v>
      </c>
      <c r="E97" s="60">
        <v>32205004.229999997</v>
      </c>
      <c r="F97" s="60">
        <v>29690324.699999999</v>
      </c>
    </row>
    <row r="98" spans="2:6" x14ac:dyDescent="0.25">
      <c r="B98" s="61" t="s">
        <v>280</v>
      </c>
      <c r="C98" s="60">
        <v>129678888</v>
      </c>
      <c r="D98" s="60">
        <v>5538361.6500000004</v>
      </c>
      <c r="E98" s="60">
        <v>5362083.6500000004</v>
      </c>
      <c r="F98" s="60">
        <v>5384201.5499999998</v>
      </c>
    </row>
    <row r="99" spans="2:6" x14ac:dyDescent="0.25">
      <c r="B99" s="61" t="s">
        <v>281</v>
      </c>
      <c r="C99" s="60">
        <v>223646305</v>
      </c>
      <c r="D99" s="60">
        <v>12703034.740000002</v>
      </c>
      <c r="E99" s="60">
        <v>14810652.859999998</v>
      </c>
      <c r="F99" s="60">
        <v>14492154.140000001</v>
      </c>
    </row>
    <row r="100" spans="2:6" x14ac:dyDescent="0.25">
      <c r="B100" s="61" t="s">
        <v>424</v>
      </c>
      <c r="C100" s="60">
        <v>490064557</v>
      </c>
      <c r="D100" s="60">
        <v>28512259.210000001</v>
      </c>
      <c r="E100" s="60">
        <v>29219530.309999999</v>
      </c>
      <c r="F100" s="60">
        <v>32043627.449999999</v>
      </c>
    </row>
    <row r="101" spans="2:6" x14ac:dyDescent="0.25">
      <c r="B101" s="61" t="s">
        <v>282</v>
      </c>
      <c r="C101" s="60">
        <v>187840383</v>
      </c>
      <c r="D101" s="60">
        <v>5086054.16</v>
      </c>
      <c r="E101" s="60">
        <v>5144847.16</v>
      </c>
      <c r="F101" s="60">
        <v>4499150.3500000006</v>
      </c>
    </row>
    <row r="102" spans="2:6" x14ac:dyDescent="0.25">
      <c r="B102" s="61" t="s">
        <v>425</v>
      </c>
      <c r="C102" s="60">
        <v>265866147</v>
      </c>
      <c r="D102" s="60">
        <v>69085125</v>
      </c>
      <c r="E102" s="60">
        <v>74116017.700000003</v>
      </c>
      <c r="F102" s="60">
        <v>74116017.700000003</v>
      </c>
    </row>
    <row r="103" spans="2:6" x14ac:dyDescent="0.25">
      <c r="B103" s="61" t="s">
        <v>426</v>
      </c>
      <c r="C103" s="60">
        <v>657019369</v>
      </c>
      <c r="D103" s="60">
        <v>8402108.3599999994</v>
      </c>
      <c r="E103" s="60">
        <v>36189098.060000002</v>
      </c>
      <c r="F103" s="60">
        <v>33977756.289999999</v>
      </c>
    </row>
    <row r="104" spans="2:6" x14ac:dyDescent="0.25">
      <c r="B104" s="61" t="s">
        <v>427</v>
      </c>
      <c r="C104" s="60">
        <v>524402708</v>
      </c>
      <c r="D104" s="60">
        <v>46883908.68</v>
      </c>
      <c r="E104" s="60">
        <v>41326174.670000002</v>
      </c>
      <c r="F104" s="60">
        <v>40041242.359999992</v>
      </c>
    </row>
    <row r="105" spans="2:6" x14ac:dyDescent="0.25">
      <c r="B105" s="61" t="s">
        <v>407</v>
      </c>
      <c r="C105" s="60">
        <v>350914200</v>
      </c>
      <c r="D105" s="60">
        <v>10000</v>
      </c>
      <c r="E105" s="60">
        <v>10000</v>
      </c>
      <c r="F105" s="60">
        <v>20000</v>
      </c>
    </row>
    <row r="106" spans="2:6" x14ac:dyDescent="0.25">
      <c r="B106" s="61" t="s">
        <v>240</v>
      </c>
      <c r="C106" s="60">
        <v>13535960248</v>
      </c>
      <c r="D106" s="60">
        <v>1084184202.8</v>
      </c>
      <c r="E106" s="60">
        <v>1084184202.8</v>
      </c>
      <c r="F106" s="60">
        <v>1084184202.8000002</v>
      </c>
    </row>
    <row r="107" spans="2:6" x14ac:dyDescent="0.25">
      <c r="B107" s="91" t="s">
        <v>118</v>
      </c>
      <c r="C107" s="58">
        <v>231147700000</v>
      </c>
      <c r="D107" s="58">
        <v>6660815352.5600014</v>
      </c>
      <c r="E107" s="58">
        <v>17727720081.379997</v>
      </c>
      <c r="F107" s="58">
        <v>17003135683.700001</v>
      </c>
    </row>
    <row r="108" spans="2:6" x14ac:dyDescent="0.25">
      <c r="B108" s="39" t="s">
        <v>283</v>
      </c>
      <c r="C108" s="59">
        <v>231147700000</v>
      </c>
      <c r="D108" s="59">
        <v>6660815352.5600014</v>
      </c>
      <c r="E108" s="59">
        <v>17727720081.379997</v>
      </c>
      <c r="F108" s="59">
        <v>17003135683.700001</v>
      </c>
    </row>
    <row r="109" spans="2:6" x14ac:dyDescent="0.25">
      <c r="B109" s="61" t="s">
        <v>408</v>
      </c>
      <c r="C109" s="60">
        <v>9543329178</v>
      </c>
      <c r="D109" s="60">
        <v>563435978.41999984</v>
      </c>
      <c r="E109" s="60">
        <v>724413744.74000001</v>
      </c>
      <c r="F109" s="60">
        <v>801253440.75999999</v>
      </c>
    </row>
    <row r="110" spans="2:6" x14ac:dyDescent="0.25">
      <c r="B110" s="61" t="s">
        <v>428</v>
      </c>
      <c r="C110" s="60">
        <v>19507081484</v>
      </c>
      <c r="D110" s="60">
        <v>138498717.03</v>
      </c>
      <c r="E110" s="60">
        <v>890915972.95999992</v>
      </c>
      <c r="F110" s="60">
        <v>703188846.83000016</v>
      </c>
    </row>
    <row r="111" spans="2:6" x14ac:dyDescent="0.25">
      <c r="B111" s="61" t="s">
        <v>284</v>
      </c>
      <c r="C111" s="60">
        <v>83048381959</v>
      </c>
      <c r="D111" s="60">
        <v>137502935.36000001</v>
      </c>
      <c r="E111" s="60">
        <v>6995195284.6700001</v>
      </c>
      <c r="F111" s="60">
        <v>6938670689.9300003</v>
      </c>
    </row>
    <row r="112" spans="2:6" x14ac:dyDescent="0.25">
      <c r="B112" s="61" t="s">
        <v>285</v>
      </c>
      <c r="C112" s="60">
        <v>38576859342</v>
      </c>
      <c r="D112" s="60">
        <v>911137416.09000003</v>
      </c>
      <c r="E112" s="60">
        <v>3537053497.3599997</v>
      </c>
      <c r="F112" s="60">
        <v>2891116690.2699995</v>
      </c>
    </row>
    <row r="113" spans="2:6" x14ac:dyDescent="0.25">
      <c r="B113" s="61" t="s">
        <v>286</v>
      </c>
      <c r="C113" s="60">
        <v>6798840315</v>
      </c>
      <c r="D113" s="60">
        <v>15708037.620000001</v>
      </c>
      <c r="E113" s="60">
        <v>370684481.40999997</v>
      </c>
      <c r="F113" s="60">
        <v>355886443.79000002</v>
      </c>
    </row>
    <row r="114" spans="2:6" x14ac:dyDescent="0.25">
      <c r="B114" s="61" t="s">
        <v>287</v>
      </c>
      <c r="C114" s="60">
        <v>28326058053</v>
      </c>
      <c r="D114" s="60">
        <v>2196094655.4499998</v>
      </c>
      <c r="E114" s="60">
        <v>2420776263.6099997</v>
      </c>
      <c r="F114" s="60">
        <v>2970612341.73</v>
      </c>
    </row>
    <row r="115" spans="2:6" x14ac:dyDescent="0.25">
      <c r="B115" s="61" t="s">
        <v>288</v>
      </c>
      <c r="C115" s="60">
        <v>9740875154</v>
      </c>
      <c r="D115" s="60">
        <v>335788632.42000008</v>
      </c>
      <c r="E115" s="60">
        <v>358254501.69999999</v>
      </c>
      <c r="F115" s="60">
        <v>262802317.13000003</v>
      </c>
    </row>
    <row r="116" spans="2:6" x14ac:dyDescent="0.25">
      <c r="B116" s="61" t="s">
        <v>289</v>
      </c>
      <c r="C116" s="60">
        <v>5414696994</v>
      </c>
      <c r="D116" s="60">
        <v>321114699.85000002</v>
      </c>
      <c r="E116" s="60">
        <v>241497719.86000001</v>
      </c>
      <c r="F116" s="60">
        <v>251185779.30999997</v>
      </c>
    </row>
    <row r="117" spans="2:6" x14ac:dyDescent="0.25">
      <c r="B117" s="61" t="s">
        <v>290</v>
      </c>
      <c r="C117" s="60">
        <v>889503853</v>
      </c>
      <c r="D117" s="60">
        <v>2328594.0900000003</v>
      </c>
      <c r="E117" s="60">
        <v>57136864.460000008</v>
      </c>
      <c r="F117" s="60">
        <v>55893662.850000001</v>
      </c>
    </row>
    <row r="118" spans="2:6" x14ac:dyDescent="0.25">
      <c r="B118" s="61" t="s">
        <v>291</v>
      </c>
      <c r="C118" s="60">
        <v>15455318687</v>
      </c>
      <c r="D118" s="60">
        <v>1084437133.7</v>
      </c>
      <c r="E118" s="60">
        <v>1085312206.3299999</v>
      </c>
      <c r="F118" s="60">
        <v>1085939933.1399999</v>
      </c>
    </row>
    <row r="119" spans="2:6" x14ac:dyDescent="0.25">
      <c r="B119" s="61" t="s">
        <v>292</v>
      </c>
      <c r="C119" s="60">
        <v>735368500</v>
      </c>
      <c r="D119" s="60">
        <v>13829746.030000001</v>
      </c>
      <c r="E119" s="60">
        <v>10084403.260000002</v>
      </c>
      <c r="F119" s="60">
        <v>3988830.49</v>
      </c>
    </row>
    <row r="120" spans="2:6" x14ac:dyDescent="0.25">
      <c r="B120" s="61" t="s">
        <v>293</v>
      </c>
      <c r="C120" s="60">
        <v>8336626554</v>
      </c>
      <c r="D120" s="60">
        <v>433513101.45000005</v>
      </c>
      <c r="E120" s="60">
        <v>446619502.14999998</v>
      </c>
      <c r="F120" s="60">
        <v>490346453.86000001</v>
      </c>
    </row>
    <row r="121" spans="2:6" x14ac:dyDescent="0.25">
      <c r="B121" s="61" t="s">
        <v>294</v>
      </c>
      <c r="C121" s="60">
        <v>2864746004</v>
      </c>
      <c r="D121" s="60">
        <v>366165424.71999997</v>
      </c>
      <c r="E121" s="60">
        <v>448515358.54000002</v>
      </c>
      <c r="F121" s="60">
        <v>89969358.769999996</v>
      </c>
    </row>
    <row r="122" spans="2:6" x14ac:dyDescent="0.25">
      <c r="B122" s="61" t="s">
        <v>407</v>
      </c>
      <c r="C122" s="60">
        <v>1910013923</v>
      </c>
      <c r="D122" s="60">
        <v>141260280.33000001</v>
      </c>
      <c r="E122" s="60">
        <v>141260280.33000001</v>
      </c>
      <c r="F122" s="60">
        <v>102280894.84</v>
      </c>
    </row>
    <row r="123" spans="2:6" x14ac:dyDescent="0.25">
      <c r="B123" s="91" t="s">
        <v>119</v>
      </c>
      <c r="C123" s="58">
        <v>123452761388</v>
      </c>
      <c r="D123" s="58">
        <v>10620731600.469999</v>
      </c>
      <c r="E123" s="58">
        <v>10911030414.039999</v>
      </c>
      <c r="F123" s="58">
        <v>10893819189.900002</v>
      </c>
    </row>
    <row r="124" spans="2:6" x14ac:dyDescent="0.25">
      <c r="B124" s="39" t="s">
        <v>295</v>
      </c>
      <c r="C124" s="59">
        <v>123452761388</v>
      </c>
      <c r="D124" s="59">
        <v>10620731600.470001</v>
      </c>
      <c r="E124" s="59">
        <v>10911030414.040001</v>
      </c>
      <c r="F124" s="59">
        <v>10893819189.900002</v>
      </c>
    </row>
    <row r="125" spans="2:6" x14ac:dyDescent="0.25">
      <c r="B125" s="61" t="s">
        <v>408</v>
      </c>
      <c r="C125" s="60">
        <v>5358574258</v>
      </c>
      <c r="D125" s="60">
        <v>503625745.1400001</v>
      </c>
      <c r="E125" s="60">
        <v>469837105.04999995</v>
      </c>
      <c r="F125" s="60">
        <v>549860628.57000005</v>
      </c>
    </row>
    <row r="126" spans="2:6" x14ac:dyDescent="0.25">
      <c r="B126" s="61" t="s">
        <v>296</v>
      </c>
      <c r="C126" s="60">
        <v>4523739784</v>
      </c>
      <c r="D126" s="60">
        <v>679237836.92000008</v>
      </c>
      <c r="E126" s="60">
        <v>936112483</v>
      </c>
      <c r="F126" s="60">
        <v>703925021.55000007</v>
      </c>
    </row>
    <row r="127" spans="2:6" x14ac:dyDescent="0.25">
      <c r="B127" s="61" t="s">
        <v>297</v>
      </c>
      <c r="C127" s="60">
        <v>389714537</v>
      </c>
      <c r="D127" s="60">
        <v>7258874.0699999984</v>
      </c>
      <c r="E127" s="60">
        <v>25693224.690000001</v>
      </c>
      <c r="F127" s="60">
        <v>27436295.400000006</v>
      </c>
    </row>
    <row r="128" spans="2:6" x14ac:dyDescent="0.25">
      <c r="B128" s="61" t="s">
        <v>298</v>
      </c>
      <c r="C128" s="60">
        <v>4874449631</v>
      </c>
      <c r="D128" s="60">
        <v>40153415.700000003</v>
      </c>
      <c r="E128" s="60">
        <v>140923038.15000001</v>
      </c>
      <c r="F128" s="60">
        <v>206419732.63999999</v>
      </c>
    </row>
    <row r="129" spans="2:6" x14ac:dyDescent="0.25">
      <c r="B129" s="61" t="s">
        <v>299</v>
      </c>
      <c r="C129" s="60">
        <v>104762729</v>
      </c>
      <c r="D129" s="60">
        <v>3939704.2300000004</v>
      </c>
      <c r="E129" s="60">
        <v>1939849.6300000001</v>
      </c>
      <c r="F129" s="60">
        <v>1976187.97</v>
      </c>
    </row>
    <row r="130" spans="2:6" x14ac:dyDescent="0.25">
      <c r="B130" s="61" t="s">
        <v>300</v>
      </c>
      <c r="C130" s="60">
        <v>1898954988</v>
      </c>
      <c r="D130" s="60">
        <v>92833073.86999999</v>
      </c>
      <c r="E130" s="60">
        <v>88918011.919999987</v>
      </c>
      <c r="F130" s="60">
        <v>279231195.83999997</v>
      </c>
    </row>
    <row r="131" spans="2:6" x14ac:dyDescent="0.25">
      <c r="B131" s="61" t="s">
        <v>245</v>
      </c>
      <c r="C131" s="60">
        <v>32000000</v>
      </c>
      <c r="D131" s="60">
        <v>0</v>
      </c>
      <c r="E131" s="60">
        <v>302487.40000000002</v>
      </c>
      <c r="F131" s="60">
        <v>578400</v>
      </c>
    </row>
    <row r="132" spans="2:6" x14ac:dyDescent="0.25">
      <c r="B132" s="61" t="s">
        <v>301</v>
      </c>
      <c r="C132" s="60">
        <v>1120539745</v>
      </c>
      <c r="D132" s="60">
        <v>699619839.86000001</v>
      </c>
      <c r="E132" s="60">
        <v>693356864.51999998</v>
      </c>
      <c r="F132" s="60">
        <v>38051740.530000001</v>
      </c>
    </row>
    <row r="133" spans="2:6" x14ac:dyDescent="0.25">
      <c r="B133" s="61" t="s">
        <v>429</v>
      </c>
      <c r="C133" s="60">
        <v>23908152</v>
      </c>
      <c r="D133" s="60">
        <v>115761</v>
      </c>
      <c r="E133" s="60">
        <v>0</v>
      </c>
      <c r="F133" s="60">
        <v>0</v>
      </c>
    </row>
    <row r="134" spans="2:6" x14ac:dyDescent="0.25">
      <c r="B134" s="61" t="s">
        <v>302</v>
      </c>
      <c r="C134" s="60">
        <v>24027276</v>
      </c>
      <c r="D134" s="60">
        <v>0</v>
      </c>
      <c r="E134" s="60">
        <v>0</v>
      </c>
      <c r="F134" s="60">
        <v>0</v>
      </c>
    </row>
    <row r="135" spans="2:6" x14ac:dyDescent="0.25">
      <c r="B135" s="61" t="s">
        <v>407</v>
      </c>
      <c r="C135" s="60">
        <v>1181805339</v>
      </c>
      <c r="D135" s="60">
        <v>90156567.739999995</v>
      </c>
      <c r="E135" s="60">
        <v>90156567.739999995</v>
      </c>
      <c r="F135" s="60">
        <v>73840408.469999999</v>
      </c>
    </row>
    <row r="136" spans="2:6" x14ac:dyDescent="0.25">
      <c r="B136" s="61" t="s">
        <v>240</v>
      </c>
      <c r="C136" s="60">
        <v>103920284949</v>
      </c>
      <c r="D136" s="60">
        <v>8503790781.9400005</v>
      </c>
      <c r="E136" s="60">
        <v>8463790781.9400005</v>
      </c>
      <c r="F136" s="60">
        <v>9012499578.9300003</v>
      </c>
    </row>
    <row r="137" spans="2:6" x14ac:dyDescent="0.25">
      <c r="B137" s="91" t="s">
        <v>120</v>
      </c>
      <c r="C137" s="58">
        <v>2890580897</v>
      </c>
      <c r="D137" s="58">
        <v>367918103.44999999</v>
      </c>
      <c r="E137" s="58">
        <v>303386411.37</v>
      </c>
      <c r="F137" s="58">
        <v>294170857.96000004</v>
      </c>
    </row>
    <row r="138" spans="2:6" x14ac:dyDescent="0.25">
      <c r="B138" s="39" t="s">
        <v>303</v>
      </c>
      <c r="C138" s="59">
        <v>2890580897</v>
      </c>
      <c r="D138" s="59">
        <v>367918103.44999999</v>
      </c>
      <c r="E138" s="59">
        <v>303386411.36999995</v>
      </c>
      <c r="F138" s="59">
        <v>294170857.96000004</v>
      </c>
    </row>
    <row r="139" spans="2:6" x14ac:dyDescent="0.25">
      <c r="B139" s="61" t="s">
        <v>408</v>
      </c>
      <c r="C139" s="60">
        <v>1249396408</v>
      </c>
      <c r="D139" s="60">
        <v>107841309.76000001</v>
      </c>
      <c r="E139" s="60">
        <v>104139571.35999997</v>
      </c>
      <c r="F139" s="60">
        <v>108600701.53000002</v>
      </c>
    </row>
    <row r="140" spans="2:6" x14ac:dyDescent="0.25">
      <c r="B140" s="61" t="s">
        <v>304</v>
      </c>
      <c r="C140" s="60">
        <v>396169155</v>
      </c>
      <c r="D140" s="60">
        <v>112018360.67000002</v>
      </c>
      <c r="E140" s="60">
        <v>49095421.260000005</v>
      </c>
      <c r="F140" s="60">
        <v>53744250.659999996</v>
      </c>
    </row>
    <row r="141" spans="2:6" x14ac:dyDescent="0.25">
      <c r="B141" s="61" t="s">
        <v>305</v>
      </c>
      <c r="C141" s="60">
        <v>641414855</v>
      </c>
      <c r="D141" s="60">
        <v>85537647.429999992</v>
      </c>
      <c r="E141" s="60">
        <v>87658833.159999996</v>
      </c>
      <c r="F141" s="60">
        <v>69369068.480000019</v>
      </c>
    </row>
    <row r="142" spans="2:6" x14ac:dyDescent="0.25">
      <c r="B142" s="61" t="s">
        <v>306</v>
      </c>
      <c r="C142" s="60">
        <v>68327400</v>
      </c>
      <c r="D142" s="60">
        <v>3652040.34</v>
      </c>
      <c r="E142" s="60">
        <v>3652040.34</v>
      </c>
      <c r="F142" s="60">
        <v>3296729.7399999998</v>
      </c>
    </row>
    <row r="143" spans="2:6" x14ac:dyDescent="0.25">
      <c r="B143" s="61" t="s">
        <v>307</v>
      </c>
      <c r="C143" s="60">
        <v>34362500</v>
      </c>
      <c r="D143" s="60">
        <v>254643.68</v>
      </c>
      <c r="E143" s="60">
        <v>254643.68</v>
      </c>
      <c r="F143" s="60">
        <v>254643.68</v>
      </c>
    </row>
    <row r="144" spans="2:6" x14ac:dyDescent="0.25">
      <c r="B144" s="61" t="s">
        <v>308</v>
      </c>
      <c r="C144" s="60">
        <v>359132511</v>
      </c>
      <c r="D144" s="60">
        <v>11984982.100000001</v>
      </c>
      <c r="E144" s="60">
        <v>11956782.100000001</v>
      </c>
      <c r="F144" s="60">
        <v>16045244.399999999</v>
      </c>
    </row>
    <row r="145" spans="2:6" x14ac:dyDescent="0.25">
      <c r="B145" s="61" t="s">
        <v>407</v>
      </c>
      <c r="C145" s="60">
        <v>141778068</v>
      </c>
      <c r="D145" s="60">
        <v>46629119.470000006</v>
      </c>
      <c r="E145" s="60">
        <v>46629119.470000006</v>
      </c>
      <c r="F145" s="60">
        <v>42860219.469999999</v>
      </c>
    </row>
    <row r="146" spans="2:6" x14ac:dyDescent="0.25">
      <c r="B146" s="91" t="s">
        <v>121</v>
      </c>
      <c r="C146" s="58">
        <v>3321764347</v>
      </c>
      <c r="D146" s="58">
        <v>188594463.93000004</v>
      </c>
      <c r="E146" s="58">
        <v>180188385.04999995</v>
      </c>
      <c r="F146" s="58">
        <v>170535734.88999999</v>
      </c>
    </row>
    <row r="147" spans="2:6" x14ac:dyDescent="0.25">
      <c r="B147" s="39" t="s">
        <v>309</v>
      </c>
      <c r="C147" s="59">
        <v>3321764347</v>
      </c>
      <c r="D147" s="59">
        <v>188594463.93000001</v>
      </c>
      <c r="E147" s="59">
        <v>180188385.04999995</v>
      </c>
      <c r="F147" s="59">
        <v>170535734.88999999</v>
      </c>
    </row>
    <row r="148" spans="2:6" x14ac:dyDescent="0.25">
      <c r="B148" s="61" t="s">
        <v>408</v>
      </c>
      <c r="C148" s="60">
        <v>559207565</v>
      </c>
      <c r="D148" s="60">
        <v>64997280.309999995</v>
      </c>
      <c r="E148" s="60">
        <v>67201640.419999987</v>
      </c>
      <c r="F148" s="60">
        <v>67572793.150000006</v>
      </c>
    </row>
    <row r="149" spans="2:6" x14ac:dyDescent="0.25">
      <c r="B149" s="61" t="s">
        <v>430</v>
      </c>
      <c r="C149" s="60">
        <v>343061350</v>
      </c>
      <c r="D149" s="60">
        <v>31302589.630000003</v>
      </c>
      <c r="E149" s="60">
        <v>30677441.68</v>
      </c>
      <c r="F149" s="60">
        <v>31659158.919999998</v>
      </c>
    </row>
    <row r="150" spans="2:6" x14ac:dyDescent="0.25">
      <c r="B150" s="61" t="s">
        <v>310</v>
      </c>
      <c r="C150" s="60">
        <v>19548000</v>
      </c>
      <c r="D150" s="60">
        <v>924593.99</v>
      </c>
      <c r="E150" s="60">
        <v>1164593.99</v>
      </c>
      <c r="F150" s="60">
        <v>924593.99</v>
      </c>
    </row>
    <row r="151" spans="2:6" x14ac:dyDescent="0.25">
      <c r="B151" s="61" t="s">
        <v>311</v>
      </c>
      <c r="C151" s="60">
        <v>1451871557</v>
      </c>
      <c r="D151" s="60">
        <v>14500731.500000002</v>
      </c>
      <c r="E151" s="60">
        <v>4811053.46</v>
      </c>
      <c r="F151" s="60">
        <v>4781929</v>
      </c>
    </row>
    <row r="152" spans="2:6" x14ac:dyDescent="0.25">
      <c r="B152" s="61" t="s">
        <v>407</v>
      </c>
      <c r="C152" s="60">
        <v>24755964</v>
      </c>
      <c r="D152" s="60">
        <v>6610721</v>
      </c>
      <c r="E152" s="60">
        <v>6075108</v>
      </c>
      <c r="F152" s="60">
        <v>75108</v>
      </c>
    </row>
    <row r="153" spans="2:6" x14ac:dyDescent="0.25">
      <c r="B153" s="61" t="s">
        <v>240</v>
      </c>
      <c r="C153" s="60">
        <v>923319911</v>
      </c>
      <c r="D153" s="60">
        <v>70258547.5</v>
      </c>
      <c r="E153" s="60">
        <v>70258547.5</v>
      </c>
      <c r="F153" s="60">
        <v>65522151.829999998</v>
      </c>
    </row>
    <row r="154" spans="2:6" x14ac:dyDescent="0.25">
      <c r="B154" s="91" t="s">
        <v>122</v>
      </c>
      <c r="C154" s="58">
        <v>15702169538</v>
      </c>
      <c r="D154" s="58">
        <v>1303240261.6899998</v>
      </c>
      <c r="E154" s="58">
        <v>1170033950.3500001</v>
      </c>
      <c r="F154" s="58">
        <v>1114595980.49</v>
      </c>
    </row>
    <row r="155" spans="2:6" x14ac:dyDescent="0.25">
      <c r="B155" s="39" t="s">
        <v>312</v>
      </c>
      <c r="C155" s="59">
        <v>15702169538</v>
      </c>
      <c r="D155" s="59">
        <v>1303240261.6899998</v>
      </c>
      <c r="E155" s="59">
        <v>1170033950.3500004</v>
      </c>
      <c r="F155" s="59">
        <v>1114595980.49</v>
      </c>
    </row>
    <row r="156" spans="2:6" x14ac:dyDescent="0.25">
      <c r="B156" s="61" t="s">
        <v>408</v>
      </c>
      <c r="C156" s="60">
        <v>3313587705</v>
      </c>
      <c r="D156" s="60">
        <v>398329329.13999999</v>
      </c>
      <c r="E156" s="60">
        <v>265694940.84</v>
      </c>
      <c r="F156" s="60">
        <v>195418497.25</v>
      </c>
    </row>
    <row r="157" spans="2:6" x14ac:dyDescent="0.25">
      <c r="B157" s="61" t="s">
        <v>313</v>
      </c>
      <c r="C157" s="60">
        <v>585117116</v>
      </c>
      <c r="D157" s="60">
        <v>36411795.32</v>
      </c>
      <c r="E157" s="60">
        <v>35589302</v>
      </c>
      <c r="F157" s="60">
        <v>44865037.640000001</v>
      </c>
    </row>
    <row r="158" spans="2:6" x14ac:dyDescent="0.25">
      <c r="B158" s="61" t="s">
        <v>314</v>
      </c>
      <c r="C158" s="60">
        <v>2455428027</v>
      </c>
      <c r="D158" s="60">
        <v>193452892.88</v>
      </c>
      <c r="E158" s="60">
        <v>154111705.16999999</v>
      </c>
      <c r="F158" s="60">
        <v>151948864.13</v>
      </c>
    </row>
    <row r="159" spans="2:6" x14ac:dyDescent="0.25">
      <c r="B159" s="61" t="s">
        <v>315</v>
      </c>
      <c r="C159" s="60">
        <v>436248000</v>
      </c>
      <c r="D159" s="60">
        <v>18545519.490000002</v>
      </c>
      <c r="E159" s="60">
        <v>17048209.920000002</v>
      </c>
      <c r="F159" s="60">
        <v>43644224.280000001</v>
      </c>
    </row>
    <row r="160" spans="2:6" x14ac:dyDescent="0.25">
      <c r="B160" s="61" t="s">
        <v>431</v>
      </c>
      <c r="C160" s="60">
        <v>586152190</v>
      </c>
      <c r="D160" s="60">
        <v>3511442.5300000003</v>
      </c>
      <c r="E160" s="60">
        <v>42814187.299999997</v>
      </c>
      <c r="F160" s="60">
        <v>42133381.160000004</v>
      </c>
    </row>
    <row r="161" spans="2:6" x14ac:dyDescent="0.25">
      <c r="B161" s="61" t="s">
        <v>316</v>
      </c>
      <c r="C161" s="60">
        <v>1441004911</v>
      </c>
      <c r="D161" s="60">
        <v>914575.7699999999</v>
      </c>
      <c r="E161" s="60">
        <v>256482.76</v>
      </c>
      <c r="F161" s="60">
        <v>1229112.4100000001</v>
      </c>
    </row>
    <row r="162" spans="2:6" x14ac:dyDescent="0.25">
      <c r="B162" s="61" t="s">
        <v>317</v>
      </c>
      <c r="C162" s="60">
        <v>57132451</v>
      </c>
      <c r="D162" s="60">
        <v>1272850</v>
      </c>
      <c r="E162" s="60">
        <v>2999924.8</v>
      </c>
      <c r="F162" s="60">
        <v>6870965.3199999994</v>
      </c>
    </row>
    <row r="163" spans="2:6" x14ac:dyDescent="0.25">
      <c r="B163" s="61" t="s">
        <v>318</v>
      </c>
      <c r="C163" s="60">
        <v>21170000</v>
      </c>
      <c r="D163" s="60">
        <v>458320</v>
      </c>
      <c r="E163" s="60">
        <v>1175661</v>
      </c>
      <c r="F163" s="60">
        <v>614816</v>
      </c>
    </row>
    <row r="164" spans="2:6" x14ac:dyDescent="0.25">
      <c r="B164" s="61" t="s">
        <v>407</v>
      </c>
      <c r="C164" s="60">
        <v>1000508524</v>
      </c>
      <c r="D164" s="60">
        <v>121042818.84999999</v>
      </c>
      <c r="E164" s="60">
        <v>121042818.84999999</v>
      </c>
      <c r="F164" s="60">
        <v>38213751.230000004</v>
      </c>
    </row>
    <row r="165" spans="2:6" x14ac:dyDescent="0.25">
      <c r="B165" s="61" t="s">
        <v>240</v>
      </c>
      <c r="C165" s="60">
        <v>5805820614</v>
      </c>
      <c r="D165" s="60">
        <v>529300717.71000004</v>
      </c>
      <c r="E165" s="60">
        <v>529300717.71000004</v>
      </c>
      <c r="F165" s="60">
        <v>589657331.07000005</v>
      </c>
    </row>
    <row r="166" spans="2:6" x14ac:dyDescent="0.25">
      <c r="B166" s="91" t="s">
        <v>319</v>
      </c>
      <c r="C166" s="58">
        <v>48295382533</v>
      </c>
      <c r="D166" s="58">
        <v>4746048682.04</v>
      </c>
      <c r="E166" s="58">
        <v>3625669607.27</v>
      </c>
      <c r="F166" s="58">
        <v>4447918314.4099998</v>
      </c>
    </row>
    <row r="167" spans="2:6" x14ac:dyDescent="0.25">
      <c r="B167" s="39" t="s">
        <v>320</v>
      </c>
      <c r="C167" s="59">
        <v>48295382533</v>
      </c>
      <c r="D167" s="59">
        <v>4746048682.039999</v>
      </c>
      <c r="E167" s="59">
        <v>3625669607.27</v>
      </c>
      <c r="F167" s="59">
        <v>4447918314.4099998</v>
      </c>
    </row>
    <row r="168" spans="2:6" x14ac:dyDescent="0.25">
      <c r="B168" s="61" t="s">
        <v>408</v>
      </c>
      <c r="C168" s="60">
        <v>3200403388</v>
      </c>
      <c r="D168" s="60">
        <v>173977553.71000004</v>
      </c>
      <c r="E168" s="60">
        <v>166385722.79999998</v>
      </c>
      <c r="F168" s="60">
        <v>169296149.66000003</v>
      </c>
    </row>
    <row r="169" spans="2:6" x14ac:dyDescent="0.25">
      <c r="B169" s="61" t="s">
        <v>321</v>
      </c>
      <c r="C169" s="60">
        <v>13306891455</v>
      </c>
      <c r="D169" s="60">
        <v>272524939.94999999</v>
      </c>
      <c r="E169" s="60">
        <v>260240928.81</v>
      </c>
      <c r="F169" s="60">
        <v>472639878.92000002</v>
      </c>
    </row>
    <row r="170" spans="2:6" x14ac:dyDescent="0.25">
      <c r="B170" s="61" t="s">
        <v>322</v>
      </c>
      <c r="C170" s="60">
        <v>5246545416</v>
      </c>
      <c r="D170" s="60">
        <v>1183075421.7699997</v>
      </c>
      <c r="E170" s="60">
        <v>888911887.17000008</v>
      </c>
      <c r="F170" s="60">
        <v>1201875625.1299999</v>
      </c>
    </row>
    <row r="171" spans="2:6" x14ac:dyDescent="0.25">
      <c r="B171" s="61" t="s">
        <v>323</v>
      </c>
      <c r="C171" s="60">
        <v>1836454160</v>
      </c>
      <c r="D171" s="60">
        <v>852198337.56999993</v>
      </c>
      <c r="E171" s="60">
        <v>458312358.37</v>
      </c>
      <c r="F171" s="60">
        <v>943021877.48999989</v>
      </c>
    </row>
    <row r="172" spans="2:6" x14ac:dyDescent="0.25">
      <c r="B172" s="61" t="s">
        <v>324</v>
      </c>
      <c r="C172" s="60">
        <v>1105891782</v>
      </c>
      <c r="D172" s="60">
        <v>48215446.950000003</v>
      </c>
      <c r="E172" s="60">
        <v>1310500</v>
      </c>
      <c r="F172" s="60">
        <v>1310500</v>
      </c>
    </row>
    <row r="173" spans="2:6" x14ac:dyDescent="0.25">
      <c r="B173" s="61" t="s">
        <v>325</v>
      </c>
      <c r="C173" s="60">
        <v>242893607</v>
      </c>
      <c r="D173" s="60">
        <v>24179631.02</v>
      </c>
      <c r="E173" s="60">
        <v>24179631.02</v>
      </c>
      <c r="F173" s="60">
        <v>34924487.810000002</v>
      </c>
    </row>
    <row r="174" spans="2:6" x14ac:dyDescent="0.25">
      <c r="B174" s="61" t="s">
        <v>435</v>
      </c>
      <c r="C174" s="60">
        <v>31715518</v>
      </c>
      <c r="D174" s="60"/>
      <c r="E174" s="60"/>
      <c r="F174" s="60"/>
    </row>
    <row r="175" spans="2:6" x14ac:dyDescent="0.25">
      <c r="B175" s="61" t="s">
        <v>326</v>
      </c>
      <c r="C175" s="60">
        <v>1477272909</v>
      </c>
      <c r="D175" s="60">
        <v>84319769.040000007</v>
      </c>
      <c r="E175" s="60">
        <v>37353235.060000002</v>
      </c>
      <c r="F175" s="60">
        <v>47475950.290000014</v>
      </c>
    </row>
    <row r="176" spans="2:6" x14ac:dyDescent="0.25">
      <c r="B176" s="61" t="s">
        <v>327</v>
      </c>
      <c r="C176" s="60">
        <v>241720000</v>
      </c>
      <c r="D176" s="60">
        <v>496000000</v>
      </c>
      <c r="E176" s="60">
        <v>496000000</v>
      </c>
      <c r="F176" s="60">
        <v>496000000</v>
      </c>
    </row>
    <row r="177" spans="2:6" x14ac:dyDescent="0.25">
      <c r="B177" s="61" t="s">
        <v>328</v>
      </c>
      <c r="C177" s="60">
        <v>815962390</v>
      </c>
      <c r="D177" s="60">
        <v>72412230</v>
      </c>
      <c r="E177" s="60">
        <v>71091533.340000004</v>
      </c>
      <c r="F177" s="60">
        <v>71091533.340000004</v>
      </c>
    </row>
    <row r="178" spans="2:6" x14ac:dyDescent="0.25">
      <c r="B178" s="61" t="s">
        <v>329</v>
      </c>
      <c r="C178" s="60">
        <v>181290000</v>
      </c>
      <c r="D178" s="60">
        <v>69927801.189999998</v>
      </c>
      <c r="E178" s="60">
        <v>69927801.189999998</v>
      </c>
      <c r="F178" s="60">
        <v>124873951.29000002</v>
      </c>
    </row>
    <row r="179" spans="2:6" x14ac:dyDescent="0.25">
      <c r="B179" s="61" t="s">
        <v>330</v>
      </c>
      <c r="C179" s="60">
        <v>373839875</v>
      </c>
      <c r="D179" s="60">
        <v>27617282.510000002</v>
      </c>
      <c r="E179" s="60">
        <v>23623294.410000004</v>
      </c>
      <c r="F179" s="60">
        <v>37142602.059999995</v>
      </c>
    </row>
    <row r="180" spans="2:6" x14ac:dyDescent="0.25">
      <c r="B180" s="61" t="s">
        <v>331</v>
      </c>
      <c r="C180" s="60">
        <v>11243908199</v>
      </c>
      <c r="D180" s="60">
        <v>1302357028.6900001</v>
      </c>
      <c r="E180" s="60">
        <v>987472751.60000014</v>
      </c>
      <c r="F180" s="60">
        <v>719136348.34000003</v>
      </c>
    </row>
    <row r="181" spans="2:6" x14ac:dyDescent="0.25">
      <c r="B181" s="61" t="s">
        <v>332</v>
      </c>
      <c r="C181" s="60">
        <v>195688996</v>
      </c>
      <c r="D181" s="60">
        <v>14151508.66</v>
      </c>
      <c r="E181" s="60">
        <v>13872883.73</v>
      </c>
      <c r="F181" s="60">
        <v>13302682.760000002</v>
      </c>
    </row>
    <row r="182" spans="2:6" x14ac:dyDescent="0.25">
      <c r="B182" s="61" t="s">
        <v>333</v>
      </c>
      <c r="C182" s="60">
        <v>55864887</v>
      </c>
      <c r="D182" s="60">
        <v>1548063.73</v>
      </c>
      <c r="E182" s="60">
        <v>3443412.5200000005</v>
      </c>
      <c r="F182" s="60">
        <v>3642975.89</v>
      </c>
    </row>
    <row r="183" spans="2:6" x14ac:dyDescent="0.25">
      <c r="B183" s="61" t="s">
        <v>407</v>
      </c>
      <c r="C183" s="60">
        <v>4694362187</v>
      </c>
      <c r="D183" s="60">
        <v>2775911.05</v>
      </c>
      <c r="E183" s="60">
        <v>2775911.05</v>
      </c>
      <c r="F183" s="60">
        <v>135862</v>
      </c>
    </row>
    <row r="184" spans="2:6" x14ac:dyDescent="0.25">
      <c r="B184" s="61" t="s">
        <v>240</v>
      </c>
      <c r="C184" s="60">
        <v>4044677764</v>
      </c>
      <c r="D184" s="60">
        <v>120767756.2</v>
      </c>
      <c r="E184" s="60">
        <v>120767756.2</v>
      </c>
      <c r="F184" s="60">
        <v>112047889.42999999</v>
      </c>
    </row>
    <row r="185" spans="2:6" x14ac:dyDescent="0.25">
      <c r="B185" s="91" t="s">
        <v>124</v>
      </c>
      <c r="C185" s="58">
        <v>6771009965</v>
      </c>
      <c r="D185" s="58">
        <v>492577113.4600001</v>
      </c>
      <c r="E185" s="58">
        <v>486955092.55000007</v>
      </c>
      <c r="F185" s="58">
        <v>439269551.12000006</v>
      </c>
    </row>
    <row r="186" spans="2:6" x14ac:dyDescent="0.25">
      <c r="B186" s="39" t="s">
        <v>334</v>
      </c>
      <c r="C186" s="59">
        <v>6771009965</v>
      </c>
      <c r="D186" s="59">
        <v>492577113.45999998</v>
      </c>
      <c r="E186" s="59">
        <v>486955092.55000001</v>
      </c>
      <c r="F186" s="59">
        <v>439269551.12</v>
      </c>
    </row>
    <row r="187" spans="2:6" x14ac:dyDescent="0.25">
      <c r="B187" s="61" t="s">
        <v>408</v>
      </c>
      <c r="C187" s="60">
        <v>2686907651</v>
      </c>
      <c r="D187" s="60">
        <v>139587785.30000001</v>
      </c>
      <c r="E187" s="60">
        <v>137010809.20999998</v>
      </c>
      <c r="F187" s="60">
        <v>139106197.21000001</v>
      </c>
    </row>
    <row r="188" spans="2:6" x14ac:dyDescent="0.25">
      <c r="B188" s="61" t="s">
        <v>335</v>
      </c>
      <c r="C188" s="60">
        <v>200740263</v>
      </c>
      <c r="D188" s="60">
        <v>13239862.729999999</v>
      </c>
      <c r="E188" s="60">
        <v>12026815.619999999</v>
      </c>
      <c r="F188" s="60">
        <v>12445527.889999999</v>
      </c>
    </row>
    <row r="189" spans="2:6" x14ac:dyDescent="0.25">
      <c r="B189" s="61" t="s">
        <v>336</v>
      </c>
      <c r="C189" s="60">
        <v>190938467</v>
      </c>
      <c r="D189" s="60">
        <v>10744789.989999998</v>
      </c>
      <c r="E189" s="60">
        <v>15742220.199999999</v>
      </c>
      <c r="F189" s="60">
        <v>19021189.100000001</v>
      </c>
    </row>
    <row r="190" spans="2:6" x14ac:dyDescent="0.25">
      <c r="B190" s="61" t="s">
        <v>337</v>
      </c>
      <c r="C190" s="60">
        <v>1057715883</v>
      </c>
      <c r="D190" s="60">
        <v>83155744.439999998</v>
      </c>
      <c r="E190" s="60">
        <v>77285229.419999987</v>
      </c>
      <c r="F190" s="60">
        <v>76208395.180000007</v>
      </c>
    </row>
    <row r="191" spans="2:6" x14ac:dyDescent="0.25">
      <c r="B191" s="61" t="s">
        <v>338</v>
      </c>
      <c r="C191" s="60">
        <v>241240039</v>
      </c>
      <c r="D191" s="60">
        <v>7691523.6900000004</v>
      </c>
      <c r="E191" s="60">
        <v>7531230.7900000019</v>
      </c>
      <c r="F191" s="60">
        <v>8943504.0499999989</v>
      </c>
    </row>
    <row r="192" spans="2:6" x14ac:dyDescent="0.25">
      <c r="B192" s="61" t="s">
        <v>339</v>
      </c>
      <c r="C192" s="60">
        <v>50000000</v>
      </c>
      <c r="D192" s="60">
        <v>3280375.05</v>
      </c>
      <c r="E192" s="60">
        <v>2481755.0499999998</v>
      </c>
      <c r="F192" s="60">
        <v>1871487.5</v>
      </c>
    </row>
    <row r="193" spans="2:6" x14ac:dyDescent="0.25">
      <c r="B193" s="61" t="s">
        <v>407</v>
      </c>
      <c r="C193" s="60">
        <v>107793580</v>
      </c>
      <c r="D193" s="60">
        <v>93816804.200000003</v>
      </c>
      <c r="E193" s="60">
        <v>93816804.200000003</v>
      </c>
      <c r="F193" s="60">
        <v>44610452.589999996</v>
      </c>
    </row>
    <row r="194" spans="2:6" x14ac:dyDescent="0.25">
      <c r="B194" s="61" t="s">
        <v>240</v>
      </c>
      <c r="C194" s="60">
        <v>2235674082</v>
      </c>
      <c r="D194" s="60">
        <v>141060228.05999997</v>
      </c>
      <c r="E194" s="60">
        <v>141060228.05999997</v>
      </c>
      <c r="F194" s="60">
        <v>137062797.60000002</v>
      </c>
    </row>
    <row r="195" spans="2:6" x14ac:dyDescent="0.25">
      <c r="B195" s="91" t="s">
        <v>125</v>
      </c>
      <c r="C195" s="58">
        <v>6472352809</v>
      </c>
      <c r="D195" s="58">
        <v>488504377.49000001</v>
      </c>
      <c r="E195" s="58">
        <v>320777635.43999994</v>
      </c>
      <c r="F195" s="58">
        <v>291210873.64999998</v>
      </c>
    </row>
    <row r="196" spans="2:6" x14ac:dyDescent="0.25">
      <c r="B196" s="39" t="s">
        <v>340</v>
      </c>
      <c r="C196" s="59">
        <v>6472352809</v>
      </c>
      <c r="D196" s="59">
        <v>488504377.49000001</v>
      </c>
      <c r="E196" s="59">
        <v>320777635.44</v>
      </c>
      <c r="F196" s="59">
        <v>291210873.64999998</v>
      </c>
    </row>
    <row r="197" spans="2:6" x14ac:dyDescent="0.25">
      <c r="B197" s="61" t="s">
        <v>408</v>
      </c>
      <c r="C197" s="60">
        <v>909774836</v>
      </c>
      <c r="D197" s="60">
        <v>33132313.280000001</v>
      </c>
      <c r="E197" s="60">
        <v>25788994.260000002</v>
      </c>
      <c r="F197" s="60">
        <v>30521490.969999999</v>
      </c>
    </row>
    <row r="198" spans="2:6" x14ac:dyDescent="0.25">
      <c r="B198" s="61" t="s">
        <v>341</v>
      </c>
      <c r="C198" s="60">
        <v>3107008742</v>
      </c>
      <c r="D198" s="60">
        <v>152460646.40000001</v>
      </c>
      <c r="E198" s="60">
        <v>131708705.25</v>
      </c>
      <c r="F198" s="60">
        <v>121089695.08000001</v>
      </c>
    </row>
    <row r="199" spans="2:6" x14ac:dyDescent="0.25">
      <c r="B199" s="61" t="s">
        <v>342</v>
      </c>
      <c r="C199" s="60">
        <v>221314565</v>
      </c>
      <c r="D199" s="60">
        <v>5683000</v>
      </c>
      <c r="E199" s="60">
        <v>5683000</v>
      </c>
      <c r="F199" s="60">
        <v>5672000</v>
      </c>
    </row>
    <row r="200" spans="2:6" x14ac:dyDescent="0.25">
      <c r="B200" s="61" t="s">
        <v>343</v>
      </c>
      <c r="C200" s="60">
        <v>1993468206</v>
      </c>
      <c r="D200" s="60">
        <v>297228417.81</v>
      </c>
      <c r="E200" s="60">
        <v>157596935.93000001</v>
      </c>
      <c r="F200" s="60">
        <v>133927687.60000001</v>
      </c>
    </row>
    <row r="201" spans="2:6" x14ac:dyDescent="0.25">
      <c r="B201" s="61" t="s">
        <v>407</v>
      </c>
      <c r="C201" s="60">
        <v>240786460</v>
      </c>
      <c r="D201" s="60"/>
      <c r="E201" s="60"/>
      <c r="F201" s="60"/>
    </row>
    <row r="202" spans="2:6" x14ac:dyDescent="0.25">
      <c r="B202" s="91" t="s">
        <v>344</v>
      </c>
      <c r="C202" s="58">
        <v>8399310777</v>
      </c>
      <c r="D202" s="58">
        <v>654869082.66000009</v>
      </c>
      <c r="E202" s="58">
        <v>654869082.66000009</v>
      </c>
      <c r="F202" s="58">
        <v>664420312.63999999</v>
      </c>
    </row>
    <row r="203" spans="2:6" x14ac:dyDescent="0.25">
      <c r="B203" s="39" t="s">
        <v>345</v>
      </c>
      <c r="C203" s="59">
        <v>8399310777</v>
      </c>
      <c r="D203" s="59">
        <v>654869082.65999997</v>
      </c>
      <c r="E203" s="59">
        <v>654869082.65999997</v>
      </c>
      <c r="F203" s="59">
        <v>664420312.63999999</v>
      </c>
    </row>
    <row r="204" spans="2:6" x14ac:dyDescent="0.25">
      <c r="B204" s="61" t="s">
        <v>408</v>
      </c>
      <c r="C204" s="60">
        <v>1480974094</v>
      </c>
      <c r="D204" s="60">
        <v>123414507.83</v>
      </c>
      <c r="E204" s="60">
        <v>123414507.83</v>
      </c>
      <c r="F204" s="60">
        <v>123414507.83</v>
      </c>
    </row>
    <row r="205" spans="2:6" x14ac:dyDescent="0.25">
      <c r="B205" s="61" t="s">
        <v>346</v>
      </c>
      <c r="C205" s="60">
        <v>5678609477</v>
      </c>
      <c r="D205" s="60">
        <v>428143975.02999997</v>
      </c>
      <c r="E205" s="60">
        <v>428143975.02999997</v>
      </c>
      <c r="F205" s="60">
        <v>437695205.00999999</v>
      </c>
    </row>
    <row r="206" spans="2:6" x14ac:dyDescent="0.25">
      <c r="B206" s="61" t="s">
        <v>347</v>
      </c>
      <c r="C206" s="60">
        <v>1030544527</v>
      </c>
      <c r="D206" s="60">
        <v>85878710.579999998</v>
      </c>
      <c r="E206" s="60">
        <v>85878710.579999998</v>
      </c>
      <c r="F206" s="60">
        <v>85878710.579999998</v>
      </c>
    </row>
    <row r="207" spans="2:6" x14ac:dyDescent="0.25">
      <c r="B207" s="61" t="s">
        <v>348</v>
      </c>
      <c r="C207" s="60">
        <v>209182679</v>
      </c>
      <c r="D207" s="60">
        <v>17431889.219999999</v>
      </c>
      <c r="E207" s="60">
        <v>17431889.219999999</v>
      </c>
      <c r="F207" s="60">
        <v>17431889.219999999</v>
      </c>
    </row>
    <row r="208" spans="2:6" x14ac:dyDescent="0.25">
      <c r="B208" s="91" t="s">
        <v>127</v>
      </c>
      <c r="C208" s="58">
        <v>1206917122</v>
      </c>
      <c r="D208" s="58">
        <v>57268187.850000009</v>
      </c>
      <c r="E208" s="58">
        <v>92961759.660000011</v>
      </c>
      <c r="F208" s="58">
        <v>95946560.689999998</v>
      </c>
    </row>
    <row r="209" spans="2:6" x14ac:dyDescent="0.25">
      <c r="B209" s="39" t="s">
        <v>349</v>
      </c>
      <c r="C209" s="59">
        <v>1206917122</v>
      </c>
      <c r="D209" s="59">
        <v>57268187.849999994</v>
      </c>
      <c r="E209" s="59">
        <v>92961759.659999996</v>
      </c>
      <c r="F209" s="59">
        <v>95946560.690000013</v>
      </c>
    </row>
    <row r="210" spans="2:6" x14ac:dyDescent="0.25">
      <c r="B210" s="61" t="s">
        <v>408</v>
      </c>
      <c r="C210" s="60">
        <v>486268379</v>
      </c>
      <c r="D210" s="60">
        <v>12579754.83</v>
      </c>
      <c r="E210" s="60">
        <v>34725654.890000001</v>
      </c>
      <c r="F210" s="60">
        <v>39100965.289999999</v>
      </c>
    </row>
    <row r="211" spans="2:6" x14ac:dyDescent="0.25">
      <c r="B211" s="61" t="s">
        <v>350</v>
      </c>
      <c r="C211" s="60">
        <v>41185856</v>
      </c>
      <c r="D211" s="60">
        <v>141071.1</v>
      </c>
      <c r="E211" s="60">
        <v>468419.35</v>
      </c>
      <c r="F211" s="60">
        <v>215997.25</v>
      </c>
    </row>
    <row r="212" spans="2:6" x14ac:dyDescent="0.25">
      <c r="B212" s="61" t="s">
        <v>351</v>
      </c>
      <c r="C212" s="60">
        <v>23262980</v>
      </c>
      <c r="D212" s="60">
        <v>281757.48</v>
      </c>
      <c r="E212" s="60">
        <v>949090.3</v>
      </c>
      <c r="F212" s="60">
        <v>1485332.82</v>
      </c>
    </row>
    <row r="213" spans="2:6" x14ac:dyDescent="0.25">
      <c r="B213" s="61" t="s">
        <v>352</v>
      </c>
      <c r="C213" s="60">
        <v>145352665</v>
      </c>
      <c r="D213" s="60">
        <v>3825525.33</v>
      </c>
      <c r="E213" s="60">
        <v>17546194.210000001</v>
      </c>
      <c r="F213" s="60">
        <v>15723777.300000003</v>
      </c>
    </row>
    <row r="214" spans="2:6" x14ac:dyDescent="0.25">
      <c r="B214" s="61" t="s">
        <v>353</v>
      </c>
      <c r="C214" s="60">
        <v>41920095</v>
      </c>
      <c r="D214" s="60">
        <v>324671.09999999998</v>
      </c>
      <c r="E214" s="60">
        <v>543365.81000000006</v>
      </c>
      <c r="F214" s="60">
        <v>547825.51</v>
      </c>
    </row>
    <row r="215" spans="2:6" x14ac:dyDescent="0.25">
      <c r="B215" s="61" t="s">
        <v>246</v>
      </c>
      <c r="C215" s="60">
        <v>22850000</v>
      </c>
      <c r="D215" s="60">
        <v>1642798.7100000002</v>
      </c>
      <c r="E215" s="60">
        <v>256425.8</v>
      </c>
      <c r="F215" s="60">
        <v>207389.89</v>
      </c>
    </row>
    <row r="216" spans="2:6" x14ac:dyDescent="0.25">
      <c r="B216" s="61" t="s">
        <v>407</v>
      </c>
      <c r="C216" s="60">
        <v>446077147</v>
      </c>
      <c r="D216" s="60">
        <v>38472609.299999997</v>
      </c>
      <c r="E216" s="60">
        <v>38472609.299999997</v>
      </c>
      <c r="F216" s="60">
        <v>38665272.630000003</v>
      </c>
    </row>
    <row r="217" spans="2:6" x14ac:dyDescent="0.25">
      <c r="B217" s="91" t="s">
        <v>128</v>
      </c>
      <c r="C217" s="58">
        <v>3017699205</v>
      </c>
      <c r="D217" s="58">
        <v>295299180.16000003</v>
      </c>
      <c r="E217" s="58">
        <v>292680849.38</v>
      </c>
      <c r="F217" s="58">
        <v>261074205.78</v>
      </c>
    </row>
    <row r="218" spans="2:6" x14ac:dyDescent="0.25">
      <c r="B218" s="39" t="s">
        <v>354</v>
      </c>
      <c r="C218" s="59">
        <v>3017699205</v>
      </c>
      <c r="D218" s="59">
        <v>295299180.15999997</v>
      </c>
      <c r="E218" s="59">
        <v>292680849.38</v>
      </c>
      <c r="F218" s="59">
        <v>261074205.78</v>
      </c>
    </row>
    <row r="219" spans="2:6" x14ac:dyDescent="0.25">
      <c r="B219" s="61" t="s">
        <v>408</v>
      </c>
      <c r="C219" s="60">
        <v>620881817</v>
      </c>
      <c r="D219" s="60">
        <v>70918024.420000017</v>
      </c>
      <c r="E219" s="60">
        <v>72514572.799999997</v>
      </c>
      <c r="F219" s="60">
        <v>62347130.020000003</v>
      </c>
    </row>
    <row r="220" spans="2:6" x14ac:dyDescent="0.25">
      <c r="B220" s="61" t="s">
        <v>355</v>
      </c>
      <c r="C220" s="60">
        <v>232811058</v>
      </c>
      <c r="D220" s="60">
        <v>15591667.890000001</v>
      </c>
      <c r="E220" s="60">
        <v>15493382.790000003</v>
      </c>
      <c r="F220" s="60">
        <v>16167561.560000001</v>
      </c>
    </row>
    <row r="221" spans="2:6" x14ac:dyDescent="0.25">
      <c r="B221" s="61" t="s">
        <v>356</v>
      </c>
      <c r="C221" s="60">
        <v>179389208</v>
      </c>
      <c r="D221" s="60">
        <v>9366923.8499999996</v>
      </c>
      <c r="E221" s="60">
        <v>10219091.789999999</v>
      </c>
      <c r="F221" s="60">
        <v>12784861.420000002</v>
      </c>
    </row>
    <row r="222" spans="2:6" x14ac:dyDescent="0.25">
      <c r="B222" s="61" t="s">
        <v>357</v>
      </c>
      <c r="C222" s="60">
        <v>1071028103</v>
      </c>
      <c r="D222" s="60">
        <v>70585421.029999986</v>
      </c>
      <c r="E222" s="60">
        <v>65616659.029999994</v>
      </c>
      <c r="F222" s="60">
        <v>75772325.970000014</v>
      </c>
    </row>
    <row r="223" spans="2:6" x14ac:dyDescent="0.25">
      <c r="B223" s="61" t="s">
        <v>407</v>
      </c>
      <c r="C223" s="60">
        <v>349122449</v>
      </c>
      <c r="D223" s="60">
        <v>44648184.480000004</v>
      </c>
      <c r="E223" s="60">
        <v>44648184.480000004</v>
      </c>
      <c r="F223" s="60">
        <v>33810981.82</v>
      </c>
    </row>
    <row r="224" spans="2:6" x14ac:dyDescent="0.25">
      <c r="B224" s="61" t="s">
        <v>240</v>
      </c>
      <c r="C224" s="60">
        <v>564466570</v>
      </c>
      <c r="D224" s="60">
        <v>84188958.489999995</v>
      </c>
      <c r="E224" s="60">
        <v>84188958.489999995</v>
      </c>
      <c r="F224" s="60">
        <v>60191344.990000002</v>
      </c>
    </row>
    <row r="225" spans="2:6" x14ac:dyDescent="0.25">
      <c r="B225" s="91" t="s">
        <v>129</v>
      </c>
      <c r="C225" s="58">
        <v>660646782</v>
      </c>
      <c r="D225" s="58">
        <v>17563836.709999997</v>
      </c>
      <c r="E225" s="58">
        <v>41113345.25</v>
      </c>
      <c r="F225" s="58">
        <v>40665699.719999991</v>
      </c>
    </row>
    <row r="226" spans="2:6" x14ac:dyDescent="0.25">
      <c r="B226" s="39" t="s">
        <v>358</v>
      </c>
      <c r="C226" s="59">
        <v>660646782</v>
      </c>
      <c r="D226" s="59">
        <v>17563836.710000001</v>
      </c>
      <c r="E226" s="59">
        <v>41113345.25</v>
      </c>
      <c r="F226" s="59">
        <v>40665699.719999999</v>
      </c>
    </row>
    <row r="227" spans="2:6" x14ac:dyDescent="0.25">
      <c r="B227" s="61" t="s">
        <v>359</v>
      </c>
      <c r="C227" s="60">
        <v>656287732</v>
      </c>
      <c r="D227" s="60">
        <v>16590820.029999999</v>
      </c>
      <c r="E227" s="60">
        <v>40140328.569999993</v>
      </c>
      <c r="F227" s="60">
        <v>38972683.039999999</v>
      </c>
    </row>
    <row r="228" spans="2:6" x14ac:dyDescent="0.25">
      <c r="B228" s="61" t="s">
        <v>407</v>
      </c>
      <c r="C228" s="60">
        <v>4359050</v>
      </c>
      <c r="D228" s="60">
        <v>973016.68</v>
      </c>
      <c r="E228" s="60">
        <v>973016.68</v>
      </c>
      <c r="F228" s="60">
        <v>1693016.6800000002</v>
      </c>
    </row>
    <row r="229" spans="2:6" x14ac:dyDescent="0.25">
      <c r="B229" s="91" t="s">
        <v>130</v>
      </c>
      <c r="C229" s="58">
        <v>12135451604</v>
      </c>
      <c r="D229" s="58">
        <v>800329014.79999983</v>
      </c>
      <c r="E229" s="58">
        <v>767842763.25</v>
      </c>
      <c r="F229" s="58">
        <v>978465760.97000015</v>
      </c>
    </row>
    <row r="230" spans="2:6" x14ac:dyDescent="0.25">
      <c r="B230" s="39" t="s">
        <v>360</v>
      </c>
      <c r="C230" s="59">
        <v>12135451604</v>
      </c>
      <c r="D230" s="59">
        <v>800329014.79999995</v>
      </c>
      <c r="E230" s="59">
        <v>767842763.25000012</v>
      </c>
      <c r="F230" s="59">
        <v>978465760.97000015</v>
      </c>
    </row>
    <row r="231" spans="2:6" x14ac:dyDescent="0.25">
      <c r="B231" s="61" t="s">
        <v>408</v>
      </c>
      <c r="C231" s="60">
        <v>1304738273</v>
      </c>
      <c r="D231" s="60">
        <v>80317754.129999995</v>
      </c>
      <c r="E231" s="60">
        <v>76665725.200000003</v>
      </c>
      <c r="F231" s="60">
        <v>151775422.32999998</v>
      </c>
    </row>
    <row r="232" spans="2:6" x14ac:dyDescent="0.25">
      <c r="B232" s="61" t="s">
        <v>361</v>
      </c>
      <c r="C232" s="60">
        <v>60057830</v>
      </c>
      <c r="D232" s="60">
        <v>4050137</v>
      </c>
      <c r="E232" s="60">
        <v>4050131.68</v>
      </c>
      <c r="F232" s="60">
        <v>4067881.68</v>
      </c>
    </row>
    <row r="233" spans="2:6" x14ac:dyDescent="0.25">
      <c r="B233" s="61" t="s">
        <v>362</v>
      </c>
      <c r="C233" s="60">
        <v>454870434</v>
      </c>
      <c r="D233" s="60">
        <v>145184093.54999998</v>
      </c>
      <c r="E233" s="60">
        <v>134146002.48999998</v>
      </c>
      <c r="F233" s="60">
        <v>134866729.49000001</v>
      </c>
    </row>
    <row r="234" spans="2:6" x14ac:dyDescent="0.25">
      <c r="B234" s="61" t="s">
        <v>363</v>
      </c>
      <c r="C234" s="60">
        <v>815254072</v>
      </c>
      <c r="D234" s="60">
        <v>75237554.710000008</v>
      </c>
      <c r="E234" s="60">
        <v>38735996.150000006</v>
      </c>
      <c r="F234" s="60">
        <v>39097997.539999999</v>
      </c>
    </row>
    <row r="235" spans="2:6" x14ac:dyDescent="0.25">
      <c r="B235" s="61" t="s">
        <v>364</v>
      </c>
      <c r="C235" s="60">
        <v>2214406440</v>
      </c>
      <c r="D235" s="60">
        <v>37182327</v>
      </c>
      <c r="E235" s="60">
        <v>59532976.640000001</v>
      </c>
      <c r="F235" s="60">
        <v>213349024.39999998</v>
      </c>
    </row>
    <row r="236" spans="2:6" x14ac:dyDescent="0.25">
      <c r="B236" s="61" t="s">
        <v>365</v>
      </c>
      <c r="C236" s="60">
        <v>75748528</v>
      </c>
      <c r="D236" s="60">
        <v>4649910</v>
      </c>
      <c r="E236" s="60">
        <v>3765421.4499999997</v>
      </c>
      <c r="F236" s="60">
        <v>3637192.3199999994</v>
      </c>
    </row>
    <row r="237" spans="2:6" x14ac:dyDescent="0.25">
      <c r="B237" s="61" t="s">
        <v>366</v>
      </c>
      <c r="C237" s="60">
        <v>212481509</v>
      </c>
      <c r="D237" s="60">
        <v>19572501.329999994</v>
      </c>
      <c r="E237" s="60">
        <v>17631726.449999999</v>
      </c>
      <c r="F237" s="60">
        <v>17493411.449999999</v>
      </c>
    </row>
    <row r="238" spans="2:6" x14ac:dyDescent="0.25">
      <c r="B238" s="61" t="s">
        <v>367</v>
      </c>
      <c r="C238" s="60">
        <v>97648290</v>
      </c>
      <c r="D238" s="60">
        <v>6492481.6200000001</v>
      </c>
      <c r="E238" s="60">
        <v>5672527.7300000004</v>
      </c>
      <c r="F238" s="60">
        <v>5815409.25</v>
      </c>
    </row>
    <row r="239" spans="2:6" x14ac:dyDescent="0.25">
      <c r="B239" s="61" t="s">
        <v>407</v>
      </c>
      <c r="C239" s="60">
        <v>315273847</v>
      </c>
      <c r="D239" s="60">
        <v>14058892.65</v>
      </c>
      <c r="E239" s="60">
        <v>14058892.65</v>
      </c>
      <c r="F239" s="60">
        <v>13674477.49</v>
      </c>
    </row>
    <row r="240" spans="2:6" x14ac:dyDescent="0.25">
      <c r="B240" s="61" t="s">
        <v>240</v>
      </c>
      <c r="C240" s="60">
        <v>6584972381</v>
      </c>
      <c r="D240" s="60">
        <v>413583362.81</v>
      </c>
      <c r="E240" s="60">
        <v>413583362.81</v>
      </c>
      <c r="F240" s="60">
        <v>394688215.01999998</v>
      </c>
    </row>
    <row r="241" spans="2:6" x14ac:dyDescent="0.25">
      <c r="B241" s="91" t="s">
        <v>131</v>
      </c>
      <c r="C241" s="58">
        <v>15535507827</v>
      </c>
      <c r="D241" s="58">
        <v>1112757932.3600001</v>
      </c>
      <c r="E241" s="58">
        <v>1157031084.3800001</v>
      </c>
      <c r="F241" s="58">
        <v>1129833789.6200001</v>
      </c>
    </row>
    <row r="242" spans="2:6" x14ac:dyDescent="0.25">
      <c r="B242" s="39" t="s">
        <v>368</v>
      </c>
      <c r="C242" s="59">
        <v>15535507827</v>
      </c>
      <c r="D242" s="59">
        <v>1112757932.3600001</v>
      </c>
      <c r="E242" s="59">
        <v>1157031084.3799996</v>
      </c>
      <c r="F242" s="59">
        <v>1129833789.6200001</v>
      </c>
    </row>
    <row r="243" spans="2:6" x14ac:dyDescent="0.25">
      <c r="B243" s="61" t="s">
        <v>408</v>
      </c>
      <c r="C243" s="60">
        <v>545939160</v>
      </c>
      <c r="D243" s="60">
        <v>33414628.659999996</v>
      </c>
      <c r="E243" s="60">
        <v>40494300.709999993</v>
      </c>
      <c r="F243" s="60">
        <v>52945262.080000006</v>
      </c>
    </row>
    <row r="244" spans="2:6" x14ac:dyDescent="0.25">
      <c r="B244" s="61" t="s">
        <v>432</v>
      </c>
      <c r="C244" s="60">
        <v>3521189969</v>
      </c>
      <c r="D244" s="60">
        <v>198752715.42999998</v>
      </c>
      <c r="E244" s="60">
        <v>236317346.26999998</v>
      </c>
      <c r="F244" s="60">
        <v>221987098.38</v>
      </c>
    </row>
    <row r="245" spans="2:6" x14ac:dyDescent="0.25">
      <c r="B245" s="61" t="s">
        <v>369</v>
      </c>
      <c r="C245" s="60">
        <v>1097184030</v>
      </c>
      <c r="D245" s="60">
        <v>78069990.570000008</v>
      </c>
      <c r="E245" s="60">
        <v>77698839.700000003</v>
      </c>
      <c r="F245" s="60">
        <v>81954982.780000001</v>
      </c>
    </row>
    <row r="246" spans="2:6" x14ac:dyDescent="0.25">
      <c r="B246" s="61" t="s">
        <v>407</v>
      </c>
      <c r="C246" s="60">
        <v>760228131</v>
      </c>
      <c r="D246" s="60">
        <v>62032580.32</v>
      </c>
      <c r="E246" s="60">
        <v>62032580.32</v>
      </c>
      <c r="F246" s="60">
        <v>27811724.41</v>
      </c>
    </row>
    <row r="247" spans="2:6" x14ac:dyDescent="0.25">
      <c r="B247" s="61" t="s">
        <v>240</v>
      </c>
      <c r="C247" s="60">
        <v>9610966537</v>
      </c>
      <c r="D247" s="60">
        <v>740488017.38</v>
      </c>
      <c r="E247" s="60">
        <v>740488017.38</v>
      </c>
      <c r="F247" s="60">
        <v>745134721.97000003</v>
      </c>
    </row>
    <row r="248" spans="2:6" x14ac:dyDescent="0.25">
      <c r="B248" s="91" t="s">
        <v>370</v>
      </c>
      <c r="C248" s="58">
        <v>5697312972</v>
      </c>
      <c r="D248" s="58">
        <v>192710312.51999995</v>
      </c>
      <c r="E248" s="58">
        <v>346095860.04000002</v>
      </c>
      <c r="F248" s="58">
        <v>337379992.63000005</v>
      </c>
    </row>
    <row r="249" spans="2:6" x14ac:dyDescent="0.25">
      <c r="B249" s="39" t="s">
        <v>371</v>
      </c>
      <c r="C249" s="59">
        <v>5697312972</v>
      </c>
      <c r="D249" s="59">
        <v>192710312.51999998</v>
      </c>
      <c r="E249" s="59">
        <v>346095860.04000008</v>
      </c>
      <c r="F249" s="59">
        <v>337379992.63</v>
      </c>
    </row>
    <row r="250" spans="2:6" x14ac:dyDescent="0.25">
      <c r="B250" s="61" t="s">
        <v>408</v>
      </c>
      <c r="C250" s="60">
        <v>819491584</v>
      </c>
      <c r="D250" s="60">
        <v>66888935.939999998</v>
      </c>
      <c r="E250" s="60">
        <v>54359672.430000007</v>
      </c>
      <c r="F250" s="60">
        <v>55809263.050000004</v>
      </c>
    </row>
    <row r="251" spans="2:6" x14ac:dyDescent="0.25">
      <c r="B251" s="61" t="s">
        <v>372</v>
      </c>
      <c r="C251" s="60">
        <v>2691494249</v>
      </c>
      <c r="D251" s="60">
        <v>63220814.219999999</v>
      </c>
      <c r="E251" s="60">
        <v>227790528.23000002</v>
      </c>
      <c r="F251" s="60">
        <v>194280624.15000001</v>
      </c>
    </row>
    <row r="252" spans="2:6" x14ac:dyDescent="0.25">
      <c r="B252" s="61" t="s">
        <v>373</v>
      </c>
      <c r="C252" s="60">
        <v>900218484</v>
      </c>
      <c r="D252" s="60">
        <v>6089275.1500000004</v>
      </c>
      <c r="E252" s="60">
        <v>7890493.8300000001</v>
      </c>
      <c r="F252" s="60">
        <v>6199934.9400000004</v>
      </c>
    </row>
    <row r="253" spans="2:6" x14ac:dyDescent="0.25">
      <c r="B253" s="61" t="s">
        <v>433</v>
      </c>
      <c r="C253" s="60">
        <v>536719638</v>
      </c>
      <c r="D253" s="60">
        <v>27262746.300000001</v>
      </c>
      <c r="E253" s="60">
        <v>26595834.469999999</v>
      </c>
      <c r="F253" s="60">
        <v>28745621.019999996</v>
      </c>
    </row>
    <row r="254" spans="2:6" x14ac:dyDescent="0.25">
      <c r="B254" s="61" t="s">
        <v>374</v>
      </c>
      <c r="C254" s="60">
        <v>440470629</v>
      </c>
      <c r="D254" s="60">
        <v>8773589.3100000005</v>
      </c>
      <c r="E254" s="60">
        <v>8984379.4800000004</v>
      </c>
      <c r="F254" s="60">
        <v>10204968.6</v>
      </c>
    </row>
    <row r="255" spans="2:6" x14ac:dyDescent="0.25">
      <c r="B255" s="61" t="s">
        <v>407</v>
      </c>
      <c r="C255" s="60">
        <v>73827605</v>
      </c>
      <c r="D255" s="60">
        <v>9031481.5999999996</v>
      </c>
      <c r="E255" s="60">
        <v>9031481.5999999996</v>
      </c>
      <c r="F255" s="60">
        <v>8559653.8900000006</v>
      </c>
    </row>
    <row r="256" spans="2:6" x14ac:dyDescent="0.25">
      <c r="B256" s="61" t="s">
        <v>240</v>
      </c>
      <c r="C256" s="60">
        <v>235090783</v>
      </c>
      <c r="D256" s="60">
        <v>11443470</v>
      </c>
      <c r="E256" s="60">
        <v>11443470</v>
      </c>
      <c r="F256" s="60">
        <v>33579926.980000004</v>
      </c>
    </row>
    <row r="257" spans="2:6" x14ac:dyDescent="0.25">
      <c r="B257" s="91" t="s">
        <v>375</v>
      </c>
      <c r="C257" s="58">
        <v>1857951622</v>
      </c>
      <c r="D257" s="58">
        <v>117874501.41000001</v>
      </c>
      <c r="E257" s="58">
        <v>108872777.09</v>
      </c>
      <c r="F257" s="58">
        <v>105917765.68999998</v>
      </c>
    </row>
    <row r="258" spans="2:6" x14ac:dyDescent="0.25">
      <c r="B258" s="39" t="s">
        <v>376</v>
      </c>
      <c r="C258" s="59">
        <v>1857951622</v>
      </c>
      <c r="D258" s="59">
        <v>117874501.41</v>
      </c>
      <c r="E258" s="59">
        <v>108872777.08999999</v>
      </c>
      <c r="F258" s="59">
        <v>105917765.68999998</v>
      </c>
    </row>
    <row r="259" spans="2:6" x14ac:dyDescent="0.25">
      <c r="B259" s="61" t="s">
        <v>408</v>
      </c>
      <c r="C259" s="60">
        <v>673308126</v>
      </c>
      <c r="D259" s="60">
        <v>34789409.990000002</v>
      </c>
      <c r="E259" s="60">
        <v>32705176.360000003</v>
      </c>
      <c r="F259" s="60">
        <v>31161975.610000003</v>
      </c>
    </row>
    <row r="260" spans="2:6" x14ac:dyDescent="0.25">
      <c r="B260" s="61" t="s">
        <v>377</v>
      </c>
      <c r="C260" s="60">
        <v>300860961</v>
      </c>
      <c r="D260" s="60">
        <v>20168857.950000003</v>
      </c>
      <c r="E260" s="60">
        <v>19071016.59</v>
      </c>
      <c r="F260" s="60">
        <v>18874421.16</v>
      </c>
    </row>
    <row r="261" spans="2:6" x14ac:dyDescent="0.25">
      <c r="B261" s="61" t="s">
        <v>378</v>
      </c>
      <c r="C261" s="60">
        <v>186188488</v>
      </c>
      <c r="D261" s="60">
        <v>21185518.959999997</v>
      </c>
      <c r="E261" s="60">
        <v>17349013.82</v>
      </c>
      <c r="F261" s="60">
        <v>14453475.390000001</v>
      </c>
    </row>
    <row r="262" spans="2:6" x14ac:dyDescent="0.25">
      <c r="B262" s="61" t="s">
        <v>379</v>
      </c>
      <c r="C262" s="60">
        <v>670794047</v>
      </c>
      <c r="D262" s="60">
        <v>38365714.510000005</v>
      </c>
      <c r="E262" s="60">
        <v>38587570.32</v>
      </c>
      <c r="F262" s="60">
        <v>39228893.529999994</v>
      </c>
    </row>
    <row r="263" spans="2:6" x14ac:dyDescent="0.25">
      <c r="B263" s="61" t="s">
        <v>407</v>
      </c>
      <c r="C263" s="60">
        <v>26800000</v>
      </c>
      <c r="D263" s="60">
        <v>3365000</v>
      </c>
      <c r="E263" s="60">
        <v>1160000</v>
      </c>
      <c r="F263" s="60">
        <v>2199000</v>
      </c>
    </row>
    <row r="264" spans="2:6" x14ac:dyDescent="0.25">
      <c r="B264" s="91" t="s">
        <v>134</v>
      </c>
      <c r="C264" s="58">
        <v>3551479482</v>
      </c>
      <c r="D264" s="58">
        <v>139009258.58000001</v>
      </c>
      <c r="E264" s="58">
        <v>142009678.91</v>
      </c>
      <c r="F264" s="58">
        <v>217666163.42999998</v>
      </c>
    </row>
    <row r="265" spans="2:6" x14ac:dyDescent="0.25">
      <c r="B265" s="39" t="s">
        <v>380</v>
      </c>
      <c r="C265" s="59">
        <v>3551479482</v>
      </c>
      <c r="D265" s="59">
        <v>139009258.58000001</v>
      </c>
      <c r="E265" s="59">
        <v>142009678.91</v>
      </c>
      <c r="F265" s="59">
        <v>217666163.43000001</v>
      </c>
    </row>
    <row r="266" spans="2:6" x14ac:dyDescent="0.25">
      <c r="B266" s="61" t="s">
        <v>408</v>
      </c>
      <c r="C266" s="60">
        <v>1501754655</v>
      </c>
      <c r="D266" s="60">
        <v>78074814.429999992</v>
      </c>
      <c r="E266" s="60">
        <v>66317633.020000003</v>
      </c>
      <c r="F266" s="60">
        <v>63951723.220000006</v>
      </c>
    </row>
    <row r="267" spans="2:6" x14ac:dyDescent="0.25">
      <c r="B267" s="61" t="s">
        <v>381</v>
      </c>
      <c r="C267" s="60">
        <v>319204878</v>
      </c>
      <c r="D267" s="60">
        <v>5598526.96</v>
      </c>
      <c r="E267" s="60">
        <v>17424736.25</v>
      </c>
      <c r="F267" s="60">
        <v>16630752.77</v>
      </c>
    </row>
    <row r="268" spans="2:6" x14ac:dyDescent="0.25">
      <c r="B268" s="61" t="s">
        <v>382</v>
      </c>
      <c r="C268" s="60">
        <v>734922693</v>
      </c>
      <c r="D268" s="60">
        <v>4036792.43</v>
      </c>
      <c r="E268" s="60">
        <v>7337902.8799999999</v>
      </c>
      <c r="F268" s="60">
        <v>5955686.1799999997</v>
      </c>
    </row>
    <row r="269" spans="2:6" x14ac:dyDescent="0.25">
      <c r="B269" s="61" t="s">
        <v>383</v>
      </c>
      <c r="C269" s="60">
        <v>368510122</v>
      </c>
      <c r="D269" s="60">
        <v>799214.42</v>
      </c>
      <c r="E269" s="60">
        <v>764286.41999999993</v>
      </c>
      <c r="F269" s="60">
        <v>764286.42</v>
      </c>
    </row>
    <row r="270" spans="2:6" x14ac:dyDescent="0.25">
      <c r="B270" s="61" t="s">
        <v>407</v>
      </c>
      <c r="C270" s="60">
        <v>321370378</v>
      </c>
      <c r="D270" s="60">
        <v>25000000</v>
      </c>
      <c r="E270" s="60">
        <v>25000000</v>
      </c>
      <c r="F270" s="60">
        <v>105198594.5</v>
      </c>
    </row>
    <row r="271" spans="2:6" x14ac:dyDescent="0.25">
      <c r="B271" s="61" t="s">
        <v>240</v>
      </c>
      <c r="C271" s="60">
        <v>305716756</v>
      </c>
      <c r="D271" s="60">
        <v>25499910.34</v>
      </c>
      <c r="E271" s="60">
        <v>25165120.34</v>
      </c>
      <c r="F271" s="60">
        <v>25165120.34</v>
      </c>
    </row>
    <row r="272" spans="2:6" x14ac:dyDescent="0.25">
      <c r="B272" s="91" t="s">
        <v>135</v>
      </c>
      <c r="C272" s="58">
        <v>14115198200</v>
      </c>
      <c r="D272" s="58">
        <v>1210625703.1400001</v>
      </c>
      <c r="E272" s="58">
        <v>2184335846.1900001</v>
      </c>
      <c r="F272" s="58">
        <v>1912282344.6399999</v>
      </c>
    </row>
    <row r="273" spans="2:6" x14ac:dyDescent="0.25">
      <c r="B273" s="39" t="s">
        <v>384</v>
      </c>
      <c r="C273" s="59">
        <v>14115198200</v>
      </c>
      <c r="D273" s="59">
        <v>1210625703.1400001</v>
      </c>
      <c r="E273" s="59">
        <v>2184335846.1900001</v>
      </c>
      <c r="F273" s="59">
        <v>1912282344.6400001</v>
      </c>
    </row>
    <row r="274" spans="2:6" x14ac:dyDescent="0.25">
      <c r="B274" s="61" t="s">
        <v>408</v>
      </c>
      <c r="C274" s="60">
        <v>2140531468</v>
      </c>
      <c r="D274" s="60">
        <v>10307777.800000003</v>
      </c>
      <c r="E274" s="60">
        <v>184684112.59999993</v>
      </c>
      <c r="F274" s="60">
        <v>160871906.63</v>
      </c>
    </row>
    <row r="275" spans="2:6" x14ac:dyDescent="0.25">
      <c r="B275" s="61" t="s">
        <v>385</v>
      </c>
      <c r="C275" s="60">
        <v>6713453437</v>
      </c>
      <c r="D275" s="60">
        <v>299005275.16999996</v>
      </c>
      <c r="E275" s="60">
        <v>342188609.91000003</v>
      </c>
      <c r="F275" s="60">
        <v>299571033.74000001</v>
      </c>
    </row>
    <row r="276" spans="2:6" x14ac:dyDescent="0.25">
      <c r="B276" s="61" t="s">
        <v>386</v>
      </c>
      <c r="C276" s="60">
        <v>5224875095</v>
      </c>
      <c r="D276" s="60">
        <v>899474450.17000008</v>
      </c>
      <c r="E276" s="60">
        <v>1655624923.6800001</v>
      </c>
      <c r="F276" s="60">
        <v>1451839404.2700002</v>
      </c>
    </row>
    <row r="277" spans="2:6" x14ac:dyDescent="0.25">
      <c r="B277" s="61" t="s">
        <v>407</v>
      </c>
      <c r="C277" s="60">
        <v>36338200</v>
      </c>
      <c r="D277" s="60">
        <v>1838200</v>
      </c>
      <c r="E277" s="60">
        <v>1838200</v>
      </c>
      <c r="F277" s="60">
        <v>0</v>
      </c>
    </row>
    <row r="278" spans="2:6" x14ac:dyDescent="0.25">
      <c r="B278" s="91" t="s">
        <v>137</v>
      </c>
      <c r="C278" s="58">
        <v>9087263346</v>
      </c>
      <c r="D278" s="58">
        <v>757271927.95999992</v>
      </c>
      <c r="E278" s="58">
        <v>757271927.95999992</v>
      </c>
      <c r="F278" s="58">
        <v>757271927.96000004</v>
      </c>
    </row>
    <row r="279" spans="2:6" x14ac:dyDescent="0.25">
      <c r="B279" s="39" t="s">
        <v>387</v>
      </c>
      <c r="C279" s="59">
        <v>9087263346</v>
      </c>
      <c r="D279" s="59">
        <v>757271927.96000004</v>
      </c>
      <c r="E279" s="59">
        <v>757271927.96000004</v>
      </c>
      <c r="F279" s="59">
        <v>757271927.96000004</v>
      </c>
    </row>
    <row r="280" spans="2:6" x14ac:dyDescent="0.25">
      <c r="B280" s="61" t="s">
        <v>388</v>
      </c>
      <c r="C280" s="60">
        <v>8086959903</v>
      </c>
      <c r="D280" s="60">
        <v>673837507.59000003</v>
      </c>
      <c r="E280" s="60">
        <v>673837507.59000003</v>
      </c>
      <c r="F280" s="60">
        <v>673837507.59000003</v>
      </c>
    </row>
    <row r="281" spans="2:6" x14ac:dyDescent="0.25">
      <c r="B281" s="61" t="s">
        <v>407</v>
      </c>
      <c r="C281" s="60">
        <v>383633960</v>
      </c>
      <c r="D281" s="60">
        <v>32045296.789999999</v>
      </c>
      <c r="E281" s="60">
        <v>32045296.789999999</v>
      </c>
      <c r="F281" s="60">
        <v>32045296.789999999</v>
      </c>
    </row>
    <row r="282" spans="2:6" x14ac:dyDescent="0.25">
      <c r="B282" s="61" t="s">
        <v>240</v>
      </c>
      <c r="C282" s="60">
        <v>616669483</v>
      </c>
      <c r="D282" s="60">
        <v>51389123.579999998</v>
      </c>
      <c r="E282" s="60">
        <v>51389123.579999998</v>
      </c>
      <c r="F282" s="60">
        <v>51389123.579999998</v>
      </c>
    </row>
    <row r="283" spans="2:6" x14ac:dyDescent="0.25">
      <c r="B283" s="91" t="s">
        <v>139</v>
      </c>
      <c r="C283" s="58">
        <v>5511291957</v>
      </c>
      <c r="D283" s="58">
        <v>459274316</v>
      </c>
      <c r="E283" s="58">
        <v>459274316</v>
      </c>
      <c r="F283" s="58">
        <v>459274316</v>
      </c>
    </row>
    <row r="284" spans="2:6" x14ac:dyDescent="0.25">
      <c r="B284" s="39" t="s">
        <v>389</v>
      </c>
      <c r="C284" s="59">
        <v>5511291957</v>
      </c>
      <c r="D284" s="59">
        <v>459274316</v>
      </c>
      <c r="E284" s="59">
        <v>459274316</v>
      </c>
      <c r="F284" s="59">
        <v>459274316</v>
      </c>
    </row>
    <row r="285" spans="2:6" x14ac:dyDescent="0.25">
      <c r="B285" s="61" t="s">
        <v>408</v>
      </c>
      <c r="C285" s="60">
        <v>2430099197</v>
      </c>
      <c r="D285" s="60">
        <v>176182187</v>
      </c>
      <c r="E285" s="60">
        <v>176182187</v>
      </c>
      <c r="F285" s="60">
        <v>176182187</v>
      </c>
    </row>
    <row r="286" spans="2:6" x14ac:dyDescent="0.25">
      <c r="B286" s="61" t="s">
        <v>390</v>
      </c>
      <c r="C286" s="60">
        <v>11775480</v>
      </c>
      <c r="D286" s="60"/>
      <c r="E286" s="60"/>
      <c r="F286" s="60"/>
    </row>
    <row r="287" spans="2:6" x14ac:dyDescent="0.25">
      <c r="B287" s="61" t="s">
        <v>391</v>
      </c>
      <c r="C287" s="60">
        <v>973012440</v>
      </c>
      <c r="D287" s="60">
        <v>92650065</v>
      </c>
      <c r="E287" s="60">
        <v>92650065</v>
      </c>
      <c r="F287" s="60">
        <v>92650065</v>
      </c>
    </row>
    <row r="288" spans="2:6" x14ac:dyDescent="0.25">
      <c r="B288" s="61" t="s">
        <v>392</v>
      </c>
      <c r="C288" s="60">
        <v>836004840</v>
      </c>
      <c r="D288" s="60">
        <v>85408731</v>
      </c>
      <c r="E288" s="60">
        <v>85408731</v>
      </c>
      <c r="F288" s="60">
        <v>85408731</v>
      </c>
    </row>
    <row r="289" spans="2:6" x14ac:dyDescent="0.25">
      <c r="B289" s="61" t="s">
        <v>407</v>
      </c>
      <c r="C289" s="60">
        <v>1260400000</v>
      </c>
      <c r="D289" s="60">
        <v>105033333</v>
      </c>
      <c r="E289" s="60">
        <v>105033333</v>
      </c>
      <c r="F289" s="60">
        <v>105033333</v>
      </c>
    </row>
    <row r="290" spans="2:6" x14ac:dyDescent="0.25">
      <c r="B290" s="91" t="s">
        <v>140</v>
      </c>
      <c r="C290" s="58">
        <v>1474248087</v>
      </c>
      <c r="D290" s="58">
        <v>124526483.34999999</v>
      </c>
      <c r="E290" s="58">
        <v>124526483.34999999</v>
      </c>
      <c r="F290" s="58">
        <v>124526483.35000001</v>
      </c>
    </row>
    <row r="291" spans="2:6" x14ac:dyDescent="0.25">
      <c r="B291" s="39" t="s">
        <v>393</v>
      </c>
      <c r="C291" s="59">
        <v>1474248087</v>
      </c>
      <c r="D291" s="59">
        <v>124526483.34999999</v>
      </c>
      <c r="E291" s="59">
        <v>124526483.34999999</v>
      </c>
      <c r="F291" s="59">
        <v>124526483.34999999</v>
      </c>
    </row>
    <row r="292" spans="2:6" x14ac:dyDescent="0.25">
      <c r="B292" s="61" t="s">
        <v>394</v>
      </c>
      <c r="C292" s="60">
        <v>1472945088</v>
      </c>
      <c r="D292" s="60">
        <v>124423694.11</v>
      </c>
      <c r="E292" s="60">
        <v>124423694.11</v>
      </c>
      <c r="F292" s="60">
        <v>124423694.11</v>
      </c>
    </row>
    <row r="293" spans="2:6" x14ac:dyDescent="0.25">
      <c r="B293" s="61" t="s">
        <v>407</v>
      </c>
      <c r="C293" s="60">
        <v>1302999</v>
      </c>
      <c r="D293" s="60">
        <v>102789.23999999999</v>
      </c>
      <c r="E293" s="60">
        <v>102789.23999999999</v>
      </c>
      <c r="F293" s="60">
        <v>102789.23999999999</v>
      </c>
    </row>
    <row r="294" spans="2:6" x14ac:dyDescent="0.25">
      <c r="B294" s="91" t="s">
        <v>141</v>
      </c>
      <c r="C294" s="58">
        <v>1575371875</v>
      </c>
      <c r="D294" s="58">
        <v>131280974.63</v>
      </c>
      <c r="E294" s="58">
        <v>131280974.63</v>
      </c>
      <c r="F294" s="58">
        <v>131280974.63</v>
      </c>
    </row>
    <row r="295" spans="2:6" x14ac:dyDescent="0.25">
      <c r="B295" s="39" t="s">
        <v>395</v>
      </c>
      <c r="C295" s="59">
        <v>1575371875</v>
      </c>
      <c r="D295" s="59">
        <v>131280974.63000004</v>
      </c>
      <c r="E295" s="59">
        <v>131280974.63000004</v>
      </c>
      <c r="F295" s="59">
        <v>131280974.63000003</v>
      </c>
    </row>
    <row r="296" spans="2:6" x14ac:dyDescent="0.25">
      <c r="B296" s="61" t="s">
        <v>396</v>
      </c>
      <c r="C296" s="60">
        <v>1436291875</v>
      </c>
      <c r="D296" s="60">
        <v>119644610.99000001</v>
      </c>
      <c r="E296" s="60">
        <v>119644610.99000001</v>
      </c>
      <c r="F296" s="60">
        <v>119644610.99000002</v>
      </c>
    </row>
    <row r="297" spans="2:6" x14ac:dyDescent="0.25">
      <c r="B297" s="61" t="s">
        <v>407</v>
      </c>
      <c r="C297" s="60">
        <v>139080000</v>
      </c>
      <c r="D297" s="60">
        <v>11636363.640000001</v>
      </c>
      <c r="E297" s="60">
        <v>11636363.640000001</v>
      </c>
      <c r="F297" s="60">
        <v>11636363.640000001</v>
      </c>
    </row>
    <row r="298" spans="2:6" x14ac:dyDescent="0.25">
      <c r="B298" s="91" t="s">
        <v>142</v>
      </c>
      <c r="C298" s="58">
        <v>247728228</v>
      </c>
      <c r="D298" s="58">
        <v>20662391.370000001</v>
      </c>
      <c r="E298" s="58">
        <v>21507029.129999999</v>
      </c>
      <c r="F298" s="58">
        <v>21250860.690000005</v>
      </c>
    </row>
    <row r="299" spans="2:6" x14ac:dyDescent="0.25">
      <c r="B299" s="39" t="s">
        <v>397</v>
      </c>
      <c r="C299" s="59">
        <v>247728228</v>
      </c>
      <c r="D299" s="59">
        <v>20662391.369999997</v>
      </c>
      <c r="E299" s="59">
        <v>21507029.129999999</v>
      </c>
      <c r="F299" s="59">
        <v>21250860.690000005</v>
      </c>
    </row>
    <row r="300" spans="2:6" x14ac:dyDescent="0.25">
      <c r="B300" s="61" t="s">
        <v>398</v>
      </c>
      <c r="C300" s="60">
        <v>244213628</v>
      </c>
      <c r="D300" s="60">
        <v>20617391.370000001</v>
      </c>
      <c r="E300" s="60">
        <v>21462029.129999999</v>
      </c>
      <c r="F300" s="60">
        <v>21205860.689999998</v>
      </c>
    </row>
    <row r="301" spans="2:6" x14ac:dyDescent="0.25">
      <c r="B301" s="61" t="s">
        <v>407</v>
      </c>
      <c r="C301" s="60">
        <v>3514600</v>
      </c>
      <c r="D301" s="60">
        <v>45000</v>
      </c>
      <c r="E301" s="60">
        <v>45000</v>
      </c>
      <c r="F301" s="60">
        <v>45000</v>
      </c>
    </row>
    <row r="302" spans="2:6" x14ac:dyDescent="0.25">
      <c r="B302" s="91" t="s">
        <v>143</v>
      </c>
      <c r="C302" s="58">
        <v>901881669</v>
      </c>
      <c r="D302" s="58">
        <v>75148460.670000002</v>
      </c>
      <c r="E302" s="58">
        <v>75148460.670000002</v>
      </c>
      <c r="F302" s="58">
        <v>75148460.670000002</v>
      </c>
    </row>
    <row r="303" spans="2:6" x14ac:dyDescent="0.25">
      <c r="B303" s="39" t="s">
        <v>399</v>
      </c>
      <c r="C303" s="59">
        <v>901881669</v>
      </c>
      <c r="D303" s="59">
        <v>75148460.670000002</v>
      </c>
      <c r="E303" s="59">
        <v>75148460.670000002</v>
      </c>
      <c r="F303" s="59">
        <v>75148460.670000002</v>
      </c>
    </row>
    <row r="304" spans="2:6" x14ac:dyDescent="0.25">
      <c r="B304" s="61" t="s">
        <v>400</v>
      </c>
      <c r="C304" s="60">
        <v>901781669</v>
      </c>
      <c r="D304" s="60">
        <v>75148460.670000002</v>
      </c>
      <c r="E304" s="60">
        <v>75148460.670000002</v>
      </c>
      <c r="F304" s="60">
        <v>75148460.670000002</v>
      </c>
    </row>
    <row r="305" spans="2:6" x14ac:dyDescent="0.25">
      <c r="B305" s="61" t="s">
        <v>407</v>
      </c>
      <c r="C305" s="60">
        <v>100000</v>
      </c>
      <c r="D305" s="60">
        <v>0</v>
      </c>
      <c r="E305" s="60">
        <v>0</v>
      </c>
      <c r="F305" s="60">
        <v>0</v>
      </c>
    </row>
    <row r="306" spans="2:6" x14ac:dyDescent="0.25">
      <c r="B306" s="91" t="s">
        <v>145</v>
      </c>
      <c r="C306" s="58">
        <v>217039052885</v>
      </c>
      <c r="D306" s="58">
        <v>17665113390.700001</v>
      </c>
      <c r="E306" s="58">
        <v>17682896381.470005</v>
      </c>
      <c r="F306" s="58">
        <v>39842005119.290001</v>
      </c>
    </row>
    <row r="307" spans="2:6" x14ac:dyDescent="0.25">
      <c r="B307" s="39" t="s">
        <v>401</v>
      </c>
      <c r="C307" s="59">
        <v>217039052885</v>
      </c>
      <c r="D307" s="59">
        <v>17665113390.699997</v>
      </c>
      <c r="E307" s="59">
        <v>17682896381.470001</v>
      </c>
      <c r="F307" s="59">
        <v>39842005119.290001</v>
      </c>
    </row>
    <row r="308" spans="2:6" x14ac:dyDescent="0.25">
      <c r="B308" s="61" t="s">
        <v>434</v>
      </c>
      <c r="C308" s="60">
        <v>217039052885</v>
      </c>
      <c r="D308" s="60">
        <v>17665113390.699997</v>
      </c>
      <c r="E308" s="60">
        <v>17682896381.469997</v>
      </c>
      <c r="F308" s="60">
        <v>39842005119.290001</v>
      </c>
    </row>
    <row r="309" spans="2:6" x14ac:dyDescent="0.25">
      <c r="B309" s="91" t="s">
        <v>146</v>
      </c>
      <c r="C309" s="58">
        <v>88319678959</v>
      </c>
      <c r="D309" s="58">
        <v>5676317004.4099989</v>
      </c>
      <c r="E309" s="58">
        <v>8388609660.1599998</v>
      </c>
      <c r="F309" s="58">
        <v>8311539694.5</v>
      </c>
    </row>
    <row r="310" spans="2:6" x14ac:dyDescent="0.25">
      <c r="B310" s="39" t="s">
        <v>402</v>
      </c>
      <c r="C310" s="59">
        <v>88319678959</v>
      </c>
      <c r="D310" s="59">
        <v>5676317004.4099998</v>
      </c>
      <c r="E310" s="59">
        <v>8388609660.1599998</v>
      </c>
      <c r="F310" s="59">
        <v>8311539694.499999</v>
      </c>
    </row>
    <row r="311" spans="2:6" x14ac:dyDescent="0.25">
      <c r="B311" s="61" t="s">
        <v>403</v>
      </c>
      <c r="C311" s="60">
        <v>3701712</v>
      </c>
      <c r="D311" s="60">
        <v>239448.57</v>
      </c>
      <c r="E311" s="60">
        <v>239448.57</v>
      </c>
      <c r="F311" s="60">
        <v>0</v>
      </c>
    </row>
    <row r="312" spans="2:6" x14ac:dyDescent="0.25">
      <c r="B312" s="61" t="s">
        <v>404</v>
      </c>
      <c r="C312" s="60">
        <v>45895199999</v>
      </c>
      <c r="D312" s="60">
        <v>5505557600</v>
      </c>
      <c r="E312" s="60">
        <v>5505557600</v>
      </c>
      <c r="F312" s="60">
        <v>5505557600</v>
      </c>
    </row>
    <row r="313" spans="2:6" x14ac:dyDescent="0.25">
      <c r="B313" s="61" t="s">
        <v>407</v>
      </c>
      <c r="C313" s="60">
        <v>34163988319</v>
      </c>
      <c r="D313" s="60">
        <v>90605582.850000009</v>
      </c>
      <c r="E313" s="60">
        <v>2802898238.5999999</v>
      </c>
      <c r="F313" s="60">
        <v>2802898238.5999999</v>
      </c>
    </row>
    <row r="314" spans="2:6" x14ac:dyDescent="0.25">
      <c r="B314" s="61" t="s">
        <v>240</v>
      </c>
      <c r="C314" s="60">
        <v>8256788929</v>
      </c>
      <c r="D314" s="60">
        <v>79914372.989999995</v>
      </c>
      <c r="E314" s="60">
        <v>79914372.989999995</v>
      </c>
      <c r="F314" s="60">
        <v>3083855.9</v>
      </c>
    </row>
    <row r="315" spans="2:6" x14ac:dyDescent="0.25">
      <c r="B315" s="91" t="s">
        <v>405</v>
      </c>
      <c r="C315" s="58">
        <v>0</v>
      </c>
      <c r="D315" s="58">
        <v>0</v>
      </c>
      <c r="E315" s="58">
        <v>0</v>
      </c>
      <c r="F315" s="58">
        <v>0</v>
      </c>
    </row>
    <row r="316" spans="2:6" x14ac:dyDescent="0.25">
      <c r="B316" s="61" t="s">
        <v>406</v>
      </c>
      <c r="C316" s="60">
        <v>0</v>
      </c>
      <c r="D316" s="60">
        <v>0</v>
      </c>
      <c r="E316" s="60">
        <v>0</v>
      </c>
      <c r="F316" s="60">
        <v>0</v>
      </c>
    </row>
    <row r="317" spans="2:6" ht="15.75" thickBot="1" x14ac:dyDescent="0.3">
      <c r="B317" s="63" t="s">
        <v>158</v>
      </c>
      <c r="C317" s="63">
        <v>1046280711338</v>
      </c>
      <c r="D317" s="63">
        <v>72362663644.85997</v>
      </c>
      <c r="E317" s="63">
        <v>85066677557.270004</v>
      </c>
      <c r="F317" s="63">
        <v>108368369547.19998</v>
      </c>
    </row>
    <row r="318" spans="2:6" x14ac:dyDescent="0.25">
      <c r="B318" s="67"/>
      <c r="C318" s="20"/>
      <c r="D318" s="20"/>
    </row>
    <row r="319" spans="2:6" x14ac:dyDescent="0.25">
      <c r="B319" s="55" t="s">
        <v>153</v>
      </c>
    </row>
    <row r="320" spans="2:6" x14ac:dyDescent="0.25">
      <c r="B320" s="94" t="s">
        <v>22</v>
      </c>
    </row>
    <row r="321" spans="2:2" x14ac:dyDescent="0.25">
      <c r="B321" s="55" t="s">
        <v>21</v>
      </c>
    </row>
  </sheetData>
  <mergeCells count="7">
    <mergeCell ref="F5:F7"/>
    <mergeCell ref="B3:E3"/>
    <mergeCell ref="B4:E4"/>
    <mergeCell ref="B5:B6"/>
    <mergeCell ref="C5:C7"/>
    <mergeCell ref="D5:D7"/>
    <mergeCell ref="E5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67750-3393-41FB-99CF-EE6A4C101216}">
  <dimension ref="B4:P320"/>
  <sheetViews>
    <sheetView showGridLines="0" tabSelected="1" topLeftCell="A19" zoomScale="85" zoomScaleNormal="85" workbookViewId="0">
      <selection activeCell="G51" sqref="G51"/>
    </sheetView>
  </sheetViews>
  <sheetFormatPr baseColWidth="10" defaultColWidth="11.42578125" defaultRowHeight="15" x14ac:dyDescent="0.25"/>
  <cols>
    <col min="3" max="3" width="16.85546875" customWidth="1"/>
    <col min="5" max="5" width="13.140625" customWidth="1"/>
    <col min="6" max="6" width="14.140625" customWidth="1"/>
    <col min="7" max="7" width="16.85546875" customWidth="1"/>
    <col min="8" max="8" width="14.7109375" customWidth="1"/>
    <col min="9" max="9" width="18" customWidth="1"/>
    <col min="10" max="10" width="19" customWidth="1"/>
    <col min="11" max="11" width="18.85546875" bestFit="1" customWidth="1"/>
    <col min="13" max="13" width="13.28515625" bestFit="1" customWidth="1"/>
  </cols>
  <sheetData>
    <row r="4" spans="4:12" x14ac:dyDescent="0.25">
      <c r="D4" s="141" t="s">
        <v>646</v>
      </c>
      <c r="E4" s="141"/>
      <c r="F4" s="141"/>
      <c r="G4" s="141"/>
      <c r="H4" s="141"/>
      <c r="I4" s="141"/>
      <c r="J4" s="141"/>
      <c r="K4" s="141"/>
      <c r="L4" s="141"/>
    </row>
    <row r="46" spans="3:8" x14ac:dyDescent="0.25">
      <c r="C46" s="50" t="s">
        <v>0</v>
      </c>
      <c r="D46" s="50" t="s">
        <v>1</v>
      </c>
      <c r="E46" s="50" t="s">
        <v>4</v>
      </c>
      <c r="G46" s="140" t="s">
        <v>8</v>
      </c>
      <c r="H46" s="140" t="s">
        <v>10</v>
      </c>
    </row>
    <row r="47" spans="3:8" x14ac:dyDescent="0.25">
      <c r="C47" s="48" t="s">
        <v>14</v>
      </c>
      <c r="D47" s="86">
        <v>76672.557749420012</v>
      </c>
      <c r="E47" s="86">
        <v>61578.829592330017</v>
      </c>
      <c r="F47" s="87"/>
      <c r="G47" s="140"/>
      <c r="H47" s="140"/>
    </row>
    <row r="48" spans="3:8" ht="15" customHeight="1" x14ac:dyDescent="0.25">
      <c r="C48" s="48" t="s">
        <v>15</v>
      </c>
      <c r="D48" s="86">
        <v>48.470090840000005</v>
      </c>
      <c r="E48" s="49" t="s">
        <v>633</v>
      </c>
      <c r="F48" s="87"/>
      <c r="G48" s="86">
        <f>H48+E50</f>
        <v>5375.895897829987</v>
      </c>
      <c r="H48" s="86">
        <f>(D47+D48+D49)-(E47+E49+E50)</f>
        <v>-8318.1222456400137</v>
      </c>
    </row>
    <row r="49" spans="3:16" x14ac:dyDescent="0.25">
      <c r="C49" s="48" t="s">
        <v>16</v>
      </c>
      <c r="D49" s="86">
        <v>27.527471370000001</v>
      </c>
      <c r="E49" s="86">
        <v>9793.8298214700026</v>
      </c>
      <c r="H49" s="51"/>
    </row>
    <row r="50" spans="3:16" x14ac:dyDescent="0.25">
      <c r="C50" s="48" t="s">
        <v>17</v>
      </c>
      <c r="D50" s="49" t="s">
        <v>633</v>
      </c>
      <c r="E50" s="86">
        <v>13694.018143470001</v>
      </c>
      <c r="G50" s="92"/>
      <c r="H50" s="98"/>
      <c r="N50" s="51"/>
      <c r="O50" s="53"/>
      <c r="P50" s="52"/>
    </row>
    <row r="51" spans="3:16" x14ac:dyDescent="0.25">
      <c r="G51" s="15"/>
      <c r="H51" s="93"/>
    </row>
    <row r="52" spans="3:16" x14ac:dyDescent="0.25">
      <c r="C52" s="67" t="s">
        <v>18</v>
      </c>
      <c r="G52" s="52"/>
      <c r="H52" s="52"/>
    </row>
    <row r="53" spans="3:16" x14ac:dyDescent="0.25">
      <c r="C53" s="97" t="s">
        <v>19</v>
      </c>
      <c r="D53" s="43"/>
      <c r="E53" s="46"/>
    </row>
    <row r="54" spans="3:16" x14ac:dyDescent="0.25">
      <c r="C54" s="4" t="s">
        <v>20</v>
      </c>
    </row>
    <row r="55" spans="3:16" x14ac:dyDescent="0.25">
      <c r="C55" s="67" t="s">
        <v>21</v>
      </c>
    </row>
    <row r="320" spans="2:2" x14ac:dyDescent="0.25">
      <c r="B320" t="s">
        <v>22</v>
      </c>
    </row>
  </sheetData>
  <mergeCells count="3">
    <mergeCell ref="G46:G47"/>
    <mergeCell ref="D4:L4"/>
    <mergeCell ref="H46:H4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29923-5FE6-436F-BD58-ED37C20D753A}">
  <dimension ref="A3:O319"/>
  <sheetViews>
    <sheetView showGridLines="0" zoomScale="75" zoomScaleNormal="75" workbookViewId="0">
      <selection activeCell="B7" sqref="B7:J40"/>
    </sheetView>
  </sheetViews>
  <sheetFormatPr baseColWidth="10" defaultColWidth="9.140625" defaultRowHeight="15" x14ac:dyDescent="0.25"/>
  <cols>
    <col min="1" max="1" width="9.140625" style="4"/>
    <col min="2" max="2" width="69.85546875" style="4" bestFit="1" customWidth="1"/>
    <col min="3" max="3" width="18" style="4" customWidth="1"/>
    <col min="4" max="4" width="22.140625" style="4" customWidth="1"/>
    <col min="5" max="5" width="16.28515625" style="4" customWidth="1"/>
    <col min="6" max="6" width="14.5703125" style="4" bestFit="1" customWidth="1"/>
    <col min="7" max="7" width="21.7109375" style="4" customWidth="1"/>
    <col min="8" max="8" width="12.28515625" style="4" customWidth="1"/>
    <col min="9" max="9" width="15.140625" style="5" customWidth="1"/>
    <col min="10" max="10" width="16.85546875" style="5" customWidth="1"/>
    <col min="11" max="11" width="11.28515625" style="4" bestFit="1" customWidth="1"/>
    <col min="12" max="12" width="30.140625" style="4" bestFit="1" customWidth="1"/>
    <col min="13" max="13" width="16.7109375" style="4" bestFit="1" customWidth="1"/>
    <col min="14" max="14" width="9.140625" style="4"/>
    <col min="15" max="15" width="15.7109375" style="4" bestFit="1" customWidth="1"/>
    <col min="16" max="16384" width="9.140625" style="4"/>
  </cols>
  <sheetData>
    <row r="3" spans="2:15" x14ac:dyDescent="0.25">
      <c r="B3" s="142" t="s">
        <v>23</v>
      </c>
      <c r="C3" s="142"/>
      <c r="D3" s="142"/>
      <c r="E3" s="142"/>
      <c r="F3" s="142"/>
      <c r="G3" s="142"/>
      <c r="H3" s="142"/>
      <c r="I3" s="142"/>
      <c r="J3" s="142"/>
    </row>
    <row r="4" spans="2:15" x14ac:dyDescent="0.25">
      <c r="B4" s="141" t="s">
        <v>24</v>
      </c>
      <c r="C4" s="141"/>
      <c r="D4" s="141"/>
      <c r="E4" s="141"/>
      <c r="F4" s="141"/>
      <c r="G4" s="141"/>
      <c r="H4" s="141"/>
      <c r="I4" s="141"/>
      <c r="J4" s="141"/>
    </row>
    <row r="5" spans="2:15" x14ac:dyDescent="0.25">
      <c r="B5" s="146" t="s">
        <v>25</v>
      </c>
      <c r="C5" s="146"/>
      <c r="D5" s="146"/>
      <c r="E5" s="146"/>
      <c r="F5" s="146"/>
      <c r="G5" s="146"/>
      <c r="H5" s="146"/>
      <c r="I5" s="146"/>
      <c r="J5" s="146"/>
      <c r="L5" s="6" t="s">
        <v>26</v>
      </c>
      <c r="M5" s="7">
        <f>6143649538425/1000000</f>
        <v>6143649.5384250004</v>
      </c>
    </row>
    <row r="6" spans="2:15" ht="15.75" thickBot="1" x14ac:dyDescent="0.3">
      <c r="B6" s="8"/>
      <c r="C6" s="8"/>
      <c r="D6" s="8"/>
      <c r="E6" s="8"/>
      <c r="F6" s="8"/>
      <c r="G6" s="8"/>
      <c r="H6" s="8"/>
      <c r="I6" s="9"/>
      <c r="J6" s="9"/>
    </row>
    <row r="7" spans="2:15" ht="19.5" customHeight="1" thickBot="1" x14ac:dyDescent="0.3">
      <c r="B7" s="147" t="s">
        <v>27</v>
      </c>
      <c r="C7" s="72">
        <v>2021</v>
      </c>
      <c r="D7" s="150">
        <v>2022</v>
      </c>
      <c r="E7" s="150"/>
      <c r="F7" s="150"/>
      <c r="G7" s="150"/>
      <c r="H7" s="143" t="s">
        <v>28</v>
      </c>
      <c r="I7" s="151"/>
      <c r="J7" s="143" t="s">
        <v>29</v>
      </c>
    </row>
    <row r="8" spans="2:15" ht="19.5" customHeight="1" thickBot="1" x14ac:dyDescent="0.3">
      <c r="B8" s="147"/>
      <c r="C8" s="155" t="s">
        <v>30</v>
      </c>
      <c r="D8" s="155" t="s">
        <v>31</v>
      </c>
      <c r="E8" s="158" t="s">
        <v>648</v>
      </c>
      <c r="F8" s="159"/>
      <c r="G8" s="148"/>
      <c r="H8" s="144"/>
      <c r="I8" s="152"/>
      <c r="J8" s="144"/>
      <c r="L8" s="13" t="s">
        <v>26</v>
      </c>
      <c r="M8" s="14">
        <v>6171961300000</v>
      </c>
      <c r="O8" s="92"/>
    </row>
    <row r="9" spans="2:15" ht="30" customHeight="1" x14ac:dyDescent="0.25">
      <c r="B9" s="148"/>
      <c r="C9" s="156"/>
      <c r="D9" s="156"/>
      <c r="E9" s="154" t="s">
        <v>33</v>
      </c>
      <c r="F9" s="154" t="s">
        <v>156</v>
      </c>
      <c r="G9" s="155" t="s">
        <v>647</v>
      </c>
      <c r="H9" s="145"/>
      <c r="I9" s="153"/>
      <c r="J9" s="144"/>
    </row>
    <row r="10" spans="2:15" ht="30" customHeight="1" x14ac:dyDescent="0.25">
      <c r="B10" s="148"/>
      <c r="C10" s="157"/>
      <c r="D10" s="157"/>
      <c r="E10" s="154"/>
      <c r="F10" s="154"/>
      <c r="G10" s="157"/>
      <c r="H10" s="73" t="s">
        <v>34</v>
      </c>
      <c r="I10" s="73" t="s">
        <v>35</v>
      </c>
      <c r="J10" s="145"/>
    </row>
    <row r="11" spans="2:15" ht="15.75" thickBot="1" x14ac:dyDescent="0.3">
      <c r="B11" s="149"/>
      <c r="C11" s="74">
        <v>1</v>
      </c>
      <c r="D11" s="74">
        <v>2</v>
      </c>
      <c r="E11" s="75">
        <v>3</v>
      </c>
      <c r="F11" s="74">
        <v>4</v>
      </c>
      <c r="G11" s="75" t="s">
        <v>36</v>
      </c>
      <c r="H11" s="75" t="s">
        <v>37</v>
      </c>
      <c r="I11" s="75" t="s">
        <v>38</v>
      </c>
      <c r="J11" s="76" t="s">
        <v>39</v>
      </c>
    </row>
    <row r="12" spans="2:15" x14ac:dyDescent="0.25">
      <c r="B12" s="38" t="s">
        <v>40</v>
      </c>
      <c r="C12" s="30">
        <f>C13+C20+C23+C26+C29+C31+C30</f>
        <v>77457204818.129959</v>
      </c>
      <c r="D12" s="30">
        <f>D13+D20+D23+D26+D29+D31+D30</f>
        <v>823322617658</v>
      </c>
      <c r="E12" s="30">
        <f t="shared" ref="E12" si="0">E13+E20+E23+E26+E29+E31+E30</f>
        <v>63206199841.106544</v>
      </c>
      <c r="F12" s="30">
        <f>F13+F20+F23+F26+F29+F31+F30</f>
        <v>76672557749.420013</v>
      </c>
      <c r="G12" s="29">
        <f t="shared" ref="G12:G28" si="1">IFERROR(F12/E12,"0.0%")</f>
        <v>1.2130543829903777</v>
      </c>
      <c r="H12" s="30">
        <f>F12-C12</f>
        <v>-784647068.70994568</v>
      </c>
      <c r="I12" s="29">
        <f t="shared" ref="I12:I27" si="2">IFERROR(H12/C12,"0.0%")</f>
        <v>-1.0130072090160008E-2</v>
      </c>
      <c r="J12" s="29">
        <f>F12/$M$8</f>
        <v>1.2422721728572733E-2</v>
      </c>
    </row>
    <row r="13" spans="2:15" x14ac:dyDescent="0.25">
      <c r="B13" s="39" t="s">
        <v>41</v>
      </c>
      <c r="C13" s="31">
        <f>SUM(C14:C19)</f>
        <v>73824495278.619965</v>
      </c>
      <c r="D13" s="31">
        <f>SUM(D14:D19)</f>
        <v>774311822528</v>
      </c>
      <c r="E13" s="31">
        <f>SUM(E14:E19)</f>
        <v>59708107011.391083</v>
      </c>
      <c r="F13" s="31">
        <f>SUM(F14:F19)</f>
        <v>72166621932.550003</v>
      </c>
      <c r="G13" s="10">
        <f t="shared" si="1"/>
        <v>1.2086570073102818</v>
      </c>
      <c r="H13" s="31">
        <f t="shared" ref="H13:H40" si="3">F13-C13</f>
        <v>-1657873346.0699615</v>
      </c>
      <c r="I13" s="10">
        <f t="shared" si="2"/>
        <v>-2.245695469793604E-2</v>
      </c>
      <c r="J13" s="10">
        <f t="shared" ref="J13:J40" si="4">F13/$M$8</f>
        <v>1.1692656260263655E-2</v>
      </c>
    </row>
    <row r="14" spans="2:15" s="21" customFormat="1" ht="30" x14ac:dyDescent="0.25">
      <c r="B14" s="40" t="s">
        <v>42</v>
      </c>
      <c r="C14" s="32">
        <v>29516677924.529995</v>
      </c>
      <c r="D14" s="32">
        <v>239266514875</v>
      </c>
      <c r="E14" s="32">
        <v>16763189710</v>
      </c>
      <c r="F14" s="32">
        <v>24440293926.73</v>
      </c>
      <c r="G14" s="11">
        <f t="shared" si="1"/>
        <v>1.4579739506348401</v>
      </c>
      <c r="H14" s="32">
        <f t="shared" si="3"/>
        <v>-5076383997.7999954</v>
      </c>
      <c r="I14" s="11">
        <f t="shared" si="2"/>
        <v>-0.1719835819864145</v>
      </c>
      <c r="J14" s="11">
        <f t="shared" si="4"/>
        <v>3.959890987445109E-3</v>
      </c>
      <c r="K14" s="4"/>
      <c r="L14" s="4"/>
    </row>
    <row r="15" spans="2:15" s="21" customFormat="1" x14ac:dyDescent="0.25">
      <c r="B15" s="41" t="s">
        <v>43</v>
      </c>
      <c r="C15" s="32">
        <v>4944880656.1599998</v>
      </c>
      <c r="D15" s="32">
        <v>38908676469</v>
      </c>
      <c r="E15" s="32">
        <v>2884013130.391078</v>
      </c>
      <c r="F15" s="32">
        <v>3391676542.7900004</v>
      </c>
      <c r="G15" s="11">
        <f t="shared" si="1"/>
        <v>1.17602673408428</v>
      </c>
      <c r="H15" s="32">
        <f t="shared" si="3"/>
        <v>-1553204113.3699994</v>
      </c>
      <c r="I15" s="11">
        <f t="shared" si="2"/>
        <v>-0.31410345797428341</v>
      </c>
      <c r="J15" s="11">
        <f t="shared" si="4"/>
        <v>5.495297812042341E-4</v>
      </c>
      <c r="K15" s="4"/>
    </row>
    <row r="16" spans="2:15" s="21" customFormat="1" x14ac:dyDescent="0.25">
      <c r="B16" s="41" t="s">
        <v>44</v>
      </c>
      <c r="C16" s="32">
        <v>35283860343.969986</v>
      </c>
      <c r="D16" s="32">
        <v>441856698156</v>
      </c>
      <c r="E16" s="32">
        <v>35634685605</v>
      </c>
      <c r="F16" s="32">
        <v>39541085341.279999</v>
      </c>
      <c r="G16" s="11">
        <f t="shared" si="1"/>
        <v>1.1096235218568025</v>
      </c>
      <c r="H16" s="32">
        <f t="shared" si="3"/>
        <v>4257224997.3100128</v>
      </c>
      <c r="I16" s="11">
        <f t="shared" si="2"/>
        <v>0.12065644053138797</v>
      </c>
      <c r="J16" s="11">
        <f t="shared" si="4"/>
        <v>6.4065672837708811E-3</v>
      </c>
      <c r="K16" s="4"/>
    </row>
    <row r="17" spans="2:12" s="21" customFormat="1" ht="30" x14ac:dyDescent="0.25">
      <c r="B17" s="40" t="s">
        <v>45</v>
      </c>
      <c r="C17" s="32">
        <v>3987285622.6799998</v>
      </c>
      <c r="D17" s="32">
        <v>53090272736</v>
      </c>
      <c r="E17" s="32">
        <v>4317743747</v>
      </c>
      <c r="F17" s="32">
        <v>4694385406.8400002</v>
      </c>
      <c r="G17" s="11">
        <f t="shared" si="1"/>
        <v>1.0872311285498806</v>
      </c>
      <c r="H17" s="32">
        <f t="shared" si="3"/>
        <v>707099784.16000032</v>
      </c>
      <c r="I17" s="11">
        <f t="shared" si="2"/>
        <v>0.17733863361529964</v>
      </c>
      <c r="J17" s="11">
        <f t="shared" si="4"/>
        <v>7.605986458210618E-4</v>
      </c>
      <c r="K17" s="4"/>
    </row>
    <row r="18" spans="2:12" s="21" customFormat="1" x14ac:dyDescent="0.25">
      <c r="B18" s="41" t="s">
        <v>46</v>
      </c>
      <c r="C18" s="32">
        <v>91445333.969999984</v>
      </c>
      <c r="D18" s="32">
        <v>1188226570</v>
      </c>
      <c r="E18" s="32">
        <v>108067130</v>
      </c>
      <c r="F18" s="32">
        <v>98923438.189999998</v>
      </c>
      <c r="G18" s="11">
        <f t="shared" si="1"/>
        <v>0.91538877908574046</v>
      </c>
      <c r="H18" s="32">
        <f t="shared" si="3"/>
        <v>7478104.2200000137</v>
      </c>
      <c r="I18" s="11">
        <f t="shared" si="2"/>
        <v>8.17767719286073E-2</v>
      </c>
      <c r="J18" s="11">
        <f t="shared" si="4"/>
        <v>1.6027877263261516E-5</v>
      </c>
      <c r="K18" s="4"/>
    </row>
    <row r="19" spans="2:12" s="21" customFormat="1" x14ac:dyDescent="0.25">
      <c r="B19" s="41" t="s">
        <v>47</v>
      </c>
      <c r="C19" s="32">
        <v>345397.30999999994</v>
      </c>
      <c r="D19" s="32">
        <v>1433722</v>
      </c>
      <c r="E19" s="32">
        <v>407689</v>
      </c>
      <c r="F19" s="32">
        <v>257276.72</v>
      </c>
      <c r="G19" s="11">
        <f t="shared" si="1"/>
        <v>0.63106122559107558</v>
      </c>
      <c r="H19" s="32">
        <f t="shared" si="3"/>
        <v>-88120.589999999938</v>
      </c>
      <c r="I19" s="11">
        <f t="shared" si="2"/>
        <v>-0.25512818846215091</v>
      </c>
      <c r="J19" s="11">
        <f t="shared" si="4"/>
        <v>4.1684759105667107E-8</v>
      </c>
      <c r="K19" s="4"/>
    </row>
    <row r="20" spans="2:12" x14ac:dyDescent="0.25">
      <c r="B20" s="39" t="s">
        <v>48</v>
      </c>
      <c r="C20" s="31">
        <f t="shared" ref="C20:F20" si="5">SUM(C21:C22)</f>
        <v>216905192.51000005</v>
      </c>
      <c r="D20" s="31">
        <f t="shared" si="5"/>
        <v>2855666989</v>
      </c>
      <c r="E20" s="31">
        <f t="shared" si="5"/>
        <v>248315186.71546531</v>
      </c>
      <c r="F20" s="31">
        <f t="shared" si="5"/>
        <v>428269091.58000004</v>
      </c>
      <c r="G20" s="10">
        <f t="shared" si="1"/>
        <v>1.7246995531962244</v>
      </c>
      <c r="H20" s="31">
        <f t="shared" si="3"/>
        <v>211363899.06999999</v>
      </c>
      <c r="I20" s="10">
        <f t="shared" si="2"/>
        <v>0.97445292399007655</v>
      </c>
      <c r="J20" s="10">
        <f t="shared" si="4"/>
        <v>6.9389464833488184E-5</v>
      </c>
    </row>
    <row r="21" spans="2:12" x14ac:dyDescent="0.25">
      <c r="B21" s="41" t="s">
        <v>49</v>
      </c>
      <c r="C21" s="32">
        <v>98985881.810000017</v>
      </c>
      <c r="D21" s="32">
        <v>1215658648</v>
      </c>
      <c r="E21" s="32">
        <v>109129459</v>
      </c>
      <c r="F21" s="32">
        <v>143110382.96000001</v>
      </c>
      <c r="G21" s="11">
        <f t="shared" ref="G21:G22" si="6">IFERROR(F21/E21,"0.0%")</f>
        <v>1.3113817686936395</v>
      </c>
      <c r="H21" s="32">
        <f t="shared" ref="H21:H22" si="7">F21-C21</f>
        <v>44124501.149999991</v>
      </c>
      <c r="I21" s="11">
        <f t="shared" ref="I21:I22" si="8">IFERROR(H21/C21,"0.0%")</f>
        <v>0.44576560155008216</v>
      </c>
      <c r="J21" s="11">
        <f t="shared" ref="J21:J22" si="9">F21/$M$8</f>
        <v>2.3187180865829475E-5</v>
      </c>
    </row>
    <row r="22" spans="2:12" x14ac:dyDescent="0.25">
      <c r="B22" s="41" t="s">
        <v>50</v>
      </c>
      <c r="C22" s="32">
        <v>117919310.70000002</v>
      </c>
      <c r="D22" s="32">
        <v>1640008341</v>
      </c>
      <c r="E22" s="32">
        <v>139185727.71546531</v>
      </c>
      <c r="F22" s="32">
        <v>285158708.62</v>
      </c>
      <c r="G22" s="11">
        <f t="shared" si="6"/>
        <v>2.0487640026062475</v>
      </c>
      <c r="H22" s="32">
        <f t="shared" si="7"/>
        <v>167239397.91999999</v>
      </c>
      <c r="I22" s="11">
        <f t="shared" si="8"/>
        <v>1.4182528453331602</v>
      </c>
      <c r="J22" s="11">
        <f t="shared" si="9"/>
        <v>4.6202283967658709E-5</v>
      </c>
    </row>
    <row r="23" spans="2:12" x14ac:dyDescent="0.25">
      <c r="B23" s="39" t="s">
        <v>51</v>
      </c>
      <c r="C23" s="31">
        <f t="shared" ref="C23:E23" si="10">SUM(C24:C25)</f>
        <v>2032097076.3299997</v>
      </c>
      <c r="D23" s="31">
        <f t="shared" si="10"/>
        <v>24530106722</v>
      </c>
      <c r="E23" s="31">
        <f t="shared" si="10"/>
        <v>2145538948</v>
      </c>
      <c r="F23" s="31">
        <f>SUM(F24:F25)</f>
        <v>2529545762.3500004</v>
      </c>
      <c r="G23" s="10">
        <f t="shared" si="1"/>
        <v>1.1789791859560317</v>
      </c>
      <c r="H23" s="31">
        <f t="shared" si="3"/>
        <v>497448686.0200007</v>
      </c>
      <c r="I23" s="10">
        <f t="shared" si="2"/>
        <v>0.2447957294040308</v>
      </c>
      <c r="J23" s="10">
        <f t="shared" si="4"/>
        <v>4.0984472186337271E-4</v>
      </c>
      <c r="L23" s="15"/>
    </row>
    <row r="24" spans="2:12" x14ac:dyDescent="0.25">
      <c r="B24" s="41" t="s">
        <v>52</v>
      </c>
      <c r="C24" s="32">
        <v>1616721054.7199998</v>
      </c>
      <c r="D24" s="32">
        <v>18916568735</v>
      </c>
      <c r="E24" s="32">
        <v>1688694984</v>
      </c>
      <c r="F24" s="32">
        <v>1962621501.2600002</v>
      </c>
      <c r="G24" s="11">
        <f t="shared" si="1"/>
        <v>1.1622119564843809</v>
      </c>
      <c r="H24" s="32">
        <f t="shared" si="3"/>
        <v>345900446.54000044</v>
      </c>
      <c r="I24" s="11">
        <f t="shared" si="2"/>
        <v>0.21395184130876987</v>
      </c>
      <c r="J24" s="11">
        <f t="shared" si="4"/>
        <v>3.1798992343973388E-4</v>
      </c>
    </row>
    <row r="25" spans="2:12" x14ac:dyDescent="0.25">
      <c r="B25" s="41" t="s">
        <v>53</v>
      </c>
      <c r="C25" s="32">
        <v>415376021.60999995</v>
      </c>
      <c r="D25" s="32">
        <v>5613537987</v>
      </c>
      <c r="E25" s="32">
        <v>456843964</v>
      </c>
      <c r="F25" s="32">
        <v>566924261.08999991</v>
      </c>
      <c r="G25" s="11">
        <f t="shared" si="1"/>
        <v>1.2409581952799971</v>
      </c>
      <c r="H25" s="32">
        <f t="shared" si="3"/>
        <v>151548239.47999996</v>
      </c>
      <c r="I25" s="11">
        <f t="shared" si="2"/>
        <v>0.36484590249720739</v>
      </c>
      <c r="J25" s="11">
        <f t="shared" si="4"/>
        <v>9.1854798423638841E-5</v>
      </c>
    </row>
    <row r="26" spans="2:12" x14ac:dyDescent="0.25">
      <c r="B26" s="39" t="s">
        <v>54</v>
      </c>
      <c r="C26" s="31">
        <f>SUM(C27:C28)</f>
        <v>265847642.75</v>
      </c>
      <c r="D26" s="31">
        <f>SUM(D27:D28)</f>
        <v>8787404149</v>
      </c>
      <c r="E26" s="31">
        <f>SUM(E27:E28)</f>
        <v>54391203</v>
      </c>
      <c r="F26" s="31">
        <f>SUM(F27:F28)</f>
        <v>731426183.34000003</v>
      </c>
      <c r="G26" s="11">
        <f>IFERROR(F26/E26,"0.0%")</f>
        <v>13.447508843295855</v>
      </c>
      <c r="H26" s="31">
        <f t="shared" si="3"/>
        <v>465578540.59000003</v>
      </c>
      <c r="I26" s="10">
        <f t="shared" si="2"/>
        <v>1.7512983593682816</v>
      </c>
      <c r="J26" s="10">
        <f t="shared" si="4"/>
        <v>1.1850790174915711E-4</v>
      </c>
    </row>
    <row r="27" spans="2:12" x14ac:dyDescent="0.25">
      <c r="B27" s="41" t="s">
        <v>55</v>
      </c>
      <c r="C27" s="32">
        <v>168198519.30000001</v>
      </c>
      <c r="D27" s="32">
        <v>0</v>
      </c>
      <c r="E27" s="32">
        <v>0</v>
      </c>
      <c r="F27" s="32">
        <v>80520637.230000004</v>
      </c>
      <c r="G27" s="11" t="str">
        <f t="shared" si="1"/>
        <v>0.0%</v>
      </c>
      <c r="H27" s="32">
        <f t="shared" si="3"/>
        <v>-87677882.070000008</v>
      </c>
      <c r="I27" s="11">
        <f t="shared" si="2"/>
        <v>-0.52127618266137732</v>
      </c>
      <c r="J27" s="11">
        <f t="shared" si="4"/>
        <v>1.3046199306207575E-5</v>
      </c>
    </row>
    <row r="28" spans="2:12" x14ac:dyDescent="0.25">
      <c r="B28" s="41" t="s">
        <v>56</v>
      </c>
      <c r="C28" s="32">
        <v>97649123.449999988</v>
      </c>
      <c r="D28" s="32">
        <v>8787404149</v>
      </c>
      <c r="E28" s="32">
        <v>54391203</v>
      </c>
      <c r="F28" s="32">
        <v>650905546.11000001</v>
      </c>
      <c r="G28" s="11">
        <f t="shared" si="1"/>
        <v>11.967110676151067</v>
      </c>
      <c r="H28" s="32">
        <f t="shared" si="3"/>
        <v>553256422.66000009</v>
      </c>
      <c r="I28" s="11"/>
      <c r="J28" s="11">
        <f t="shared" si="4"/>
        <v>1.0546170244294954E-4</v>
      </c>
    </row>
    <row r="29" spans="2:12" x14ac:dyDescent="0.25">
      <c r="B29" s="39" t="s">
        <v>57</v>
      </c>
      <c r="C29" s="31">
        <v>96500</v>
      </c>
      <c r="D29" s="31">
        <v>1001805845</v>
      </c>
      <c r="E29" s="31">
        <v>109333</v>
      </c>
      <c r="F29" s="31">
        <v>91500</v>
      </c>
      <c r="G29" s="10">
        <f t="shared" ref="G29:G40" si="11">IFERROR(F29/E29,"0.0%")</f>
        <v>0.83689279540486405</v>
      </c>
      <c r="H29" s="31">
        <f t="shared" si="3"/>
        <v>-5000</v>
      </c>
      <c r="I29" s="10">
        <f>IFERROR(H29/C29,"0.0%")</f>
        <v>-5.181347150259067E-2</v>
      </c>
      <c r="J29" s="10">
        <f t="shared" si="4"/>
        <v>1.482510915938504E-8</v>
      </c>
    </row>
    <row r="30" spans="2:12" x14ac:dyDescent="0.25">
      <c r="B30" s="39" t="s">
        <v>58</v>
      </c>
      <c r="C30" s="31">
        <v>183666530.41999999</v>
      </c>
      <c r="D30" s="31">
        <v>1502656173</v>
      </c>
      <c r="E30" s="31">
        <v>143609805</v>
      </c>
      <c r="F30" s="31">
        <v>97030982.600000009</v>
      </c>
      <c r="G30" s="10">
        <f t="shared" si="11"/>
        <v>0.67565708762016641</v>
      </c>
      <c r="H30" s="31">
        <f t="shared" si="3"/>
        <v>-86635547.819999978</v>
      </c>
      <c r="I30" s="10">
        <f>IFERROR(H30/C30,"0.0%")</f>
        <v>-0.4717002473008331</v>
      </c>
      <c r="J30" s="10">
        <f t="shared" si="4"/>
        <v>1.5721255834834871E-5</v>
      </c>
    </row>
    <row r="31" spans="2:12" x14ac:dyDescent="0.25">
      <c r="B31" s="39" t="s">
        <v>59</v>
      </c>
      <c r="C31" s="31">
        <v>934096597.5</v>
      </c>
      <c r="D31" s="31">
        <v>10333155252</v>
      </c>
      <c r="E31" s="31">
        <v>906128354</v>
      </c>
      <c r="F31" s="31">
        <v>719572297.00000012</v>
      </c>
      <c r="G31" s="10">
        <f t="shared" si="11"/>
        <v>0.79411740491678739</v>
      </c>
      <c r="H31" s="31">
        <f t="shared" si="3"/>
        <v>-214524300.49999988</v>
      </c>
      <c r="I31" s="10">
        <f t="shared" ref="I31:I40" si="12">IFERROR(H31/C31,"0.0%")</f>
        <v>-0.22965965305317354</v>
      </c>
      <c r="J31" s="10">
        <f t="shared" si="4"/>
        <v>1.1658729891906486E-4</v>
      </c>
    </row>
    <row r="32" spans="2:12" x14ac:dyDescent="0.25">
      <c r="B32" s="38" t="s">
        <v>60</v>
      </c>
      <c r="C32" s="30">
        <f t="shared" ref="C32:E32" si="13">SUM(C33:C35)</f>
        <v>887732500</v>
      </c>
      <c r="D32" s="30">
        <f t="shared" si="13"/>
        <v>46173737955</v>
      </c>
      <c r="E32" s="30">
        <f t="shared" si="13"/>
        <v>906403112.99999976</v>
      </c>
      <c r="F32" s="30">
        <f>SUM(F33:F35)</f>
        <v>27527471.370000001</v>
      </c>
      <c r="G32" s="29">
        <f t="shared" si="11"/>
        <v>3.0370009739805481E-2</v>
      </c>
      <c r="H32" s="30">
        <f t="shared" si="3"/>
        <v>-860205028.63</v>
      </c>
      <c r="I32" s="29">
        <f t="shared" si="12"/>
        <v>-0.9689912542686</v>
      </c>
      <c r="J32" s="29">
        <f t="shared" si="4"/>
        <v>4.4600848955420382E-6</v>
      </c>
    </row>
    <row r="33" spans="1:13" ht="30" x14ac:dyDescent="0.25">
      <c r="B33" s="42" t="s">
        <v>61</v>
      </c>
      <c r="C33" s="31">
        <v>29707000</v>
      </c>
      <c r="D33" s="31">
        <v>0</v>
      </c>
      <c r="E33" s="31">
        <v>0</v>
      </c>
      <c r="F33" s="31">
        <v>0</v>
      </c>
      <c r="G33" s="10" t="str">
        <f t="shared" si="11"/>
        <v>0.0%</v>
      </c>
      <c r="H33" s="31">
        <f t="shared" si="3"/>
        <v>-29707000</v>
      </c>
      <c r="I33" s="10">
        <f t="shared" si="12"/>
        <v>-1</v>
      </c>
      <c r="J33" s="10">
        <f t="shared" si="4"/>
        <v>0</v>
      </c>
    </row>
    <row r="34" spans="1:13" x14ac:dyDescent="0.25">
      <c r="B34" s="39" t="s">
        <v>62</v>
      </c>
      <c r="C34" s="31">
        <v>858025500</v>
      </c>
      <c r="D34" s="31">
        <v>46173737955</v>
      </c>
      <c r="E34" s="31">
        <v>906403112.99999976</v>
      </c>
      <c r="F34" s="31">
        <v>0</v>
      </c>
      <c r="G34" s="10">
        <f t="shared" si="11"/>
        <v>0</v>
      </c>
      <c r="H34" s="31">
        <f t="shared" si="3"/>
        <v>-858025500</v>
      </c>
      <c r="I34" s="10">
        <f t="shared" si="12"/>
        <v>-1</v>
      </c>
      <c r="J34" s="10">
        <f t="shared" si="4"/>
        <v>0</v>
      </c>
    </row>
    <row r="35" spans="1:13" ht="30.75" thickBot="1" x14ac:dyDescent="0.3">
      <c r="B35" s="42" t="s">
        <v>63</v>
      </c>
      <c r="C35" s="31">
        <v>0</v>
      </c>
      <c r="D35" s="31">
        <v>0</v>
      </c>
      <c r="E35" s="31">
        <v>0</v>
      </c>
      <c r="F35" s="31">
        <v>27527471.370000001</v>
      </c>
      <c r="G35" s="10" t="str">
        <f t="shared" si="11"/>
        <v>0.0%</v>
      </c>
      <c r="H35" s="31">
        <f t="shared" si="3"/>
        <v>27527471.370000001</v>
      </c>
      <c r="I35" s="10" t="str">
        <f t="shared" si="12"/>
        <v>0.0%</v>
      </c>
      <c r="J35" s="10">
        <f t="shared" si="4"/>
        <v>4.4600848955420382E-6</v>
      </c>
    </row>
    <row r="36" spans="1:13" ht="15.75" thickBot="1" x14ac:dyDescent="0.3">
      <c r="B36" s="77" t="s">
        <v>64</v>
      </c>
      <c r="C36" s="78">
        <f>C12+C32</f>
        <v>78344937318.129959</v>
      </c>
      <c r="D36" s="78">
        <f>D12+D32</f>
        <v>869496355613</v>
      </c>
      <c r="E36" s="78">
        <f>E12+E32</f>
        <v>64112602954.106544</v>
      </c>
      <c r="F36" s="78">
        <f>F32+F12</f>
        <v>76700085220.790009</v>
      </c>
      <c r="G36" s="79">
        <f t="shared" si="11"/>
        <v>1.1963339762650709</v>
      </c>
      <c r="H36" s="78">
        <f t="shared" si="3"/>
        <v>-1644852097.3399506</v>
      </c>
      <c r="I36" s="79">
        <f t="shared" si="12"/>
        <v>-2.0995001765855163E-2</v>
      </c>
      <c r="J36" s="80">
        <f t="shared" si="4"/>
        <v>1.2427181813468274E-2</v>
      </c>
    </row>
    <row r="37" spans="1:13" x14ac:dyDescent="0.25">
      <c r="B37" s="38" t="s">
        <v>15</v>
      </c>
      <c r="C37" s="30">
        <f t="shared" ref="C37:D37" si="14">C38+C39</f>
        <v>149951987.93000001</v>
      </c>
      <c r="D37" s="30">
        <f t="shared" si="14"/>
        <v>1989561718</v>
      </c>
      <c r="E37" s="30">
        <f>E38+E39</f>
        <v>158580036</v>
      </c>
      <c r="F37" s="30">
        <f>F38+F39</f>
        <v>48470090.840000004</v>
      </c>
      <c r="G37" s="29">
        <f t="shared" si="11"/>
        <v>0.30565064848389872</v>
      </c>
      <c r="H37" s="30">
        <f t="shared" si="3"/>
        <v>-101481897.09</v>
      </c>
      <c r="I37" s="29">
        <f t="shared" si="12"/>
        <v>-0.67676259908853875</v>
      </c>
      <c r="J37" s="29">
        <f t="shared" si="4"/>
        <v>7.8532719963749615E-6</v>
      </c>
    </row>
    <row r="38" spans="1:13" x14ac:dyDescent="0.25">
      <c r="B38" s="106" t="str">
        <f>"- Corrientes"</f>
        <v>- Corrientes</v>
      </c>
      <c r="C38" s="108">
        <v>102398473.84</v>
      </c>
      <c r="D38" s="108">
        <v>1586667285</v>
      </c>
      <c r="E38" s="108">
        <v>126464814</v>
      </c>
      <c r="F38" s="108">
        <v>8006480.0999999996</v>
      </c>
      <c r="G38" s="107">
        <f t="shared" ref="G38:G39" si="15">IFERROR(F38/E38,"0.0%")</f>
        <v>6.3309942479336578E-2</v>
      </c>
      <c r="H38" s="108">
        <f t="shared" ref="H38:H39" si="16">F38-C38</f>
        <v>-94391993.74000001</v>
      </c>
      <c r="I38" s="107">
        <f t="shared" ref="I38:I39" si="17">IFERROR(H38/C38,"0.0%")</f>
        <v>-0.92181055244524146</v>
      </c>
      <c r="J38" s="107">
        <f t="shared" ref="J38:J39" si="18">F38/$M$8</f>
        <v>1.2972343329502082E-6</v>
      </c>
    </row>
    <row r="39" spans="1:13" x14ac:dyDescent="0.25">
      <c r="B39" s="106" t="str">
        <f>"-de Capital"</f>
        <v>-de Capital</v>
      </c>
      <c r="C39" s="108">
        <v>47553514.090000004</v>
      </c>
      <c r="D39" s="108">
        <v>402894433</v>
      </c>
      <c r="E39" s="108">
        <v>32115222</v>
      </c>
      <c r="F39" s="108">
        <v>40463610.740000002</v>
      </c>
      <c r="G39" s="107">
        <f t="shared" si="15"/>
        <v>1.2599511452855596</v>
      </c>
      <c r="H39" s="108">
        <f t="shared" si="16"/>
        <v>-7089903.3500000015</v>
      </c>
      <c r="I39" s="107">
        <f t="shared" si="17"/>
        <v>-0.14909315295987627</v>
      </c>
      <c r="J39" s="107">
        <f t="shared" si="18"/>
        <v>6.5560376634247535E-6</v>
      </c>
    </row>
    <row r="40" spans="1:13" ht="15.75" thickBot="1" x14ac:dyDescent="0.3">
      <c r="B40" s="81" t="s">
        <v>65</v>
      </c>
      <c r="C40" s="82">
        <f t="shared" ref="C40" si="19">C36+C37</f>
        <v>78494889306.059952</v>
      </c>
      <c r="D40" s="82">
        <f t="shared" ref="D40:E40" si="20">D36+D37</f>
        <v>871485917331</v>
      </c>
      <c r="E40" s="82">
        <f t="shared" si="20"/>
        <v>64271182990.106544</v>
      </c>
      <c r="F40" s="82">
        <f>F36+F37</f>
        <v>76748555311.630005</v>
      </c>
      <c r="G40" s="83">
        <f t="shared" si="11"/>
        <v>1.194136341374705</v>
      </c>
      <c r="H40" s="82">
        <f t="shared" si="3"/>
        <v>-1746333994.4299469</v>
      </c>
      <c r="I40" s="83">
        <f t="shared" si="12"/>
        <v>-2.224774134811254E-2</v>
      </c>
      <c r="J40" s="84">
        <f t="shared" si="4"/>
        <v>1.2435035085464648E-2</v>
      </c>
    </row>
    <row r="41" spans="1:13" x14ac:dyDescent="0.25">
      <c r="B41" s="12" t="s">
        <v>66</v>
      </c>
      <c r="C41" s="34"/>
      <c r="D41" s="34"/>
      <c r="E41" s="34"/>
      <c r="F41" s="34"/>
      <c r="G41" s="35"/>
      <c r="H41" s="34"/>
      <c r="I41" s="35"/>
      <c r="J41" s="35"/>
    </row>
    <row r="42" spans="1:13" x14ac:dyDescent="0.25">
      <c r="B42" s="95" t="s">
        <v>67</v>
      </c>
      <c r="C42" s="54"/>
      <c r="D42" s="54"/>
      <c r="E42" s="54"/>
      <c r="F42" s="54"/>
      <c r="G42" s="54"/>
      <c r="I42"/>
    </row>
    <row r="43" spans="1:13" s="5" customFormat="1" x14ac:dyDescent="0.25">
      <c r="A43" s="4"/>
      <c r="B43" s="4" t="s">
        <v>68</v>
      </c>
      <c r="C43" s="4"/>
      <c r="D43" s="4"/>
      <c r="E43" s="4"/>
      <c r="F43" s="4"/>
      <c r="G43" s="4"/>
      <c r="H43" s="4"/>
      <c r="I43"/>
      <c r="K43" s="4"/>
      <c r="L43" s="4"/>
      <c r="M43" s="4"/>
    </row>
    <row r="44" spans="1:13" s="5" customFormat="1" x14ac:dyDescent="0.25">
      <c r="A44" s="4"/>
      <c r="B44" s="96" t="s">
        <v>69</v>
      </c>
      <c r="C44" s="4"/>
      <c r="D44" s="4"/>
      <c r="E44" s="4"/>
      <c r="F44" s="4"/>
      <c r="G44" s="4"/>
      <c r="H44" s="4"/>
      <c r="I44"/>
      <c r="K44" s="4"/>
      <c r="L44" s="4"/>
      <c r="M44" s="4"/>
    </row>
    <row r="45" spans="1:13" s="5" customFormat="1" x14ac:dyDescent="0.25">
      <c r="A45" s="4"/>
      <c r="B45" s="12" t="s">
        <v>70</v>
      </c>
      <c r="C45" s="4"/>
      <c r="D45" s="4"/>
      <c r="E45" s="4"/>
      <c r="F45" s="4"/>
      <c r="G45" s="4"/>
      <c r="H45" s="4"/>
      <c r="I45"/>
      <c r="K45" s="4"/>
      <c r="L45" s="4"/>
      <c r="M45" s="4"/>
    </row>
    <row r="48" spans="1:13" s="5" customFormat="1" x14ac:dyDescent="0.25">
      <c r="A48" s="4"/>
      <c r="B48" s="4"/>
      <c r="C48" s="4"/>
      <c r="D48" s="4"/>
      <c r="E48" s="4"/>
      <c r="F48" s="33"/>
      <c r="G48" s="4"/>
      <c r="H48" s="4"/>
      <c r="K48" s="4"/>
      <c r="L48" s="4"/>
      <c r="M48" s="4"/>
    </row>
    <row r="57" spans="3:4" x14ac:dyDescent="0.25">
      <c r="C57" s="139">
        <f>C40-('Tabla 2'!C36-'Tabla 2'!C18)</f>
        <v>25545337272.059952</v>
      </c>
      <c r="D57" s="139">
        <f>C40-'Tabla 2'!C36</f>
        <v>14068631415.279953</v>
      </c>
    </row>
    <row r="319" spans="2:2" x14ac:dyDescent="0.25">
      <c r="B319" s="4" t="s">
        <v>22</v>
      </c>
    </row>
  </sheetData>
  <mergeCells count="13">
    <mergeCell ref="B4:J4"/>
    <mergeCell ref="B3:J3"/>
    <mergeCell ref="J7:J10"/>
    <mergeCell ref="B5:J5"/>
    <mergeCell ref="B7:B11"/>
    <mergeCell ref="D7:G7"/>
    <mergeCell ref="H7:I9"/>
    <mergeCell ref="E9:E10"/>
    <mergeCell ref="F9:F10"/>
    <mergeCell ref="C8:C10"/>
    <mergeCell ref="D8:D10"/>
    <mergeCell ref="E8:G8"/>
    <mergeCell ref="G9:G10"/>
  </mergeCells>
  <pageMargins left="0.7" right="0.7" top="0.75" bottom="0.75" header="0.3" footer="0.3"/>
  <pageSetup orientation="portrait" r:id="rId1"/>
  <ignoredErrors>
    <ignoredError sqref="D13 C26:E26 F13 F2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2946C-72F0-4DC2-9939-D269BEB524D1}">
  <dimension ref="B1:N327"/>
  <sheetViews>
    <sheetView showGridLines="0" zoomScale="77" zoomScaleNormal="77" workbookViewId="0">
      <selection activeCell="H7" sqref="H7:H8"/>
    </sheetView>
  </sheetViews>
  <sheetFormatPr baseColWidth="10" defaultColWidth="11.42578125" defaultRowHeight="15.75" x14ac:dyDescent="0.25"/>
  <cols>
    <col min="1" max="1" width="11.42578125" style="109"/>
    <col min="2" max="2" width="77.140625" style="109" customWidth="1"/>
    <col min="3" max="3" width="16.5703125" style="109" customWidth="1"/>
    <col min="4" max="4" width="19.140625" style="109" customWidth="1"/>
    <col min="5" max="5" width="22.5703125" style="109" customWidth="1"/>
    <col min="6" max="6" width="19.85546875" style="109" customWidth="1"/>
    <col min="7" max="7" width="13.85546875" style="109" bestFit="1" customWidth="1"/>
    <col min="8" max="8" width="21.28515625" style="109" bestFit="1" customWidth="1"/>
    <col min="9" max="9" width="12.42578125" style="109" bestFit="1" customWidth="1"/>
    <col min="10" max="10" width="11.42578125" style="109" bestFit="1" customWidth="1"/>
    <col min="11" max="11" width="16.85546875" style="109" customWidth="1"/>
    <col min="12" max="12" width="12.140625" style="109" customWidth="1"/>
    <col min="13" max="13" width="30.140625" style="109" bestFit="1" customWidth="1"/>
    <col min="14" max="14" width="16.140625" style="109" bestFit="1" customWidth="1"/>
    <col min="15" max="16384" width="11.42578125" style="109"/>
  </cols>
  <sheetData>
    <row r="1" spans="2:14" x14ac:dyDescent="0.25">
      <c r="M1" s="110"/>
      <c r="N1" s="110"/>
    </row>
    <row r="2" spans="2:14" x14ac:dyDescent="0.25">
      <c r="B2" s="160" t="s">
        <v>642</v>
      </c>
      <c r="C2" s="160"/>
      <c r="D2" s="160"/>
      <c r="E2" s="160"/>
      <c r="F2" s="160"/>
      <c r="G2" s="160"/>
      <c r="H2" s="160"/>
      <c r="I2" s="160"/>
      <c r="J2" s="160"/>
      <c r="K2" s="160"/>
      <c r="M2" s="110"/>
      <c r="N2" s="110"/>
    </row>
    <row r="3" spans="2:14" ht="16.5" thickBot="1" x14ac:dyDescent="0.3">
      <c r="B3" s="99"/>
      <c r="C3" s="99"/>
      <c r="D3" s="99"/>
      <c r="E3" s="99"/>
      <c r="F3" s="99"/>
      <c r="G3" s="99"/>
      <c r="H3" s="99"/>
      <c r="I3" s="99"/>
      <c r="J3" s="99"/>
      <c r="K3" s="99"/>
      <c r="M3" s="111"/>
      <c r="N3" s="111"/>
    </row>
    <row r="4" spans="2:14" ht="16.5" thickBot="1" x14ac:dyDescent="0.3">
      <c r="B4" s="37"/>
      <c r="C4" s="37"/>
      <c r="D4" s="36"/>
      <c r="E4" s="36"/>
      <c r="F4" s="36"/>
      <c r="G4" s="36"/>
      <c r="H4" s="36"/>
      <c r="I4" s="36"/>
      <c r="J4" s="36"/>
      <c r="K4" s="36"/>
      <c r="M4" s="111"/>
      <c r="N4" s="111"/>
    </row>
    <row r="5" spans="2:14" ht="15" customHeight="1" thickBot="1" x14ac:dyDescent="0.3">
      <c r="B5" s="161" t="s">
        <v>27</v>
      </c>
      <c r="C5" s="112">
        <v>2021</v>
      </c>
      <c r="D5" s="163">
        <v>2022</v>
      </c>
      <c r="E5" s="164"/>
      <c r="F5" s="164"/>
      <c r="G5" s="164"/>
      <c r="H5" s="164"/>
      <c r="I5" s="165" t="s">
        <v>28</v>
      </c>
      <c r="J5" s="166"/>
      <c r="K5" s="171" t="s">
        <v>71</v>
      </c>
    </row>
    <row r="6" spans="2:14" ht="16.5" customHeight="1" thickBot="1" x14ac:dyDescent="0.3">
      <c r="B6" s="161"/>
      <c r="C6" s="172" t="s">
        <v>649</v>
      </c>
      <c r="D6" s="171" t="s">
        <v>31</v>
      </c>
      <c r="E6" s="174" t="s">
        <v>648</v>
      </c>
      <c r="F6" s="175"/>
      <c r="G6" s="175"/>
      <c r="H6" s="176"/>
      <c r="I6" s="167"/>
      <c r="J6" s="168"/>
      <c r="K6" s="172"/>
    </row>
    <row r="7" spans="2:14" ht="15.75" customHeight="1" thickBot="1" x14ac:dyDescent="0.3">
      <c r="B7" s="161"/>
      <c r="C7" s="172"/>
      <c r="D7" s="172"/>
      <c r="E7" s="166" t="s">
        <v>72</v>
      </c>
      <c r="F7" s="171" t="s">
        <v>161</v>
      </c>
      <c r="G7" s="171" t="s">
        <v>73</v>
      </c>
      <c r="H7" s="171" t="s">
        <v>650</v>
      </c>
      <c r="I7" s="169"/>
      <c r="J7" s="170"/>
      <c r="K7" s="172"/>
      <c r="M7" s="113" t="s">
        <v>26</v>
      </c>
      <c r="N7" s="114">
        <v>6171961300000</v>
      </c>
    </row>
    <row r="8" spans="2:14" ht="29.25" customHeight="1" thickBot="1" x14ac:dyDescent="0.3">
      <c r="B8" s="161"/>
      <c r="C8" s="173"/>
      <c r="D8" s="173"/>
      <c r="E8" s="170"/>
      <c r="F8" s="173"/>
      <c r="G8" s="173"/>
      <c r="H8" s="173"/>
      <c r="I8" s="115" t="s">
        <v>34</v>
      </c>
      <c r="J8" s="115" t="s">
        <v>35</v>
      </c>
      <c r="K8" s="173"/>
    </row>
    <row r="9" spans="2:14" ht="16.5" thickBot="1" x14ac:dyDescent="0.3">
      <c r="B9" s="162"/>
      <c r="C9" s="116">
        <v>1</v>
      </c>
      <c r="D9" s="116">
        <v>2</v>
      </c>
      <c r="E9" s="116">
        <v>3</v>
      </c>
      <c r="F9" s="116">
        <v>4</v>
      </c>
      <c r="G9" s="116">
        <v>5</v>
      </c>
      <c r="H9" s="116" t="s">
        <v>641</v>
      </c>
      <c r="I9" s="116" t="s">
        <v>74</v>
      </c>
      <c r="J9" s="116" t="s">
        <v>75</v>
      </c>
      <c r="K9" s="116" t="s">
        <v>76</v>
      </c>
    </row>
    <row r="10" spans="2:14" x14ac:dyDescent="0.25">
      <c r="B10" s="117" t="s">
        <v>77</v>
      </c>
      <c r="C10" s="118">
        <f>C11+C17+C18+C19+C20+C25</f>
        <v>60080266648.190002</v>
      </c>
      <c r="D10" s="118">
        <f>D11+D17+D18+D19+D20+D25</f>
        <v>905574301146</v>
      </c>
      <c r="E10" s="118">
        <f>E11+E17+E18+E19+E20+E25</f>
        <v>61326884183.739983</v>
      </c>
      <c r="F10" s="118">
        <f>F11+F17+F18+F19+F20+F25</f>
        <v>75272847735.800018</v>
      </c>
      <c r="G10" s="118">
        <f>G11+G17+G18+G19+G20+G25</f>
        <v>95732985701.120026</v>
      </c>
      <c r="H10" s="119">
        <f>IFERROR(F10/D10,"0.0%")</f>
        <v>8.3121669464937986E-2</v>
      </c>
      <c r="I10" s="118">
        <f t="shared" ref="I10:I36" si="0">F10-C10</f>
        <v>15192581087.610016</v>
      </c>
      <c r="J10" s="119">
        <f t="shared" ref="J10:J36" si="1">IFERROR(I10/C10,"0.0%")</f>
        <v>0.25287139913297491</v>
      </c>
      <c r="K10" s="119">
        <f t="shared" ref="K10:K36" si="2">F10/$N$7</f>
        <v>1.2195936441759611E-2</v>
      </c>
      <c r="L10" s="126"/>
    </row>
    <row r="11" spans="2:14" x14ac:dyDescent="0.25">
      <c r="B11" s="121" t="s">
        <v>78</v>
      </c>
      <c r="C11" s="122">
        <f>SUM(C12:C16)</f>
        <v>29240943094.379997</v>
      </c>
      <c r="D11" s="122">
        <f>SUM(D12:D16)</f>
        <v>376517568582</v>
      </c>
      <c r="E11" s="122">
        <f t="shared" ref="E11:F11" si="3">SUM(E12:E16)</f>
        <v>18749606940.619987</v>
      </c>
      <c r="F11" s="122">
        <f t="shared" si="3"/>
        <v>30033168437.830025</v>
      </c>
      <c r="G11" s="122">
        <f>SUM(G12:G16)</f>
        <v>29966098754.15004</v>
      </c>
      <c r="H11" s="123">
        <f t="shared" ref="H11:H36" si="4">IFERROR(F11/D11,"0.0%")</f>
        <v>7.9765649584261675E-2</v>
      </c>
      <c r="I11" s="122">
        <f t="shared" si="0"/>
        <v>792225343.45002747</v>
      </c>
      <c r="J11" s="123">
        <f t="shared" si="1"/>
        <v>2.7093016148384431E-2</v>
      </c>
      <c r="K11" s="123">
        <f t="shared" si="2"/>
        <v>4.8660655791587714E-3</v>
      </c>
      <c r="L11" s="120"/>
    </row>
    <row r="12" spans="2:14" x14ac:dyDescent="0.25">
      <c r="B12" s="124" t="s">
        <v>79</v>
      </c>
      <c r="C12" s="125">
        <v>17857309825.789993</v>
      </c>
      <c r="D12" s="125">
        <v>257182263691</v>
      </c>
      <c r="E12" s="125">
        <v>10897454517.159983</v>
      </c>
      <c r="F12" s="125">
        <v>21510334293.430016</v>
      </c>
      <c r="G12" s="125">
        <v>21366189069.590027</v>
      </c>
      <c r="H12" s="126">
        <f t="shared" si="4"/>
        <v>8.3638482625980407E-2</v>
      </c>
      <c r="I12" s="125">
        <f t="shared" si="0"/>
        <v>3653024467.6400223</v>
      </c>
      <c r="J12" s="126">
        <f t="shared" si="1"/>
        <v>0.20456745743215077</v>
      </c>
      <c r="K12" s="126">
        <f t="shared" si="2"/>
        <v>3.4851699885788357E-3</v>
      </c>
      <c r="L12" s="120"/>
      <c r="M12" s="127"/>
    </row>
    <row r="13" spans="2:14" x14ac:dyDescent="0.25">
      <c r="B13" s="124" t="s">
        <v>80</v>
      </c>
      <c r="C13" s="125">
        <v>11377106988.550001</v>
      </c>
      <c r="D13" s="125">
        <v>115408351555</v>
      </c>
      <c r="E13" s="125">
        <v>7837693009.7800055</v>
      </c>
      <c r="F13" s="125">
        <v>8508374730.7200098</v>
      </c>
      <c r="G13" s="125">
        <v>8585585252.0900116</v>
      </c>
      <c r="H13" s="126">
        <f t="shared" si="4"/>
        <v>7.3724081629094107E-2</v>
      </c>
      <c r="I13" s="125">
        <f t="shared" si="0"/>
        <v>-2868732257.8299913</v>
      </c>
      <c r="J13" s="126">
        <f t="shared" si="1"/>
        <v>-0.25214953684773317</v>
      </c>
      <c r="K13" s="126">
        <f t="shared" si="2"/>
        <v>1.3785528322609556E-3</v>
      </c>
      <c r="L13" s="120"/>
    </row>
    <row r="14" spans="2:14" ht="31.5" x14ac:dyDescent="0.25">
      <c r="B14" s="124" t="s">
        <v>81</v>
      </c>
      <c r="C14" s="125">
        <v>6526280.0399999991</v>
      </c>
      <c r="D14" s="125">
        <v>130456318</v>
      </c>
      <c r="E14" s="125">
        <v>14459413.680000002</v>
      </c>
      <c r="F14" s="125">
        <v>14459413.680000002</v>
      </c>
      <c r="G14" s="125">
        <v>14324432.470000001</v>
      </c>
      <c r="H14" s="126">
        <f t="shared" si="4"/>
        <v>0.11083720514019108</v>
      </c>
      <c r="I14" s="125">
        <f t="shared" si="0"/>
        <v>7933133.6400000025</v>
      </c>
      <c r="J14" s="126">
        <f t="shared" si="1"/>
        <v>1.2155674582422613</v>
      </c>
      <c r="K14" s="126">
        <f t="shared" si="2"/>
        <v>2.3427583189803865E-6</v>
      </c>
      <c r="L14" s="120"/>
      <c r="M14" s="127"/>
    </row>
    <row r="15" spans="2:14" x14ac:dyDescent="0.25">
      <c r="B15" s="128" t="s">
        <v>82</v>
      </c>
      <c r="C15" s="125">
        <v>0</v>
      </c>
      <c r="D15" s="125">
        <v>3380145672</v>
      </c>
      <c r="E15" s="125">
        <v>0</v>
      </c>
      <c r="F15" s="125">
        <v>0</v>
      </c>
      <c r="G15" s="125">
        <v>0</v>
      </c>
      <c r="H15" s="126">
        <f t="shared" si="4"/>
        <v>0</v>
      </c>
      <c r="I15" s="125">
        <f t="shared" si="0"/>
        <v>0</v>
      </c>
      <c r="J15" s="126" t="str">
        <f t="shared" si="1"/>
        <v>0.0%</v>
      </c>
      <c r="K15" s="126">
        <f t="shared" si="2"/>
        <v>0</v>
      </c>
      <c r="L15" s="120"/>
      <c r="M15" s="129"/>
    </row>
    <row r="16" spans="2:14" ht="31.5" x14ac:dyDescent="0.25">
      <c r="B16" s="128" t="s">
        <v>83</v>
      </c>
      <c r="C16" s="125">
        <v>0</v>
      </c>
      <c r="D16" s="125">
        <v>416351346</v>
      </c>
      <c r="E16" s="125">
        <v>0</v>
      </c>
      <c r="F16" s="125">
        <v>0</v>
      </c>
      <c r="G16" s="125">
        <v>0</v>
      </c>
      <c r="H16" s="126">
        <f t="shared" si="4"/>
        <v>0</v>
      </c>
      <c r="I16" s="125">
        <f t="shared" si="0"/>
        <v>0</v>
      </c>
      <c r="J16" s="126" t="str">
        <f t="shared" si="1"/>
        <v>0.0%</v>
      </c>
      <c r="K16" s="126">
        <f t="shared" si="2"/>
        <v>0</v>
      </c>
      <c r="L16" s="120"/>
      <c r="M16" s="127"/>
    </row>
    <row r="17" spans="2:13" x14ac:dyDescent="0.25">
      <c r="B17" s="121" t="s">
        <v>84</v>
      </c>
      <c r="C17" s="122">
        <v>3683470713.8899999</v>
      </c>
      <c r="D17" s="122">
        <v>56464492902</v>
      </c>
      <c r="E17" s="122">
        <v>1737895756.3400002</v>
      </c>
      <c r="F17" s="122">
        <v>4451132554.8400002</v>
      </c>
      <c r="G17" s="122">
        <v>4451623459.5600004</v>
      </c>
      <c r="H17" s="123">
        <f t="shared" si="4"/>
        <v>7.8830647829697217E-2</v>
      </c>
      <c r="I17" s="122">
        <f t="shared" si="0"/>
        <v>767661840.95000029</v>
      </c>
      <c r="J17" s="123">
        <f t="shared" si="1"/>
        <v>0.20840720629465689</v>
      </c>
      <c r="K17" s="123">
        <f t="shared" si="2"/>
        <v>7.2118607659448549E-4</v>
      </c>
      <c r="L17" s="120"/>
    </row>
    <row r="18" spans="2:13" x14ac:dyDescent="0.25">
      <c r="B18" s="121" t="s">
        <v>85</v>
      </c>
      <c r="C18" s="122">
        <v>11476705856.779997</v>
      </c>
      <c r="D18" s="122">
        <v>193105783455</v>
      </c>
      <c r="E18" s="122">
        <v>13676235152.699999</v>
      </c>
      <c r="F18" s="122">
        <v>13694018143.470001</v>
      </c>
      <c r="G18" s="122">
        <v>35053126881.290001</v>
      </c>
      <c r="H18" s="123">
        <f t="shared" si="4"/>
        <v>7.0914593537594162E-2</v>
      </c>
      <c r="I18" s="122">
        <f t="shared" si="0"/>
        <v>2217312286.6900043</v>
      </c>
      <c r="J18" s="123">
        <f t="shared" si="1"/>
        <v>0.19320110791025472</v>
      </c>
      <c r="K18" s="123">
        <f t="shared" si="2"/>
        <v>2.2187465989895305E-3</v>
      </c>
      <c r="L18" s="120"/>
      <c r="M18" s="127"/>
    </row>
    <row r="19" spans="2:13" x14ac:dyDescent="0.25">
      <c r="B19" s="121" t="s">
        <v>86</v>
      </c>
      <c r="C19" s="122">
        <v>8164755.75</v>
      </c>
      <c r="D19" s="122">
        <v>0</v>
      </c>
      <c r="E19" s="122">
        <v>146628387.88999999</v>
      </c>
      <c r="F19" s="122">
        <v>146628387.88999999</v>
      </c>
      <c r="G19" s="122">
        <v>35184486.700000003</v>
      </c>
      <c r="H19" s="123" t="str">
        <f t="shared" si="4"/>
        <v>0.0%</v>
      </c>
      <c r="I19" s="122">
        <f t="shared" si="0"/>
        <v>138463632.13999999</v>
      </c>
      <c r="J19" s="123">
        <f t="shared" si="1"/>
        <v>16.958698628553584</v>
      </c>
      <c r="K19" s="123">
        <f t="shared" si="2"/>
        <v>2.3757178757747557E-5</v>
      </c>
      <c r="L19" s="120"/>
      <c r="M19" s="129"/>
    </row>
    <row r="20" spans="2:13" x14ac:dyDescent="0.25">
      <c r="B20" s="121" t="s">
        <v>87</v>
      </c>
      <c r="C20" s="122">
        <v>15652162127.480003</v>
      </c>
      <c r="D20" s="122">
        <v>279178976374</v>
      </c>
      <c r="E20" s="122">
        <v>26846597716.229996</v>
      </c>
      <c r="F20" s="122">
        <v>26777979981.829994</v>
      </c>
      <c r="G20" s="122">
        <v>26107033216.399994</v>
      </c>
      <c r="H20" s="123">
        <f t="shared" si="4"/>
        <v>9.5916892918029309E-2</v>
      </c>
      <c r="I20" s="122">
        <f t="shared" si="0"/>
        <v>11125817854.349991</v>
      </c>
      <c r="J20" s="123">
        <f t="shared" si="1"/>
        <v>0.71081667591576669</v>
      </c>
      <c r="K20" s="123">
        <f t="shared" si="2"/>
        <v>4.3386500141907878E-3</v>
      </c>
      <c r="L20" s="120"/>
      <c r="M20" s="130"/>
    </row>
    <row r="21" spans="2:13" x14ac:dyDescent="0.25">
      <c r="B21" s="128" t="s">
        <v>634</v>
      </c>
      <c r="C21" s="125">
        <v>890269573.51000011</v>
      </c>
      <c r="D21" s="125">
        <v>52632654770</v>
      </c>
      <c r="E21" s="125">
        <v>4226204179.5</v>
      </c>
      <c r="F21" s="125">
        <v>4197888735.0999999</v>
      </c>
      <c r="G21" s="125">
        <v>4094586903.9900002</v>
      </c>
      <c r="H21" s="126">
        <f t="shared" si="4"/>
        <v>7.9758255657906646E-2</v>
      </c>
      <c r="I21" s="125">
        <f t="shared" si="0"/>
        <v>3307619161.5899997</v>
      </c>
      <c r="J21" s="126">
        <f t="shared" si="1"/>
        <v>3.7153006909461075</v>
      </c>
      <c r="K21" s="126">
        <f t="shared" si="2"/>
        <v>6.8015474029300862E-4</v>
      </c>
      <c r="L21" s="120"/>
      <c r="M21" s="130"/>
    </row>
    <row r="22" spans="2:13" x14ac:dyDescent="0.25">
      <c r="B22" s="128" t="s">
        <v>635</v>
      </c>
      <c r="C22" s="125">
        <v>13333585973.299999</v>
      </c>
      <c r="D22" s="125">
        <v>211329260730</v>
      </c>
      <c r="E22" s="125">
        <v>20851869844.559998</v>
      </c>
      <c r="F22" s="125">
        <v>20811567554.559998</v>
      </c>
      <c r="G22" s="125">
        <v>21105511707.870003</v>
      </c>
      <c r="H22" s="126">
        <f t="shared" si="4"/>
        <v>9.847934679121137E-2</v>
      </c>
      <c r="I22" s="125">
        <f t="shared" si="0"/>
        <v>7477981581.2599983</v>
      </c>
      <c r="J22" s="126">
        <f t="shared" si="1"/>
        <v>0.56083799183763261</v>
      </c>
      <c r="K22" s="126">
        <f t="shared" si="2"/>
        <v>3.3719536696641306E-3</v>
      </c>
      <c r="L22" s="120"/>
      <c r="M22" s="130"/>
    </row>
    <row r="23" spans="2:13" x14ac:dyDescent="0.25">
      <c r="B23" s="128" t="s">
        <v>636</v>
      </c>
      <c r="C23" s="125">
        <v>17842869.350000001</v>
      </c>
      <c r="D23" s="125">
        <v>777411014</v>
      </c>
      <c r="E23" s="125">
        <v>38258280.689999998</v>
      </c>
      <c r="F23" s="125">
        <v>38258280.689999998</v>
      </c>
      <c r="G23" s="125">
        <v>29875783.07</v>
      </c>
      <c r="H23" s="126">
        <f t="shared" si="4"/>
        <v>4.9212424317415189E-2</v>
      </c>
      <c r="I23" s="125">
        <f t="shared" si="0"/>
        <v>20415411.339999996</v>
      </c>
      <c r="J23" s="126">
        <f t="shared" si="1"/>
        <v>1.1441775949561608</v>
      </c>
      <c r="K23" s="126">
        <f t="shared" si="2"/>
        <v>6.1987233604332545E-6</v>
      </c>
      <c r="L23" s="120"/>
      <c r="M23" s="130"/>
    </row>
    <row r="24" spans="2:13" x14ac:dyDescent="0.25">
      <c r="B24" s="128" t="s">
        <v>637</v>
      </c>
      <c r="C24" s="125">
        <v>1410463711.3200002</v>
      </c>
      <c r="D24" s="125">
        <v>14439649860</v>
      </c>
      <c r="E24" s="125">
        <v>1730265411.48</v>
      </c>
      <c r="F24" s="125">
        <v>1730265411.48</v>
      </c>
      <c r="G24" s="125">
        <v>877058821.47000003</v>
      </c>
      <c r="H24" s="126">
        <f t="shared" si="4"/>
        <v>0.11982738004424159</v>
      </c>
      <c r="I24" s="125">
        <f t="shared" si="0"/>
        <v>319801700.15999985</v>
      </c>
      <c r="J24" s="126">
        <f t="shared" si="1"/>
        <v>0.22673514929406402</v>
      </c>
      <c r="K24" s="126">
        <f t="shared" si="2"/>
        <v>2.8034288087321611E-4</v>
      </c>
      <c r="L24" s="120"/>
      <c r="M24" s="130"/>
    </row>
    <row r="25" spans="2:13" x14ac:dyDescent="0.25">
      <c r="B25" s="121" t="s">
        <v>88</v>
      </c>
      <c r="C25" s="122">
        <v>18820099.909999996</v>
      </c>
      <c r="D25" s="122">
        <v>307479833</v>
      </c>
      <c r="E25" s="122">
        <v>169920229.96000001</v>
      </c>
      <c r="F25" s="122">
        <v>169920229.94</v>
      </c>
      <c r="G25" s="122">
        <v>119918903.02000001</v>
      </c>
      <c r="H25" s="123">
        <f t="shared" si="4"/>
        <v>0.5526223566668842</v>
      </c>
      <c r="I25" s="122">
        <f t="shared" si="0"/>
        <v>151100130.03</v>
      </c>
      <c r="J25" s="123">
        <f t="shared" si="1"/>
        <v>8.0286571672084186</v>
      </c>
      <c r="K25" s="123">
        <f t="shared" si="2"/>
        <v>2.75309940682875E-5</v>
      </c>
      <c r="L25" s="120"/>
    </row>
    <row r="26" spans="2:13" x14ac:dyDescent="0.25">
      <c r="B26" s="131" t="s">
        <v>89</v>
      </c>
      <c r="C26" s="118">
        <f>SUM(C27:C35)-C32-C33-C34</f>
        <v>4345991242.5900002</v>
      </c>
      <c r="D26" s="118">
        <f>SUM(D27:D35)-D32-D33-D34</f>
        <v>140706410192</v>
      </c>
      <c r="E26" s="118">
        <f>SUM(E27:E35)-E32-E33-E34</f>
        <v>11035779461.119995</v>
      </c>
      <c r="F26" s="118">
        <f t="shared" ref="F26:G26" si="5">SUM(F27:F35)-F32-F33-F34</f>
        <v>9793829821.4700031</v>
      </c>
      <c r="G26" s="118">
        <f t="shared" si="5"/>
        <v>12635383846.08</v>
      </c>
      <c r="H26" s="119">
        <f t="shared" si="4"/>
        <v>6.9604716715506401E-2</v>
      </c>
      <c r="I26" s="118">
        <f t="shared" si="0"/>
        <v>5447838578.880003</v>
      </c>
      <c r="J26" s="119">
        <f t="shared" si="1"/>
        <v>1.2535318814018952</v>
      </c>
      <c r="K26" s="119">
        <f t="shared" si="2"/>
        <v>1.5868261878877955E-3</v>
      </c>
      <c r="L26" s="126"/>
    </row>
    <row r="27" spans="2:13" x14ac:dyDescent="0.25">
      <c r="B27" s="132" t="s">
        <v>90</v>
      </c>
      <c r="C27" s="122">
        <v>1356509641.8699999</v>
      </c>
      <c r="D27" s="122">
        <v>33202933419</v>
      </c>
      <c r="E27" s="122">
        <v>3658741476.2399983</v>
      </c>
      <c r="F27" s="122">
        <v>2566512060.4500022</v>
      </c>
      <c r="G27" s="122">
        <v>3619498576.2300038</v>
      </c>
      <c r="H27" s="123">
        <f t="shared" si="4"/>
        <v>7.7297750414466238E-2</v>
      </c>
      <c r="I27" s="122">
        <f t="shared" si="0"/>
        <v>1210002418.5800023</v>
      </c>
      <c r="J27" s="123">
        <f t="shared" si="1"/>
        <v>0.8919969171114539</v>
      </c>
      <c r="K27" s="123">
        <f t="shared" si="2"/>
        <v>4.1583411426283608E-4</v>
      </c>
      <c r="L27" s="127"/>
    </row>
    <row r="28" spans="2:13" x14ac:dyDescent="0.25">
      <c r="B28" s="121" t="s">
        <v>91</v>
      </c>
      <c r="C28" s="122">
        <v>1404166987.1700003</v>
      </c>
      <c r="D28" s="122">
        <v>61017821671</v>
      </c>
      <c r="E28" s="122">
        <v>4197474990.6599975</v>
      </c>
      <c r="F28" s="122">
        <v>4221182419.3500004</v>
      </c>
      <c r="G28" s="122">
        <v>2945737954.0099998</v>
      </c>
      <c r="H28" s="123">
        <f t="shared" si="4"/>
        <v>6.9179500410716993E-2</v>
      </c>
      <c r="I28" s="122">
        <f t="shared" si="0"/>
        <v>2817015432.1800003</v>
      </c>
      <c r="J28" s="123">
        <f t="shared" si="1"/>
        <v>2.0061826391870219</v>
      </c>
      <c r="K28" s="123">
        <f t="shared" si="2"/>
        <v>6.8392885408241307E-4</v>
      </c>
      <c r="L28" s="127"/>
    </row>
    <row r="29" spans="2:13" x14ac:dyDescent="0.25">
      <c r="B29" s="121" t="s">
        <v>92</v>
      </c>
      <c r="C29" s="122">
        <v>0</v>
      </c>
      <c r="D29" s="122">
        <v>26359067</v>
      </c>
      <c r="E29" s="122">
        <v>2222445.5299999998</v>
      </c>
      <c r="F29" s="122">
        <v>2519805.5299999998</v>
      </c>
      <c r="G29" s="122">
        <v>2458445.5299999998</v>
      </c>
      <c r="H29" s="123">
        <f t="shared" si="4"/>
        <v>9.5595399108777249E-2</v>
      </c>
      <c r="I29" s="122">
        <f t="shared" si="0"/>
        <v>2519805.5299999998</v>
      </c>
      <c r="J29" s="123" t="str">
        <f t="shared" si="1"/>
        <v>0.0%</v>
      </c>
      <c r="K29" s="123">
        <f t="shared" si="2"/>
        <v>4.0826657970133414E-7</v>
      </c>
      <c r="L29" s="127"/>
    </row>
    <row r="30" spans="2:13" x14ac:dyDescent="0.25">
      <c r="B30" s="132" t="s">
        <v>93</v>
      </c>
      <c r="C30" s="122">
        <v>81682579.129999995</v>
      </c>
      <c r="D30" s="122">
        <v>2309866101</v>
      </c>
      <c r="E30" s="122">
        <v>528532029.59000003</v>
      </c>
      <c r="F30" s="122">
        <v>354807017.04000002</v>
      </c>
      <c r="G30" s="122">
        <v>207591392.41999999</v>
      </c>
      <c r="H30" s="123">
        <f t="shared" si="4"/>
        <v>0.15360501497744611</v>
      </c>
      <c r="I30" s="122">
        <f t="shared" si="0"/>
        <v>273124437.91000003</v>
      </c>
      <c r="J30" s="123">
        <f t="shared" si="1"/>
        <v>3.343729358439028</v>
      </c>
      <c r="K30" s="123">
        <f t="shared" si="2"/>
        <v>5.7486915389440312E-5</v>
      </c>
      <c r="L30" s="127"/>
    </row>
    <row r="31" spans="2:13" x14ac:dyDescent="0.25">
      <c r="B31" s="121" t="s">
        <v>94</v>
      </c>
      <c r="C31" s="122">
        <v>1503632034.4199998</v>
      </c>
      <c r="D31" s="122">
        <v>42703145659</v>
      </c>
      <c r="E31" s="122">
        <v>2648808519.0999999</v>
      </c>
      <c r="F31" s="122">
        <v>2648808519.0999999</v>
      </c>
      <c r="G31" s="122">
        <v>5860097477.8899994</v>
      </c>
      <c r="H31" s="123">
        <f t="shared" si="4"/>
        <v>6.202841683494912E-2</v>
      </c>
      <c r="I31" s="122">
        <f t="shared" si="0"/>
        <v>1145176484.6800001</v>
      </c>
      <c r="J31" s="123">
        <f t="shared" si="1"/>
        <v>0.76160686821342705</v>
      </c>
      <c r="K31" s="123">
        <f t="shared" si="2"/>
        <v>4.2916803757340474E-4</v>
      </c>
      <c r="L31" s="127"/>
    </row>
    <row r="32" spans="2:13" x14ac:dyDescent="0.25">
      <c r="B32" s="128" t="s">
        <v>638</v>
      </c>
      <c r="C32" s="125">
        <v>12208312.109999999</v>
      </c>
      <c r="D32" s="125">
        <v>539883260</v>
      </c>
      <c r="E32" s="125">
        <v>91479295.109999999</v>
      </c>
      <c r="F32" s="125">
        <v>91479295.109999999</v>
      </c>
      <c r="G32" s="125">
        <v>255062181.77000001</v>
      </c>
      <c r="H32" s="126">
        <f t="shared" si="4"/>
        <v>0.16944273306418131</v>
      </c>
      <c r="I32" s="125">
        <f>F32-C32</f>
        <v>79270983</v>
      </c>
      <c r="J32" s="126">
        <f t="shared" si="1"/>
        <v>6.4931976087888534</v>
      </c>
      <c r="K32" s="126">
        <f t="shared" si="2"/>
        <v>1.4821754489938231E-5</v>
      </c>
      <c r="L32" s="127"/>
    </row>
    <row r="33" spans="2:12" x14ac:dyDescent="0.25">
      <c r="B33" s="128" t="s">
        <v>639</v>
      </c>
      <c r="C33" s="125">
        <v>1489347292.6099997</v>
      </c>
      <c r="D33" s="125">
        <v>42139812399</v>
      </c>
      <c r="E33" s="125">
        <v>2557329223.9899998</v>
      </c>
      <c r="F33" s="125">
        <v>2557329223.9899998</v>
      </c>
      <c r="G33" s="125">
        <v>5580700204.0799999</v>
      </c>
      <c r="H33" s="126">
        <f t="shared" si="4"/>
        <v>6.0686772873499703E-2</v>
      </c>
      <c r="I33" s="125">
        <f t="shared" si="0"/>
        <v>1067981931.3800001</v>
      </c>
      <c r="J33" s="126">
        <f>IFERROR(I33/C33,"0.0%")</f>
        <v>0.71708052022468194</v>
      </c>
      <c r="K33" s="126">
        <f t="shared" si="2"/>
        <v>4.1434628308346645E-4</v>
      </c>
      <c r="L33" s="127"/>
    </row>
    <row r="34" spans="2:12" x14ac:dyDescent="0.25">
      <c r="B34" s="128" t="s">
        <v>640</v>
      </c>
      <c r="C34" s="125">
        <v>2076429.7</v>
      </c>
      <c r="D34" s="125">
        <v>23450000</v>
      </c>
      <c r="E34" s="125">
        <v>0</v>
      </c>
      <c r="F34" s="125">
        <v>0</v>
      </c>
      <c r="G34" s="125">
        <v>24335092.039999999</v>
      </c>
      <c r="H34" s="126">
        <f t="shared" si="4"/>
        <v>0</v>
      </c>
      <c r="I34" s="125">
        <f t="shared" si="0"/>
        <v>-2076429.7</v>
      </c>
      <c r="J34" s="126">
        <f t="shared" si="1"/>
        <v>-1</v>
      </c>
      <c r="K34" s="126">
        <f t="shared" si="2"/>
        <v>0</v>
      </c>
      <c r="L34" s="127"/>
    </row>
    <row r="35" spans="2:12" ht="16.5" thickBot="1" x14ac:dyDescent="0.3">
      <c r="B35" s="121" t="s">
        <v>95</v>
      </c>
      <c r="C35" s="122">
        <v>0</v>
      </c>
      <c r="D35" s="122">
        <v>1446284275</v>
      </c>
      <c r="E35" s="122">
        <v>0</v>
      </c>
      <c r="F35" s="122">
        <v>0</v>
      </c>
      <c r="G35" s="122">
        <v>0</v>
      </c>
      <c r="H35" s="123">
        <f t="shared" si="4"/>
        <v>0</v>
      </c>
      <c r="I35" s="122">
        <f t="shared" si="0"/>
        <v>0</v>
      </c>
      <c r="J35" s="123" t="str">
        <f t="shared" si="1"/>
        <v>0.0%</v>
      </c>
      <c r="K35" s="123">
        <f t="shared" si="2"/>
        <v>0</v>
      </c>
      <c r="L35" s="127"/>
    </row>
    <row r="36" spans="2:12" ht="16.5" thickBot="1" x14ac:dyDescent="0.3">
      <c r="B36" s="133" t="s">
        <v>96</v>
      </c>
      <c r="C36" s="134">
        <f>C10+C26</f>
        <v>64426257890.779999</v>
      </c>
      <c r="D36" s="134">
        <f>D10+D26</f>
        <v>1046280711338</v>
      </c>
      <c r="E36" s="134">
        <f>E26+E10</f>
        <v>72362663644.859985</v>
      </c>
      <c r="F36" s="134">
        <f>F26+F10</f>
        <v>85066677557.27002</v>
      </c>
      <c r="G36" s="134">
        <f>G26+G10</f>
        <v>108368369547.20003</v>
      </c>
      <c r="H36" s="135">
        <f t="shared" si="4"/>
        <v>8.1303876326349778E-2</v>
      </c>
      <c r="I36" s="134">
        <f t="shared" si="0"/>
        <v>20640419666.490021</v>
      </c>
      <c r="J36" s="135">
        <f t="shared" si="1"/>
        <v>0.32037278498281146</v>
      </c>
      <c r="K36" s="135">
        <f t="shared" si="2"/>
        <v>1.3782762629647406E-2</v>
      </c>
      <c r="L36" s="127"/>
    </row>
    <row r="37" spans="2:12" x14ac:dyDescent="0.25">
      <c r="B37" s="136" t="s">
        <v>631</v>
      </c>
    </row>
    <row r="38" spans="2:12" x14ac:dyDescent="0.25">
      <c r="B38" s="109" t="s">
        <v>101</v>
      </c>
    </row>
    <row r="39" spans="2:12" x14ac:dyDescent="0.25">
      <c r="B39" s="137" t="s">
        <v>98</v>
      </c>
    </row>
    <row r="40" spans="2:12" x14ac:dyDescent="0.25">
      <c r="B40" s="136" t="s">
        <v>632</v>
      </c>
    </row>
    <row r="42" spans="2:12" x14ac:dyDescent="0.25">
      <c r="E42" s="125"/>
      <c r="F42" s="122"/>
      <c r="G42" s="122"/>
    </row>
    <row r="44" spans="2:12" x14ac:dyDescent="0.25">
      <c r="D44" s="138"/>
    </row>
    <row r="45" spans="2:12" x14ac:dyDescent="0.25">
      <c r="D45" s="138"/>
    </row>
    <row r="327" spans="2:2" x14ac:dyDescent="0.25">
      <c r="B327" s="109" t="s">
        <v>22</v>
      </c>
    </row>
  </sheetData>
  <mergeCells count="12">
    <mergeCell ref="B2:K2"/>
    <mergeCell ref="B5:B9"/>
    <mergeCell ref="D5:H5"/>
    <mergeCell ref="I5:J7"/>
    <mergeCell ref="K5:K8"/>
    <mergeCell ref="E7:E8"/>
    <mergeCell ref="F7:F8"/>
    <mergeCell ref="G7:G8"/>
    <mergeCell ref="D6:D8"/>
    <mergeCell ref="E6:H6"/>
    <mergeCell ref="C6:C8"/>
    <mergeCell ref="H7:H8"/>
  </mergeCells>
  <pageMargins left="0.7" right="0.7" top="0.75" bottom="0.75" header="0.3" footer="0.3"/>
  <pageSetup orientation="portrait" r:id="rId1"/>
  <ignoredErrors>
    <ignoredError sqref="C11 E11:G11 D11:D25" formulaRange="1"/>
    <ignoredError sqref="D26:D27" formula="1" formulaRange="1"/>
    <ignoredError sqref="D2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1EA0-1785-4462-9B38-CA4A0C8417EC}">
  <dimension ref="B2:J320"/>
  <sheetViews>
    <sheetView showGridLines="0" workbookViewId="0">
      <selection activeCell="C4" sqref="C4:I4"/>
    </sheetView>
  </sheetViews>
  <sheetFormatPr baseColWidth="10" defaultColWidth="11.42578125" defaultRowHeight="15" x14ac:dyDescent="0.25"/>
  <sheetData>
    <row r="2" spans="3:10" x14ac:dyDescent="0.25">
      <c r="C2" s="177" t="s">
        <v>99</v>
      </c>
      <c r="D2" s="177"/>
      <c r="E2" s="177"/>
      <c r="F2" s="177"/>
      <c r="G2" s="177"/>
      <c r="H2" s="177"/>
      <c r="I2" s="177"/>
      <c r="J2" s="177"/>
    </row>
    <row r="3" spans="3:10" x14ac:dyDescent="0.25">
      <c r="C3" s="177" t="s">
        <v>643</v>
      </c>
      <c r="D3" s="177"/>
      <c r="E3" s="177"/>
      <c r="F3" s="177"/>
      <c r="G3" s="177"/>
      <c r="H3" s="177"/>
      <c r="I3" s="177"/>
    </row>
    <row r="4" spans="3:10" x14ac:dyDescent="0.25">
      <c r="C4" s="178" t="s">
        <v>100</v>
      </c>
      <c r="D4" s="178"/>
      <c r="E4" s="178"/>
      <c r="F4" s="178"/>
      <c r="G4" s="178"/>
      <c r="H4" s="178"/>
      <c r="I4" s="178"/>
    </row>
    <row r="36" spans="3:3" x14ac:dyDescent="0.25">
      <c r="C36" s="67" t="s">
        <v>97</v>
      </c>
    </row>
    <row r="37" spans="3:3" x14ac:dyDescent="0.25">
      <c r="C37" s="4" t="s">
        <v>101</v>
      </c>
    </row>
    <row r="38" spans="3:3" x14ac:dyDescent="0.25">
      <c r="C38" s="67" t="s">
        <v>21</v>
      </c>
    </row>
    <row r="320" spans="2:2" x14ac:dyDescent="0.25">
      <c r="B320" t="s">
        <v>22</v>
      </c>
    </row>
  </sheetData>
  <mergeCells count="3">
    <mergeCell ref="C2:J2"/>
    <mergeCell ref="C3:I3"/>
    <mergeCell ref="C4:I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90BF0-0181-4B35-B47C-608D624E6487}">
  <dimension ref="B1:O320"/>
  <sheetViews>
    <sheetView showGridLines="0" zoomScale="77" zoomScaleNormal="77" workbookViewId="0">
      <selection activeCell="J14" sqref="J14"/>
    </sheetView>
  </sheetViews>
  <sheetFormatPr baseColWidth="10" defaultColWidth="11.42578125" defaultRowHeight="15" x14ac:dyDescent="0.25"/>
  <cols>
    <col min="1" max="2" width="11.42578125" style="4"/>
    <col min="3" max="3" width="47.7109375" style="4" customWidth="1"/>
    <col min="4" max="4" width="15.5703125" style="4" customWidth="1"/>
    <col min="5" max="5" width="16.7109375" style="4" customWidth="1"/>
    <col min="6" max="6" width="20.85546875" style="4" customWidth="1"/>
    <col min="7" max="7" width="16.7109375" style="4" customWidth="1"/>
    <col min="8" max="8" width="13.42578125" style="4" customWidth="1"/>
    <col min="9" max="9" width="19.85546875" style="4" customWidth="1"/>
    <col min="10" max="10" width="11.5703125" style="4" bestFit="1" customWidth="1"/>
    <col min="11" max="11" width="12.28515625" style="4" customWidth="1"/>
    <col min="12" max="12" width="15" style="4" customWidth="1"/>
    <col min="13" max="13" width="11.42578125" style="4"/>
    <col min="14" max="14" width="27.28515625" style="4" bestFit="1" customWidth="1"/>
    <col min="15" max="15" width="15.28515625" style="4" bestFit="1" customWidth="1"/>
    <col min="16" max="16384" width="11.42578125" style="4"/>
  </cols>
  <sheetData>
    <row r="1" spans="3:15" s="2" customFormat="1" ht="15" customHeight="1" x14ac:dyDescent="0.25">
      <c r="C1" s="194" t="s">
        <v>102</v>
      </c>
      <c r="D1" s="194"/>
      <c r="E1" s="194"/>
      <c r="F1" s="194"/>
      <c r="G1" s="194"/>
      <c r="H1" s="194"/>
      <c r="I1" s="194"/>
      <c r="J1" s="194"/>
      <c r="K1" s="194"/>
      <c r="L1" s="194"/>
      <c r="M1" s="1"/>
      <c r="N1" s="1"/>
      <c r="O1" s="1"/>
    </row>
    <row r="2" spans="3:15" s="2" customFormat="1" ht="15" customHeight="1" x14ac:dyDescent="0.25">
      <c r="C2" s="194" t="s">
        <v>103</v>
      </c>
      <c r="D2" s="194"/>
      <c r="E2" s="194"/>
      <c r="F2" s="194"/>
      <c r="G2" s="194"/>
      <c r="H2" s="194"/>
      <c r="I2" s="194"/>
      <c r="J2" s="194"/>
      <c r="K2" s="194"/>
      <c r="L2" s="194"/>
      <c r="M2" s="1"/>
      <c r="N2" s="1"/>
      <c r="O2" s="1"/>
    </row>
    <row r="3" spans="3:15" s="2" customFormat="1" ht="15" customHeight="1" x14ac:dyDescent="0.25">
      <c r="C3" s="195" t="s">
        <v>104</v>
      </c>
      <c r="D3" s="195"/>
      <c r="E3" s="195"/>
      <c r="F3" s="195"/>
      <c r="G3" s="195"/>
      <c r="H3" s="195"/>
      <c r="I3" s="195"/>
      <c r="J3" s="195"/>
      <c r="K3" s="195"/>
      <c r="L3" s="195"/>
      <c r="M3" s="3"/>
      <c r="N3" s="3"/>
      <c r="O3" s="3"/>
    </row>
    <row r="5" spans="3:15" ht="15.75" thickBot="1" x14ac:dyDescent="0.3">
      <c r="C5" s="141" t="s">
        <v>644</v>
      </c>
      <c r="D5" s="141"/>
      <c r="E5" s="141"/>
      <c r="F5" s="141"/>
      <c r="G5" s="141"/>
      <c r="H5" s="141"/>
      <c r="I5" s="141"/>
      <c r="J5" s="141"/>
      <c r="K5" s="141"/>
      <c r="L5" s="141"/>
    </row>
    <row r="6" spans="3:15" ht="15.75" thickBot="1" x14ac:dyDescent="0.3">
      <c r="C6" s="196" t="s">
        <v>105</v>
      </c>
      <c r="D6" s="196"/>
      <c r="E6" s="196"/>
      <c r="F6" s="196"/>
      <c r="G6" s="196"/>
      <c r="H6" s="196"/>
      <c r="I6" s="196"/>
      <c r="J6" s="196"/>
      <c r="K6" s="196"/>
      <c r="L6" s="196"/>
      <c r="N6" s="13" t="s">
        <v>26</v>
      </c>
      <c r="O6" s="14">
        <v>6171961300000</v>
      </c>
    </row>
    <row r="7" spans="3:15" ht="15.75" customHeight="1" thickBot="1" x14ac:dyDescent="0.3">
      <c r="C7" s="188" t="s">
        <v>27</v>
      </c>
      <c r="D7" s="100">
        <v>2021</v>
      </c>
      <c r="E7" s="191">
        <v>2022</v>
      </c>
      <c r="F7" s="192"/>
      <c r="G7" s="192"/>
      <c r="H7" s="192"/>
      <c r="I7" s="193"/>
      <c r="J7" s="179" t="s">
        <v>28</v>
      </c>
      <c r="K7" s="180"/>
      <c r="L7" s="185" t="s">
        <v>71</v>
      </c>
    </row>
    <row r="8" spans="3:15" ht="15.75" customHeight="1" thickBot="1" x14ac:dyDescent="0.3">
      <c r="C8" s="189"/>
      <c r="D8" s="185" t="s">
        <v>649</v>
      </c>
      <c r="E8" s="185" t="s">
        <v>31</v>
      </c>
      <c r="F8" s="191" t="s">
        <v>32</v>
      </c>
      <c r="G8" s="192"/>
      <c r="H8" s="192"/>
      <c r="I8" s="193"/>
      <c r="J8" s="181"/>
      <c r="K8" s="182"/>
      <c r="L8" s="186"/>
    </row>
    <row r="9" spans="3:15" ht="39" customHeight="1" thickBot="1" x14ac:dyDescent="0.3">
      <c r="C9" s="189"/>
      <c r="D9" s="186"/>
      <c r="E9" s="186"/>
      <c r="F9" s="180" t="s">
        <v>72</v>
      </c>
      <c r="G9" s="185" t="s">
        <v>161</v>
      </c>
      <c r="H9" s="185" t="s">
        <v>73</v>
      </c>
      <c r="I9" s="171" t="s">
        <v>650</v>
      </c>
      <c r="J9" s="183"/>
      <c r="K9" s="184"/>
      <c r="L9" s="186"/>
    </row>
    <row r="10" spans="3:15" ht="15.75" thickBot="1" x14ac:dyDescent="0.3">
      <c r="C10" s="189"/>
      <c r="D10" s="187"/>
      <c r="E10" s="187"/>
      <c r="F10" s="184"/>
      <c r="G10" s="187"/>
      <c r="H10" s="187"/>
      <c r="I10" s="173"/>
      <c r="J10" s="68" t="s">
        <v>34</v>
      </c>
      <c r="K10" s="68" t="s">
        <v>35</v>
      </c>
      <c r="L10" s="187"/>
    </row>
    <row r="11" spans="3:15" ht="15.75" thickBot="1" x14ac:dyDescent="0.3">
      <c r="C11" s="190"/>
      <c r="D11" s="69">
        <v>1</v>
      </c>
      <c r="E11" s="69">
        <v>2</v>
      </c>
      <c r="F11" s="69">
        <v>3</v>
      </c>
      <c r="G11" s="69">
        <v>4</v>
      </c>
      <c r="H11" s="69">
        <v>5</v>
      </c>
      <c r="I11" s="69" t="s">
        <v>106</v>
      </c>
      <c r="J11" s="69" t="s">
        <v>107</v>
      </c>
      <c r="K11" s="69" t="s">
        <v>108</v>
      </c>
      <c r="L11" s="69" t="s">
        <v>76</v>
      </c>
    </row>
    <row r="12" spans="3:15" x14ac:dyDescent="0.25">
      <c r="C12" s="21" t="s">
        <v>109</v>
      </c>
      <c r="D12" s="16">
        <f>D14+D13</f>
        <v>651559975.17999983</v>
      </c>
      <c r="E12" s="16">
        <f>E14+E13</f>
        <v>7818719836</v>
      </c>
      <c r="F12" s="16">
        <f t="shared" ref="F12:G12" si="0">F14+F13</f>
        <v>651559953.81000018</v>
      </c>
      <c r="G12" s="16">
        <f t="shared" si="0"/>
        <v>651559953.81000018</v>
      </c>
      <c r="H12" s="16">
        <f>H14+H13</f>
        <v>651559953.81000018</v>
      </c>
      <c r="I12" s="17">
        <f>G12/E12</f>
        <v>8.3333329173658363E-2</v>
      </c>
      <c r="J12" s="16">
        <f t="shared" ref="J12:J50" si="1">G12-D12</f>
        <v>-21.369999647140503</v>
      </c>
      <c r="K12" s="17">
        <f t="shared" ref="K12:K50" si="2">IFERROR(J12/D12,"0.0%")</f>
        <v>-3.2798208087040385E-8</v>
      </c>
      <c r="L12" s="17">
        <f t="shared" ref="L12:L50" si="3">G12/$O$6</f>
        <v>1.0556773157505057E-4</v>
      </c>
      <c r="M12" s="15"/>
    </row>
    <row r="13" spans="3:15" x14ac:dyDescent="0.25">
      <c r="C13" s="101" t="s">
        <v>110</v>
      </c>
      <c r="D13" s="104">
        <v>219648255.99999997</v>
      </c>
      <c r="E13" s="18">
        <v>2635779124</v>
      </c>
      <c r="F13" s="105">
        <v>219648243</v>
      </c>
      <c r="G13" s="105">
        <v>219648243</v>
      </c>
      <c r="H13" s="105">
        <v>219648243</v>
      </c>
      <c r="I13" s="19">
        <f t="shared" ref="I13:I50" si="4">G13/E13</f>
        <v>8.3333326757162679E-2</v>
      </c>
      <c r="J13" s="18">
        <f t="shared" si="1"/>
        <v>-12.999999970197678</v>
      </c>
      <c r="K13" s="19">
        <f t="shared" si="2"/>
        <v>-5.9185536944111588E-8</v>
      </c>
      <c r="L13" s="19">
        <f t="shared" si="3"/>
        <v>3.5588078460569739E-5</v>
      </c>
    </row>
    <row r="14" spans="3:15" x14ac:dyDescent="0.25">
      <c r="C14" s="101" t="s">
        <v>111</v>
      </c>
      <c r="D14" s="104">
        <v>431911719.17999983</v>
      </c>
      <c r="E14" s="18">
        <v>5182940712</v>
      </c>
      <c r="F14" s="105">
        <v>431911710.81000018</v>
      </c>
      <c r="G14" s="105">
        <v>431911710.81000018</v>
      </c>
      <c r="H14" s="105">
        <v>431911710.81000018</v>
      </c>
      <c r="I14" s="19">
        <f t="shared" si="4"/>
        <v>8.3333330402564743E-2</v>
      </c>
      <c r="J14" s="18">
        <f t="shared" si="1"/>
        <v>-8.3699996471405029</v>
      </c>
      <c r="K14" s="19">
        <f>IFERROR(J14/D14,"0.0%")</f>
        <v>-1.9378959346209111E-8</v>
      </c>
      <c r="L14" s="19">
        <f t="shared" si="3"/>
        <v>6.9979653114480834E-5</v>
      </c>
    </row>
    <row r="15" spans="3:15" x14ac:dyDescent="0.25">
      <c r="C15" s="21" t="s">
        <v>112</v>
      </c>
      <c r="D15" s="16">
        <f>SUM(D16:D38)</f>
        <v>45775433747.950012</v>
      </c>
      <c r="E15" s="16">
        <f>SUM(E16:E38)</f>
        <v>714305474496</v>
      </c>
      <c r="F15" s="16">
        <f>SUM(F16:F38)</f>
        <v>46801508741.960007</v>
      </c>
      <c r="G15" s="16">
        <f t="shared" ref="G15" si="5">SUM(G16:G38)</f>
        <v>56774602370.090042</v>
      </c>
      <c r="H15" s="16">
        <f>SUM(H16:H38)</f>
        <v>57994511756.300026</v>
      </c>
      <c r="I15" s="17">
        <f>G15/E15</f>
        <v>7.9482244497914689E-2</v>
      </c>
      <c r="J15" s="16">
        <f>G15-D15</f>
        <v>10999168622.14003</v>
      </c>
      <c r="K15" s="17">
        <f>IFERROR(J15/D15,"0.0%")</f>
        <v>0.24028540467150925</v>
      </c>
      <c r="L15" s="17">
        <f>G15/$O$6</f>
        <v>9.1987942908990771E-3</v>
      </c>
      <c r="M15" s="15"/>
    </row>
    <row r="16" spans="3:15" x14ac:dyDescent="0.25">
      <c r="C16" s="101" t="s">
        <v>113</v>
      </c>
      <c r="D16" s="104">
        <v>2769928182.400001</v>
      </c>
      <c r="E16" s="18">
        <v>86044434138</v>
      </c>
      <c r="F16" s="105">
        <v>6994711089.4700012</v>
      </c>
      <c r="G16" s="105">
        <v>6829425559.2700071</v>
      </c>
      <c r="H16" s="105">
        <v>8328425451.6899996</v>
      </c>
      <c r="I16" s="19">
        <f t="shared" si="4"/>
        <v>7.9370916058519494E-2</v>
      </c>
      <c r="J16" s="18">
        <f t="shared" si="1"/>
        <v>4059497376.8700061</v>
      </c>
      <c r="K16" s="19">
        <f t="shared" si="2"/>
        <v>1.4655605162126115</v>
      </c>
      <c r="L16" s="19">
        <f t="shared" si="3"/>
        <v>1.1065243651592577E-3</v>
      </c>
    </row>
    <row r="17" spans="3:14" x14ac:dyDescent="0.25">
      <c r="C17" s="101" t="s">
        <v>114</v>
      </c>
      <c r="D17" s="104">
        <v>3330430704.3800006</v>
      </c>
      <c r="E17" s="18">
        <v>50918592846</v>
      </c>
      <c r="F17" s="105">
        <v>4928742686.8999977</v>
      </c>
      <c r="G17" s="105">
        <v>3743882949.8199978</v>
      </c>
      <c r="H17" s="105">
        <v>3722563010.0499992</v>
      </c>
      <c r="I17" s="19">
        <f t="shared" si="4"/>
        <v>7.3526834512947559E-2</v>
      </c>
      <c r="J17" s="18">
        <f t="shared" si="1"/>
        <v>413452245.4399972</v>
      </c>
      <c r="K17" s="19">
        <f t="shared" si="2"/>
        <v>0.12414377662812422</v>
      </c>
      <c r="L17" s="19">
        <f t="shared" si="3"/>
        <v>6.0659533782559489E-4</v>
      </c>
    </row>
    <row r="18" spans="3:14" x14ac:dyDescent="0.25">
      <c r="C18" s="101" t="s">
        <v>115</v>
      </c>
      <c r="D18" s="104">
        <v>2820891699.2300005</v>
      </c>
      <c r="E18" s="18">
        <v>41821269281</v>
      </c>
      <c r="F18" s="105">
        <v>3217093738.7399993</v>
      </c>
      <c r="G18" s="105">
        <v>3385877506.8199997</v>
      </c>
      <c r="H18" s="105">
        <v>3298109558.5000048</v>
      </c>
      <c r="I18" s="19">
        <f t="shared" si="4"/>
        <v>8.096065865600717E-2</v>
      </c>
      <c r="J18" s="18">
        <f t="shared" si="1"/>
        <v>564985807.5899992</v>
      </c>
      <c r="K18" s="19">
        <f t="shared" si="2"/>
        <v>0.20028624556703808</v>
      </c>
      <c r="L18" s="19">
        <f t="shared" si="3"/>
        <v>5.4859020370396684E-4</v>
      </c>
      <c r="N18" s="15"/>
    </row>
    <row r="19" spans="3:14" x14ac:dyDescent="0.25">
      <c r="C19" s="101" t="s">
        <v>116</v>
      </c>
      <c r="D19" s="104">
        <v>643578701.9200002</v>
      </c>
      <c r="E19" s="18">
        <v>9748050161</v>
      </c>
      <c r="F19" s="105">
        <v>716597677.13999987</v>
      </c>
      <c r="G19" s="105">
        <v>791518096.62000012</v>
      </c>
      <c r="H19" s="105">
        <v>743979692.24000013</v>
      </c>
      <c r="I19" s="19">
        <f t="shared" si="4"/>
        <v>8.1197581418559553E-2</v>
      </c>
      <c r="J19" s="18">
        <f t="shared" si="1"/>
        <v>147939394.69999993</v>
      </c>
      <c r="K19" s="19">
        <f t="shared" si="2"/>
        <v>0.22986993550073923</v>
      </c>
      <c r="L19" s="19">
        <f t="shared" si="3"/>
        <v>1.2824417687453746E-4</v>
      </c>
      <c r="N19" s="15"/>
    </row>
    <row r="20" spans="3:14" x14ac:dyDescent="0.25">
      <c r="C20" s="101" t="s">
        <v>117</v>
      </c>
      <c r="D20" s="104">
        <v>1412208035.6300006</v>
      </c>
      <c r="E20" s="18">
        <v>21541931000</v>
      </c>
      <c r="F20" s="105">
        <v>1477626584.4300003</v>
      </c>
      <c r="G20" s="105">
        <v>1510323633.3000004</v>
      </c>
      <c r="H20" s="105">
        <v>1503125261.8899999</v>
      </c>
      <c r="I20" s="19">
        <f t="shared" si="4"/>
        <v>7.0110875078933294E-2</v>
      </c>
      <c r="J20" s="18">
        <f t="shared" si="1"/>
        <v>98115597.669999838</v>
      </c>
      <c r="K20" s="19">
        <f t="shared" si="2"/>
        <v>6.9476730902631817E-2</v>
      </c>
      <c r="L20" s="19">
        <f t="shared" si="3"/>
        <v>2.4470724294722981E-4</v>
      </c>
    </row>
    <row r="21" spans="3:14" x14ac:dyDescent="0.25">
      <c r="C21" s="101" t="s">
        <v>118</v>
      </c>
      <c r="D21" s="104">
        <v>14138742983.460003</v>
      </c>
      <c r="E21" s="18">
        <v>231147700000</v>
      </c>
      <c r="F21" s="105">
        <v>6660815352.5599995</v>
      </c>
      <c r="G21" s="105">
        <v>17727720081.380016</v>
      </c>
      <c r="H21" s="105">
        <v>17003135683.700024</v>
      </c>
      <c r="I21" s="19">
        <f t="shared" si="4"/>
        <v>7.6694339080077445E-2</v>
      </c>
      <c r="J21" s="18">
        <f t="shared" si="1"/>
        <v>3588977097.9200134</v>
      </c>
      <c r="K21" s="19">
        <f t="shared" si="2"/>
        <v>0.25383989949591168</v>
      </c>
      <c r="L21" s="19">
        <f t="shared" si="3"/>
        <v>2.8722992934806665E-3</v>
      </c>
    </row>
    <row r="22" spans="3:14" ht="30" x14ac:dyDescent="0.25">
      <c r="C22" s="102" t="s">
        <v>119</v>
      </c>
      <c r="D22" s="104">
        <v>12983890630.529997</v>
      </c>
      <c r="E22" s="18">
        <v>123452761388</v>
      </c>
      <c r="F22" s="105">
        <v>10620731600.469999</v>
      </c>
      <c r="G22" s="105">
        <v>10911030414.040003</v>
      </c>
      <c r="H22" s="105">
        <v>10893819189.9</v>
      </c>
      <c r="I22" s="19">
        <f t="shared" si="4"/>
        <v>8.8382230509593041E-2</v>
      </c>
      <c r="J22" s="18">
        <f t="shared" si="1"/>
        <v>-2072860216.489994</v>
      </c>
      <c r="K22" s="19">
        <f t="shared" si="2"/>
        <v>-0.15964861962222035</v>
      </c>
      <c r="L22" s="19">
        <f t="shared" si="3"/>
        <v>1.7678384363881223E-3</v>
      </c>
    </row>
    <row r="23" spans="3:14" x14ac:dyDescent="0.25">
      <c r="C23" s="101" t="s">
        <v>120</v>
      </c>
      <c r="D23" s="104">
        <v>200700005.23000002</v>
      </c>
      <c r="E23" s="18">
        <v>2890580897</v>
      </c>
      <c r="F23" s="105">
        <v>367918103.45000011</v>
      </c>
      <c r="G23" s="105">
        <v>303386411.37000006</v>
      </c>
      <c r="H23" s="105">
        <v>294170857.96000004</v>
      </c>
      <c r="I23" s="19">
        <f t="shared" si="4"/>
        <v>0.10495690042263504</v>
      </c>
      <c r="J23" s="18">
        <f t="shared" si="1"/>
        <v>102686406.14000005</v>
      </c>
      <c r="K23" s="19">
        <f t="shared" si="2"/>
        <v>0.5116412728655515</v>
      </c>
      <c r="L23" s="19">
        <f t="shared" si="3"/>
        <v>4.9155591978517441E-5</v>
      </c>
    </row>
    <row r="24" spans="3:14" x14ac:dyDescent="0.25">
      <c r="C24" s="102" t="s">
        <v>121</v>
      </c>
      <c r="D24" s="104">
        <v>208564655.00999999</v>
      </c>
      <c r="E24" s="18">
        <v>3321764347</v>
      </c>
      <c r="F24" s="105">
        <v>188594463.93000007</v>
      </c>
      <c r="G24" s="105">
        <v>180188385.05000001</v>
      </c>
      <c r="H24" s="105">
        <v>170535734.89000008</v>
      </c>
      <c r="I24" s="19">
        <f t="shared" si="4"/>
        <v>5.4244782659773672E-2</v>
      </c>
      <c r="J24" s="18">
        <f t="shared" si="1"/>
        <v>-28376269.959999979</v>
      </c>
      <c r="K24" s="19">
        <f t="shared" si="2"/>
        <v>-0.13605502791755117</v>
      </c>
      <c r="L24" s="19">
        <f t="shared" si="3"/>
        <v>2.91946718865525E-5</v>
      </c>
    </row>
    <row r="25" spans="3:14" x14ac:dyDescent="0.25">
      <c r="C25" s="102" t="s">
        <v>122</v>
      </c>
      <c r="D25" s="104">
        <v>916187908.62000012</v>
      </c>
      <c r="E25" s="18">
        <v>15702169538</v>
      </c>
      <c r="F25" s="105">
        <v>1303240261.6900001</v>
      </c>
      <c r="G25" s="105">
        <v>1170033950.3500001</v>
      </c>
      <c r="H25" s="105">
        <v>1114595980.49</v>
      </c>
      <c r="I25" s="19">
        <f t="shared" si="4"/>
        <v>7.4514158538312947E-2</v>
      </c>
      <c r="J25" s="18">
        <f t="shared" si="1"/>
        <v>253846041.73000002</v>
      </c>
      <c r="K25" s="19">
        <f t="shared" si="2"/>
        <v>0.2770676619301311</v>
      </c>
      <c r="L25" s="19">
        <f t="shared" si="3"/>
        <v>1.8957247031830873E-4</v>
      </c>
    </row>
    <row r="26" spans="3:14" ht="30" x14ac:dyDescent="0.25">
      <c r="C26" s="102" t="s">
        <v>123</v>
      </c>
      <c r="D26" s="104">
        <v>2605688168.2199998</v>
      </c>
      <c r="E26" s="18">
        <v>48295382533</v>
      </c>
      <c r="F26" s="105">
        <v>4746048682.04</v>
      </c>
      <c r="G26" s="105">
        <v>3625669607.2700009</v>
      </c>
      <c r="H26" s="105">
        <v>4447918314.4099998</v>
      </c>
      <c r="I26" s="19">
        <f t="shared" si="4"/>
        <v>7.5072800278424098E-2</v>
      </c>
      <c r="J26" s="18">
        <f t="shared" si="1"/>
        <v>1019981439.0500011</v>
      </c>
      <c r="K26" s="19">
        <f t="shared" si="2"/>
        <v>0.39144416875745031</v>
      </c>
      <c r="L26" s="19">
        <f t="shared" si="3"/>
        <v>5.8744205140592843E-4</v>
      </c>
    </row>
    <row r="27" spans="3:14" ht="30" x14ac:dyDescent="0.25">
      <c r="C27" s="102" t="s">
        <v>124</v>
      </c>
      <c r="D27" s="104">
        <v>377737438.91000003</v>
      </c>
      <c r="E27" s="18">
        <v>6771009965</v>
      </c>
      <c r="F27" s="105">
        <v>492577113.45999986</v>
      </c>
      <c r="G27" s="105">
        <v>486955092.54999989</v>
      </c>
      <c r="H27" s="105">
        <v>439269551.11999995</v>
      </c>
      <c r="I27" s="19">
        <f t="shared" si="4"/>
        <v>7.1917645235661659E-2</v>
      </c>
      <c r="J27" s="18">
        <f t="shared" si="1"/>
        <v>109217653.63999987</v>
      </c>
      <c r="K27" s="19">
        <f t="shared" si="2"/>
        <v>0.28913642755443719</v>
      </c>
      <c r="L27" s="19">
        <f t="shared" si="3"/>
        <v>7.8897949757073145E-5</v>
      </c>
    </row>
    <row r="28" spans="3:14" x14ac:dyDescent="0.25">
      <c r="C28" s="102" t="s">
        <v>125</v>
      </c>
      <c r="D28" s="104">
        <v>124583527.70999995</v>
      </c>
      <c r="E28" s="18">
        <v>6472352809</v>
      </c>
      <c r="F28" s="105">
        <v>488504377.49000001</v>
      </c>
      <c r="G28" s="105">
        <v>320777635.44</v>
      </c>
      <c r="H28" s="105">
        <v>291210873.64999998</v>
      </c>
      <c r="I28" s="19">
        <f t="shared" si="4"/>
        <v>4.9561209795910555E-2</v>
      </c>
      <c r="J28" s="18">
        <f t="shared" si="1"/>
        <v>196194107.73000005</v>
      </c>
      <c r="K28" s="19">
        <f t="shared" si="2"/>
        <v>1.5747997454903673</v>
      </c>
      <c r="L28" s="19">
        <f t="shared" si="3"/>
        <v>5.1973371161611142E-5</v>
      </c>
    </row>
    <row r="29" spans="3:14" ht="30" x14ac:dyDescent="0.25">
      <c r="C29" s="102" t="s">
        <v>126</v>
      </c>
      <c r="D29" s="104">
        <v>730697401.96000004</v>
      </c>
      <c r="E29" s="18">
        <v>8399310777</v>
      </c>
      <c r="F29" s="105">
        <v>654869082.65999997</v>
      </c>
      <c r="G29" s="105">
        <v>654869082.65999997</v>
      </c>
      <c r="H29" s="105">
        <v>664420312.63999999</v>
      </c>
      <c r="I29" s="19">
        <f t="shared" si="4"/>
        <v>7.796700229895541E-2</v>
      </c>
      <c r="J29" s="18">
        <f t="shared" si="1"/>
        <v>-75828319.300000072</v>
      </c>
      <c r="K29" s="19">
        <f t="shared" si="2"/>
        <v>-0.10377526880019081</v>
      </c>
      <c r="L29" s="19">
        <f t="shared" si="3"/>
        <v>1.0610388672722234E-4</v>
      </c>
    </row>
    <row r="30" spans="3:14" x14ac:dyDescent="0.25">
      <c r="C30" s="102" t="s">
        <v>127</v>
      </c>
      <c r="D30" s="104">
        <v>74705824.149999991</v>
      </c>
      <c r="E30" s="18">
        <v>1206917122</v>
      </c>
      <c r="F30" s="105">
        <v>57268187.850000001</v>
      </c>
      <c r="G30" s="105">
        <v>92961759.660000011</v>
      </c>
      <c r="H30" s="105">
        <v>95946560.689999998</v>
      </c>
      <c r="I30" s="19">
        <f t="shared" si="4"/>
        <v>7.7024145208870451E-2</v>
      </c>
      <c r="J30" s="18">
        <f t="shared" si="1"/>
        <v>18255935.51000002</v>
      </c>
      <c r="K30" s="19">
        <f t="shared" si="2"/>
        <v>0.24437098067942301</v>
      </c>
      <c r="L30" s="19">
        <f t="shared" si="3"/>
        <v>1.5061947919213299E-5</v>
      </c>
    </row>
    <row r="31" spans="3:14" x14ac:dyDescent="0.25">
      <c r="C31" s="102" t="s">
        <v>128</v>
      </c>
      <c r="D31" s="104">
        <v>219551442.83000007</v>
      </c>
      <c r="E31" s="18">
        <v>3017699205</v>
      </c>
      <c r="F31" s="105">
        <v>295299180.16000009</v>
      </c>
      <c r="G31" s="105">
        <v>292680849.38</v>
      </c>
      <c r="H31" s="105">
        <v>261074205.78000006</v>
      </c>
      <c r="I31" s="19">
        <f t="shared" si="4"/>
        <v>9.6988079161455062E-2</v>
      </c>
      <c r="J31" s="18">
        <f t="shared" si="1"/>
        <v>73129406.549999923</v>
      </c>
      <c r="K31" s="19">
        <f t="shared" si="2"/>
        <v>0.3330855202196254</v>
      </c>
      <c r="L31" s="19">
        <f t="shared" si="3"/>
        <v>4.7421044163060448E-5</v>
      </c>
    </row>
    <row r="32" spans="3:14" x14ac:dyDescent="0.25">
      <c r="C32" s="102" t="s">
        <v>129</v>
      </c>
      <c r="D32" s="104">
        <v>45630598.32</v>
      </c>
      <c r="E32" s="18">
        <v>660646782</v>
      </c>
      <c r="F32" s="105">
        <v>17563836.710000001</v>
      </c>
      <c r="G32" s="105">
        <v>41113345.25</v>
      </c>
      <c r="H32" s="105">
        <v>40665699.720000006</v>
      </c>
      <c r="I32" s="19">
        <f t="shared" si="4"/>
        <v>6.2231961723231401E-2</v>
      </c>
      <c r="J32" s="18">
        <f t="shared" si="1"/>
        <v>-4517253.07</v>
      </c>
      <c r="K32" s="19">
        <f t="shared" si="2"/>
        <v>-9.8996139351959306E-2</v>
      </c>
      <c r="L32" s="19">
        <f t="shared" si="3"/>
        <v>6.6613096310244199E-6</v>
      </c>
    </row>
    <row r="33" spans="3:13" ht="30" x14ac:dyDescent="0.25">
      <c r="C33" s="102" t="s">
        <v>130</v>
      </c>
      <c r="D33" s="104">
        <v>713957698.19999981</v>
      </c>
      <c r="E33" s="18">
        <v>12135451604</v>
      </c>
      <c r="F33" s="105">
        <v>800329014.79999983</v>
      </c>
      <c r="G33" s="105">
        <v>767842763.24999976</v>
      </c>
      <c r="H33" s="105">
        <v>978465760.97000122</v>
      </c>
      <c r="I33" s="19">
        <f t="shared" si="4"/>
        <v>6.3272697902475167E-2</v>
      </c>
      <c r="J33" s="18">
        <f t="shared" si="1"/>
        <v>53885065.049999952</v>
      </c>
      <c r="K33" s="19">
        <f t="shared" si="2"/>
        <v>7.5473750315813826E-2</v>
      </c>
      <c r="L33" s="19">
        <f t="shared" si="3"/>
        <v>1.2440822713032885E-4</v>
      </c>
    </row>
    <row r="34" spans="3:13" ht="30" x14ac:dyDescent="0.25">
      <c r="C34" s="102" t="s">
        <v>131</v>
      </c>
      <c r="D34" s="104">
        <v>1109694563.9300003</v>
      </c>
      <c r="E34" s="18">
        <v>15535507827</v>
      </c>
      <c r="F34" s="105">
        <v>1112757932.3599999</v>
      </c>
      <c r="G34" s="105">
        <v>1157031084.3800001</v>
      </c>
      <c r="H34" s="105">
        <v>1129833789.6199996</v>
      </c>
      <c r="I34" s="19">
        <f t="shared" si="4"/>
        <v>7.4476553793055497E-2</v>
      </c>
      <c r="J34" s="18">
        <f t="shared" si="1"/>
        <v>47336520.449999809</v>
      </c>
      <c r="K34" s="19">
        <f t="shared" si="2"/>
        <v>4.2657251813829559E-2</v>
      </c>
      <c r="L34" s="19">
        <f t="shared" si="3"/>
        <v>1.8746570630311633E-4</v>
      </c>
    </row>
    <row r="35" spans="3:13" ht="30" x14ac:dyDescent="0.25">
      <c r="C35" s="102" t="s">
        <v>132</v>
      </c>
      <c r="D35" s="104">
        <v>192609137.92999995</v>
      </c>
      <c r="E35" s="18">
        <v>5697312972</v>
      </c>
      <c r="F35" s="105">
        <v>192710312.51999998</v>
      </c>
      <c r="G35" s="105">
        <v>346095860.04000002</v>
      </c>
      <c r="H35" s="105">
        <v>337379992.63000017</v>
      </c>
      <c r="I35" s="19">
        <f t="shared" si="4"/>
        <v>6.0747208682570511E-2</v>
      </c>
      <c r="J35" s="18">
        <f t="shared" si="1"/>
        <v>153486722.11000007</v>
      </c>
      <c r="K35" s="19">
        <f t="shared" si="2"/>
        <v>0.7968818289700349</v>
      </c>
      <c r="L35" s="19">
        <f t="shared" si="3"/>
        <v>5.6075507155237674E-5</v>
      </c>
    </row>
    <row r="36" spans="3:13" ht="30" x14ac:dyDescent="0.25">
      <c r="C36" s="102" t="s">
        <v>133</v>
      </c>
      <c r="D36" s="104">
        <v>60116621.240000017</v>
      </c>
      <c r="E36" s="18">
        <v>1857951622</v>
      </c>
      <c r="F36" s="105">
        <v>117874501.41</v>
      </c>
      <c r="G36" s="105">
        <v>108872777.08999997</v>
      </c>
      <c r="H36" s="105">
        <v>105917765.68999998</v>
      </c>
      <c r="I36" s="19">
        <f t="shared" si="4"/>
        <v>5.8598284153816342E-2</v>
      </c>
      <c r="J36" s="18">
        <f t="shared" si="1"/>
        <v>48756155.849999957</v>
      </c>
      <c r="K36" s="19">
        <f t="shared" si="2"/>
        <v>0.81102621611673165</v>
      </c>
      <c r="L36" s="19">
        <f t="shared" si="3"/>
        <v>1.7639899506498846E-5</v>
      </c>
    </row>
    <row r="37" spans="3:13" x14ac:dyDescent="0.25">
      <c r="C37" s="102" t="s">
        <v>134</v>
      </c>
      <c r="D37" s="104">
        <v>95337818.140000001</v>
      </c>
      <c r="E37" s="18">
        <v>3551479482</v>
      </c>
      <c r="F37" s="105">
        <v>139009258.58000001</v>
      </c>
      <c r="G37" s="105">
        <v>142009678.91000006</v>
      </c>
      <c r="H37" s="105">
        <v>217666163.43000001</v>
      </c>
      <c r="I37" s="19">
        <f t="shared" si="4"/>
        <v>3.9986062042523168E-2</v>
      </c>
      <c r="J37" s="18">
        <f t="shared" si="1"/>
        <v>46671860.770000055</v>
      </c>
      <c r="K37" s="19">
        <f t="shared" si="2"/>
        <v>0.4895419433814206</v>
      </c>
      <c r="L37" s="19">
        <f t="shared" si="3"/>
        <v>2.3008841437486017E-5</v>
      </c>
    </row>
    <row r="38" spans="3:13" ht="30" x14ac:dyDescent="0.25">
      <c r="C38" s="102" t="s">
        <v>135</v>
      </c>
      <c r="D38" s="18"/>
      <c r="E38" s="18">
        <v>14115198200</v>
      </c>
      <c r="F38" s="105">
        <v>1210625703.1399999</v>
      </c>
      <c r="G38" s="105">
        <v>2184335846.1899996</v>
      </c>
      <c r="H38" s="105">
        <v>1912282344.6400001</v>
      </c>
      <c r="I38" s="19">
        <f t="shared" si="4"/>
        <v>0.1547506322787589</v>
      </c>
      <c r="J38" s="18">
        <f t="shared" si="1"/>
        <v>2184335846.1899996</v>
      </c>
      <c r="K38" s="19" t="str">
        <f t="shared" si="2"/>
        <v>0.0%</v>
      </c>
      <c r="L38" s="19">
        <f t="shared" si="3"/>
        <v>3.5391275803851841E-4</v>
      </c>
    </row>
    <row r="39" spans="3:13" x14ac:dyDescent="0.25">
      <c r="C39" s="21" t="s">
        <v>136</v>
      </c>
      <c r="D39" s="16">
        <f>D40</f>
        <v>726855278.73999977</v>
      </c>
      <c r="E39" s="16">
        <f>E40</f>
        <v>9087263346</v>
      </c>
      <c r="F39" s="16">
        <f t="shared" ref="F39:G39" si="6">F40</f>
        <v>757271927.96000028</v>
      </c>
      <c r="G39" s="16">
        <f t="shared" si="6"/>
        <v>757271927.96000028</v>
      </c>
      <c r="H39" s="16">
        <f>H40</f>
        <v>757271927.96000028</v>
      </c>
      <c r="I39" s="17">
        <f t="shared" si="4"/>
        <v>8.3333331403159308E-2</v>
      </c>
      <c r="J39" s="16">
        <f t="shared" si="1"/>
        <v>30416649.220000505</v>
      </c>
      <c r="K39" s="17">
        <f t="shared" si="2"/>
        <v>4.1846912459282987E-2</v>
      </c>
      <c r="L39" s="17">
        <f t="shared" si="3"/>
        <v>1.2269550814584664E-4</v>
      </c>
      <c r="M39" s="15"/>
    </row>
    <row r="40" spans="3:13" x14ac:dyDescent="0.25">
      <c r="C40" s="102" t="s">
        <v>137</v>
      </c>
      <c r="D40" s="104">
        <v>726855278.73999977</v>
      </c>
      <c r="E40" s="18">
        <v>9087263346</v>
      </c>
      <c r="F40" s="105">
        <v>757271927.96000028</v>
      </c>
      <c r="G40" s="105">
        <v>757271927.96000028</v>
      </c>
      <c r="H40" s="105">
        <v>757271927.96000028</v>
      </c>
      <c r="I40" s="19">
        <f t="shared" si="4"/>
        <v>8.3333331403159308E-2</v>
      </c>
      <c r="J40" s="18">
        <f t="shared" si="1"/>
        <v>30416649.220000505</v>
      </c>
      <c r="K40" s="19">
        <f t="shared" si="2"/>
        <v>4.1846912459282987E-2</v>
      </c>
      <c r="L40" s="19">
        <f t="shared" si="3"/>
        <v>1.2269550814584664E-4</v>
      </c>
    </row>
    <row r="41" spans="3:13" x14ac:dyDescent="0.25">
      <c r="C41" s="21" t="s">
        <v>138</v>
      </c>
      <c r="D41" s="16">
        <f>SUM(D42:D46)</f>
        <v>512408181.04999995</v>
      </c>
      <c r="E41" s="16">
        <f>SUM(E42:E46)</f>
        <v>9710521816</v>
      </c>
      <c r="F41" s="16">
        <f t="shared" ref="F41:G41" si="7">SUM(F42:F46)</f>
        <v>810892626.01999998</v>
      </c>
      <c r="G41" s="16">
        <f t="shared" si="7"/>
        <v>811737263.77999997</v>
      </c>
      <c r="H41" s="16">
        <f>SUM(H42:H46)</f>
        <v>811481095.34000003</v>
      </c>
      <c r="I41" s="17">
        <f t="shared" si="4"/>
        <v>8.3593578096133075E-2</v>
      </c>
      <c r="J41" s="16">
        <f t="shared" si="1"/>
        <v>299329082.73000002</v>
      </c>
      <c r="K41" s="17">
        <f t="shared" si="2"/>
        <v>0.58416140452057297</v>
      </c>
      <c r="L41" s="17">
        <f t="shared" si="3"/>
        <v>1.3152014802490742E-4</v>
      </c>
      <c r="M41" s="15"/>
    </row>
    <row r="42" spans="3:13" x14ac:dyDescent="0.25">
      <c r="C42" s="102" t="s">
        <v>139</v>
      </c>
      <c r="D42" s="104">
        <v>270907662.38999993</v>
      </c>
      <c r="E42" s="18">
        <v>5511291957</v>
      </c>
      <c r="F42" s="105">
        <v>459274316</v>
      </c>
      <c r="G42" s="105">
        <v>459274316</v>
      </c>
      <c r="H42" s="105">
        <v>459274316</v>
      </c>
      <c r="I42" s="19">
        <f t="shared" si="4"/>
        <v>8.3333330838455524E-2</v>
      </c>
      <c r="J42" s="18">
        <f t="shared" si="1"/>
        <v>188366653.61000007</v>
      </c>
      <c r="K42" s="19">
        <f t="shared" si="2"/>
        <v>0.69531681735464013</v>
      </c>
      <c r="L42" s="19">
        <f t="shared" si="3"/>
        <v>7.4413025888545343E-5</v>
      </c>
    </row>
    <row r="43" spans="3:13" x14ac:dyDescent="0.25">
      <c r="C43" s="101" t="s">
        <v>140</v>
      </c>
      <c r="D43" s="104">
        <v>81732545.590000018</v>
      </c>
      <c r="E43" s="18">
        <v>1474248087</v>
      </c>
      <c r="F43" s="105">
        <v>124526483.35000001</v>
      </c>
      <c r="G43" s="105">
        <v>124526483.35000001</v>
      </c>
      <c r="H43" s="105">
        <v>124526483.35000001</v>
      </c>
      <c r="I43" s="19">
        <f t="shared" si="4"/>
        <v>8.4467793750645725E-2</v>
      </c>
      <c r="J43" s="18">
        <f t="shared" si="1"/>
        <v>42793937.75999999</v>
      </c>
      <c r="K43" s="19">
        <f t="shared" si="2"/>
        <v>0.5235850352033552</v>
      </c>
      <c r="L43" s="19">
        <f t="shared" si="3"/>
        <v>2.0176160752984632E-5</v>
      </c>
    </row>
    <row r="44" spans="3:13" x14ac:dyDescent="0.25">
      <c r="C44" s="102" t="s">
        <v>141</v>
      </c>
      <c r="D44" s="104">
        <v>97947639</v>
      </c>
      <c r="E44" s="18">
        <v>1575371875</v>
      </c>
      <c r="F44" s="105">
        <v>131280974.63000001</v>
      </c>
      <c r="G44" s="105">
        <v>131280974.63000001</v>
      </c>
      <c r="H44" s="105">
        <v>131280974.63000001</v>
      </c>
      <c r="I44" s="19">
        <f t="shared" si="4"/>
        <v>8.3333323841394594E-2</v>
      </c>
      <c r="J44" s="18">
        <f t="shared" si="1"/>
        <v>33333335.63000001</v>
      </c>
      <c r="K44" s="19">
        <f t="shared" si="2"/>
        <v>0.3403179083265091</v>
      </c>
      <c r="L44" s="19">
        <f t="shared" si="3"/>
        <v>2.1270544037597905E-5</v>
      </c>
    </row>
    <row r="45" spans="3:13" x14ac:dyDescent="0.25">
      <c r="C45" s="102" t="s">
        <v>142</v>
      </c>
      <c r="D45" s="104">
        <v>11705195</v>
      </c>
      <c r="E45" s="18">
        <v>247728228</v>
      </c>
      <c r="F45" s="105">
        <v>20662391.370000001</v>
      </c>
      <c r="G45" s="105">
        <v>21507029.129999999</v>
      </c>
      <c r="H45" s="105">
        <v>21250860.689999998</v>
      </c>
      <c r="I45" s="19">
        <f t="shared" si="4"/>
        <v>8.6817030516199378E-2</v>
      </c>
      <c r="J45" s="18">
        <f t="shared" si="1"/>
        <v>9801834.129999999</v>
      </c>
      <c r="K45" s="19">
        <f t="shared" si="2"/>
        <v>0.83739178458795427</v>
      </c>
      <c r="L45" s="19">
        <f t="shared" si="3"/>
        <v>3.4846344759161079E-6</v>
      </c>
    </row>
    <row r="46" spans="3:13" ht="30" x14ac:dyDescent="0.25">
      <c r="C46" s="102" t="s">
        <v>143</v>
      </c>
      <c r="D46" s="104">
        <v>50115139.069999993</v>
      </c>
      <c r="E46" s="18">
        <v>901881669</v>
      </c>
      <c r="F46" s="105">
        <v>75148460.669999987</v>
      </c>
      <c r="G46" s="105">
        <v>75148460.669999987</v>
      </c>
      <c r="H46" s="105">
        <v>75148460.669999987</v>
      </c>
      <c r="I46" s="19">
        <f t="shared" si="4"/>
        <v>8.3324080367798217E-2</v>
      </c>
      <c r="J46" s="18">
        <f t="shared" si="1"/>
        <v>25033321.599999994</v>
      </c>
      <c r="K46" s="19">
        <f t="shared" si="2"/>
        <v>0.49951615548814238</v>
      </c>
      <c r="L46" s="19">
        <f t="shared" si="3"/>
        <v>1.2175782869863423E-5</v>
      </c>
    </row>
    <row r="47" spans="3:13" x14ac:dyDescent="0.25">
      <c r="C47" s="21" t="s">
        <v>144</v>
      </c>
      <c r="D47" s="16">
        <f>SUM(D48:D49)</f>
        <v>16760000707.859999</v>
      </c>
      <c r="E47" s="16">
        <f>SUM(E48:E49)</f>
        <v>305358731844</v>
      </c>
      <c r="F47" s="16">
        <f t="shared" ref="F47:G47" si="8">SUM(F48:F49)</f>
        <v>23341430395.109997</v>
      </c>
      <c r="G47" s="16">
        <f t="shared" si="8"/>
        <v>26071506041.630001</v>
      </c>
      <c r="H47" s="16">
        <f>SUM(H48:H49)</f>
        <v>48153544813.790001</v>
      </c>
      <c r="I47" s="17">
        <f t="shared" si="4"/>
        <v>8.537992637115506E-2</v>
      </c>
      <c r="J47" s="16">
        <f t="shared" si="1"/>
        <v>9311505333.7700024</v>
      </c>
      <c r="K47" s="17">
        <f t="shared" si="2"/>
        <v>0.55557905372898653</v>
      </c>
      <c r="L47" s="17">
        <f t="shared" si="3"/>
        <v>4.2241849510025282E-3</v>
      </c>
      <c r="M47" s="15"/>
    </row>
    <row r="48" spans="3:13" ht="30" x14ac:dyDescent="0.25">
      <c r="C48" s="102" t="s">
        <v>145</v>
      </c>
      <c r="D48" s="104">
        <v>11476705856.779999</v>
      </c>
      <c r="E48" s="18">
        <v>217039052885</v>
      </c>
      <c r="F48" s="105">
        <v>17665113390.699997</v>
      </c>
      <c r="G48" s="105">
        <v>17682896381.470001</v>
      </c>
      <c r="H48" s="105">
        <v>39842005119.290001</v>
      </c>
      <c r="I48" s="19">
        <f t="shared" si="4"/>
        <v>8.1473339228214536E-2</v>
      </c>
      <c r="J48" s="18">
        <f t="shared" si="1"/>
        <v>6206190524.6900024</v>
      </c>
      <c r="K48" s="19">
        <f t="shared" si="2"/>
        <v>0.54076410096575078</v>
      </c>
      <c r="L48" s="19">
        <f t="shared" si="3"/>
        <v>2.8650368208676231E-3</v>
      </c>
    </row>
    <row r="49" spans="3:12" ht="30.75" thickBot="1" x14ac:dyDescent="0.3">
      <c r="C49" s="102" t="s">
        <v>146</v>
      </c>
      <c r="D49" s="104">
        <v>5283294851.0799999</v>
      </c>
      <c r="E49" s="18">
        <v>88319678959</v>
      </c>
      <c r="F49" s="105">
        <v>5676317004.4099989</v>
      </c>
      <c r="G49" s="105">
        <v>8388609660.1599998</v>
      </c>
      <c r="H49" s="105">
        <v>8311539694.5</v>
      </c>
      <c r="I49" s="19">
        <f t="shared" si="4"/>
        <v>9.4980074192232769E-2</v>
      </c>
      <c r="J49" s="18">
        <f t="shared" si="1"/>
        <v>3105314809.0799999</v>
      </c>
      <c r="K49" s="19">
        <f t="shared" si="2"/>
        <v>0.58776102727736612</v>
      </c>
      <c r="L49" s="19">
        <f t="shared" si="3"/>
        <v>1.3591481301349054E-3</v>
      </c>
    </row>
    <row r="50" spans="3:12" ht="15.75" thickBot="1" x14ac:dyDescent="0.3">
      <c r="C50" s="103" t="s">
        <v>96</v>
      </c>
      <c r="D50" s="70">
        <f>D12+D15+D39+D41+D47</f>
        <v>64426257890.780014</v>
      </c>
      <c r="E50" s="70">
        <f>E12+E15+E39+E41+E47</f>
        <v>1046280711338</v>
      </c>
      <c r="F50" s="70">
        <f>F12+F15+F39+F41+F47</f>
        <v>72362663644.860001</v>
      </c>
      <c r="G50" s="70">
        <f>G12+G15+G39+G41+G47</f>
        <v>85066677557.270035</v>
      </c>
      <c r="H50" s="70">
        <f>H12+H15+H39+H41+H47</f>
        <v>108368369547.20001</v>
      </c>
      <c r="I50" s="71">
        <f t="shared" si="4"/>
        <v>8.1303876326349792E-2</v>
      </c>
      <c r="J50" s="70">
        <f t="shared" si="1"/>
        <v>20640419666.490021</v>
      </c>
      <c r="K50" s="71">
        <f t="shared" si="2"/>
        <v>0.32037278498281141</v>
      </c>
      <c r="L50" s="71">
        <f t="shared" si="3"/>
        <v>1.3782762629647408E-2</v>
      </c>
    </row>
    <row r="51" spans="3:12" x14ac:dyDescent="0.25">
      <c r="C51" s="67" t="s">
        <v>97</v>
      </c>
    </row>
    <row r="52" spans="3:12" x14ac:dyDescent="0.25">
      <c r="C52" s="4" t="s">
        <v>101</v>
      </c>
    </row>
    <row r="53" spans="3:12" x14ac:dyDescent="0.25">
      <c r="C53" s="94" t="s">
        <v>98</v>
      </c>
    </row>
    <row r="54" spans="3:12" x14ac:dyDescent="0.25">
      <c r="C54" s="67" t="s">
        <v>21</v>
      </c>
    </row>
    <row r="56" spans="3:12" x14ac:dyDescent="0.25">
      <c r="F56" s="18"/>
      <c r="G56" s="16"/>
      <c r="H56" s="16"/>
    </row>
    <row r="320" spans="2:2" x14ac:dyDescent="0.25">
      <c r="B320" s="4" t="s">
        <v>22</v>
      </c>
    </row>
  </sheetData>
  <mergeCells count="16">
    <mergeCell ref="C1:L1"/>
    <mergeCell ref="C2:L2"/>
    <mergeCell ref="C3:L3"/>
    <mergeCell ref="C5:L5"/>
    <mergeCell ref="C6:L6"/>
    <mergeCell ref="J7:K9"/>
    <mergeCell ref="L7:L10"/>
    <mergeCell ref="I9:I10"/>
    <mergeCell ref="C7:C11"/>
    <mergeCell ref="E7:I7"/>
    <mergeCell ref="F9:F10"/>
    <mergeCell ref="G9:G10"/>
    <mergeCell ref="H9:H10"/>
    <mergeCell ref="E8:E10"/>
    <mergeCell ref="F8:I8"/>
    <mergeCell ref="D8:D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8F31-D473-4A6A-9416-4CF12CAC2999}">
  <dimension ref="B3:T320"/>
  <sheetViews>
    <sheetView showGridLines="0" zoomScale="69" zoomScaleNormal="69" workbookViewId="0">
      <selection activeCell="G57" sqref="G57"/>
    </sheetView>
  </sheetViews>
  <sheetFormatPr baseColWidth="10" defaultColWidth="11.42578125" defaultRowHeight="15" x14ac:dyDescent="0.25"/>
  <cols>
    <col min="2" max="2" width="35.42578125" bestFit="1" customWidth="1"/>
  </cols>
  <sheetData>
    <row r="3" spans="2:20" x14ac:dyDescent="0.25">
      <c r="F3" s="141" t="s">
        <v>645</v>
      </c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</row>
    <row r="5" spans="2:20" x14ac:dyDescent="0.25">
      <c r="B5" s="22" t="s">
        <v>147</v>
      </c>
      <c r="C5" s="23">
        <v>0.15319518792098741</v>
      </c>
      <c r="D5" s="66"/>
      <c r="E5" s="66"/>
    </row>
    <row r="6" spans="2:20" x14ac:dyDescent="0.25">
      <c r="B6" s="22" t="s">
        <v>148</v>
      </c>
      <c r="C6" s="23">
        <v>0.14795964457065305</v>
      </c>
      <c r="D6" s="66"/>
      <c r="E6" s="66"/>
    </row>
    <row r="7" spans="2:20" x14ac:dyDescent="0.25">
      <c r="B7" s="22" t="s">
        <v>149</v>
      </c>
      <c r="C7" s="23">
        <v>5.9387827443934931E-3</v>
      </c>
      <c r="D7" s="66"/>
      <c r="E7" s="66"/>
    </row>
    <row r="8" spans="2:20" x14ac:dyDescent="0.25">
      <c r="B8" s="22" t="s">
        <v>150</v>
      </c>
      <c r="C8" s="23">
        <v>0.48503537240938982</v>
      </c>
      <c r="D8" s="66"/>
      <c r="E8" s="66"/>
    </row>
    <row r="9" spans="2:20" x14ac:dyDescent="0.25">
      <c r="B9" s="22" t="s">
        <v>151</v>
      </c>
      <c r="C9" s="23">
        <v>0.2078710123545762</v>
      </c>
      <c r="D9" s="66"/>
      <c r="E9" s="66"/>
    </row>
    <row r="10" spans="2:20" x14ac:dyDescent="0.25">
      <c r="B10" s="24" t="s">
        <v>152</v>
      </c>
      <c r="C10" s="25">
        <v>1</v>
      </c>
      <c r="D10" s="25"/>
      <c r="E10" s="25"/>
    </row>
    <row r="12" spans="2:20" ht="19.5" customHeight="1" x14ac:dyDescent="0.25"/>
    <row r="14" spans="2:20" x14ac:dyDescent="0.25">
      <c r="B14" s="55" t="s">
        <v>153</v>
      </c>
    </row>
    <row r="15" spans="2:20" ht="15" customHeight="1" x14ac:dyDescent="0.25">
      <c r="B15" s="94" t="s">
        <v>101</v>
      </c>
      <c r="C15" s="67"/>
      <c r="D15" s="65"/>
      <c r="E15" s="65"/>
    </row>
    <row r="16" spans="2:20" x14ac:dyDescent="0.25">
      <c r="B16" s="55" t="s">
        <v>21</v>
      </c>
      <c r="C16" s="64"/>
      <c r="D16" s="64"/>
      <c r="E16" s="64"/>
    </row>
    <row r="320" spans="2:2" x14ac:dyDescent="0.25">
      <c r="B320" t="s">
        <v>22</v>
      </c>
    </row>
  </sheetData>
  <mergeCells count="1">
    <mergeCell ref="F3:T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2C8A8-99C3-42DC-93DB-929048AE57D7}">
  <dimension ref="B3:D317"/>
  <sheetViews>
    <sheetView showGridLines="0" topLeftCell="A164" zoomScale="85" zoomScaleNormal="85" workbookViewId="0">
      <selection activeCell="B207" sqref="B207"/>
    </sheetView>
  </sheetViews>
  <sheetFormatPr baseColWidth="10" defaultColWidth="9.140625" defaultRowHeight="15" x14ac:dyDescent="0.25"/>
  <cols>
    <col min="1" max="1" width="9.140625" style="4"/>
    <col min="2" max="2" width="123.7109375" style="4" bestFit="1" customWidth="1"/>
    <col min="3" max="3" width="20" style="4" customWidth="1"/>
    <col min="4" max="4" width="16.85546875" style="4" customWidth="1"/>
    <col min="5" max="5" width="9.140625" style="4"/>
    <col min="6" max="6" width="14.28515625" style="4" bestFit="1" customWidth="1"/>
    <col min="7" max="7" width="112.85546875" style="4" bestFit="1" customWidth="1"/>
    <col min="8" max="8" width="19.85546875" style="4" bestFit="1" customWidth="1"/>
    <col min="9" max="9" width="18" style="4" bestFit="1" customWidth="1"/>
    <col min="10" max="10" width="17.140625" style="4" bestFit="1" customWidth="1"/>
    <col min="11" max="11" width="17.7109375" style="4" bestFit="1" customWidth="1"/>
    <col min="12" max="16384" width="9.140625" style="4"/>
  </cols>
  <sheetData>
    <row r="3" spans="2:4" ht="15.75" x14ac:dyDescent="0.25">
      <c r="B3" s="197" t="s">
        <v>154</v>
      </c>
      <c r="C3" s="197"/>
      <c r="D3" s="197"/>
    </row>
    <row r="4" spans="2:4" ht="16.5" thickBot="1" x14ac:dyDescent="0.3">
      <c r="B4" s="198" t="s">
        <v>155</v>
      </c>
      <c r="C4" s="198"/>
      <c r="D4" s="198"/>
    </row>
    <row r="5" spans="2:4" ht="15" customHeight="1" x14ac:dyDescent="0.25">
      <c r="B5" s="199" t="s">
        <v>27</v>
      </c>
      <c r="C5" s="201" t="s">
        <v>31</v>
      </c>
      <c r="D5" s="201" t="s">
        <v>156</v>
      </c>
    </row>
    <row r="6" spans="2:4" ht="15" customHeight="1" x14ac:dyDescent="0.25">
      <c r="B6" s="200"/>
      <c r="C6" s="204"/>
      <c r="D6" s="202"/>
    </row>
    <row r="7" spans="2:4" ht="15.75" thickBot="1" x14ac:dyDescent="0.3">
      <c r="B7" s="85" t="s">
        <v>157</v>
      </c>
      <c r="C7" s="205"/>
      <c r="D7" s="203"/>
    </row>
    <row r="8" spans="2:4" x14ac:dyDescent="0.25">
      <c r="B8" s="58" t="s">
        <v>436</v>
      </c>
      <c r="C8" s="58">
        <v>871485917331</v>
      </c>
      <c r="D8" s="58">
        <v>76748555311.63002</v>
      </c>
    </row>
    <row r="9" spans="2:4" x14ac:dyDescent="0.25">
      <c r="B9" s="39" t="s">
        <v>437</v>
      </c>
      <c r="C9" s="59">
        <v>824909284943</v>
      </c>
      <c r="D9" s="59">
        <v>76680564229.52002</v>
      </c>
    </row>
    <row r="10" spans="2:4" x14ac:dyDescent="0.25">
      <c r="B10" s="88" t="s">
        <v>438</v>
      </c>
      <c r="C10" s="89">
        <v>774311822528</v>
      </c>
      <c r="D10" s="89">
        <v>72166621932.550018</v>
      </c>
    </row>
    <row r="11" spans="2:4" x14ac:dyDescent="0.25">
      <c r="B11" s="41" t="s">
        <v>439</v>
      </c>
      <c r="C11" s="60">
        <v>239266514875</v>
      </c>
      <c r="D11" s="60">
        <v>24440293926.73</v>
      </c>
    </row>
    <row r="12" spans="2:4" x14ac:dyDescent="0.25">
      <c r="B12" s="41" t="s">
        <v>440</v>
      </c>
      <c r="C12" s="60">
        <v>3170074337</v>
      </c>
      <c r="D12" s="60">
        <v>205127135.14000002</v>
      </c>
    </row>
    <row r="13" spans="2:4" x14ac:dyDescent="0.25">
      <c r="B13" s="41" t="s">
        <v>441</v>
      </c>
      <c r="C13" s="60">
        <v>59683905384</v>
      </c>
      <c r="D13" s="60">
        <v>4611250188.6000004</v>
      </c>
    </row>
    <row r="14" spans="2:4" x14ac:dyDescent="0.25">
      <c r="B14" s="41" t="s">
        <v>442</v>
      </c>
      <c r="C14" s="60">
        <v>4972401233</v>
      </c>
      <c r="D14" s="60">
        <v>545666745.62</v>
      </c>
    </row>
    <row r="15" spans="2:4" x14ac:dyDescent="0.25">
      <c r="B15" s="41" t="s">
        <v>443</v>
      </c>
      <c r="C15" s="60">
        <v>390076419</v>
      </c>
      <c r="D15" s="60">
        <v>56808156.590000011</v>
      </c>
    </row>
    <row r="16" spans="2:4" x14ac:dyDescent="0.25">
      <c r="B16" s="41" t="s">
        <v>444</v>
      </c>
      <c r="C16" s="60">
        <v>16553429</v>
      </c>
      <c r="D16" s="60">
        <v>1331927.2</v>
      </c>
    </row>
    <row r="17" spans="2:4" x14ac:dyDescent="0.25">
      <c r="B17" s="41" t="s">
        <v>445</v>
      </c>
      <c r="C17" s="60">
        <v>840555014</v>
      </c>
      <c r="D17" s="60">
        <v>92144216.590000004</v>
      </c>
    </row>
    <row r="18" spans="2:4" x14ac:dyDescent="0.25">
      <c r="B18" s="41" t="s">
        <v>446</v>
      </c>
      <c r="C18" s="60">
        <v>1089338623</v>
      </c>
      <c r="D18" s="60">
        <v>126849368.23</v>
      </c>
    </row>
    <row r="19" spans="2:4" x14ac:dyDescent="0.25">
      <c r="B19" s="41" t="s">
        <v>447</v>
      </c>
      <c r="C19" s="60">
        <v>3455170716</v>
      </c>
      <c r="D19" s="60">
        <v>249509854.85999998</v>
      </c>
    </row>
    <row r="20" spans="2:4" x14ac:dyDescent="0.25">
      <c r="B20" s="41" t="s">
        <v>448</v>
      </c>
      <c r="C20" s="60">
        <v>120024203</v>
      </c>
      <c r="D20" s="60">
        <v>4493283.7699999986</v>
      </c>
    </row>
    <row r="21" spans="2:4" x14ac:dyDescent="0.25">
      <c r="B21" s="41" t="s">
        <v>449</v>
      </c>
      <c r="C21" s="60">
        <v>114843096408</v>
      </c>
      <c r="D21" s="60">
        <v>12774413947.129999</v>
      </c>
    </row>
    <row r="22" spans="2:4" x14ac:dyDescent="0.25">
      <c r="B22" s="41" t="s">
        <v>450</v>
      </c>
      <c r="C22" s="60">
        <v>317297004</v>
      </c>
      <c r="D22" s="60">
        <v>18618638.469999999</v>
      </c>
    </row>
    <row r="23" spans="2:4" x14ac:dyDescent="0.25">
      <c r="B23" s="41" t="s">
        <v>451</v>
      </c>
      <c r="C23" s="60">
        <v>65157955</v>
      </c>
      <c r="D23" s="60">
        <v>3544623.9500000007</v>
      </c>
    </row>
    <row r="24" spans="2:4" x14ac:dyDescent="0.25">
      <c r="B24" s="41" t="s">
        <v>452</v>
      </c>
      <c r="C24" s="60">
        <v>750395202</v>
      </c>
      <c r="D24" s="60">
        <v>59558501.939999998</v>
      </c>
    </row>
    <row r="25" spans="2:4" x14ac:dyDescent="0.25">
      <c r="B25" s="41" t="s">
        <v>453</v>
      </c>
      <c r="C25" s="60">
        <v>946777725</v>
      </c>
      <c r="D25" s="60">
        <v>89612846.810000002</v>
      </c>
    </row>
    <row r="26" spans="2:4" x14ac:dyDescent="0.25">
      <c r="B26" s="41" t="s">
        <v>454</v>
      </c>
      <c r="C26" s="60">
        <v>1214430882</v>
      </c>
      <c r="D26" s="60">
        <v>489839561.89999998</v>
      </c>
    </row>
    <row r="27" spans="2:4" x14ac:dyDescent="0.25">
      <c r="B27" s="41" t="s">
        <v>455</v>
      </c>
      <c r="C27" s="60">
        <v>168249463</v>
      </c>
      <c r="D27" s="60">
        <v>54208663.870000005</v>
      </c>
    </row>
    <row r="28" spans="2:4" x14ac:dyDescent="0.25">
      <c r="B28" s="41" t="s">
        <v>456</v>
      </c>
      <c r="C28" s="60"/>
      <c r="D28" s="60">
        <v>1500</v>
      </c>
    </row>
    <row r="29" spans="2:4" x14ac:dyDescent="0.25">
      <c r="B29" s="41" t="s">
        <v>457</v>
      </c>
      <c r="C29" s="60">
        <v>297121840</v>
      </c>
      <c r="D29" s="60">
        <v>20841391.98</v>
      </c>
    </row>
    <row r="30" spans="2:4" x14ac:dyDescent="0.25">
      <c r="B30" s="41" t="s">
        <v>458</v>
      </c>
      <c r="C30" s="60">
        <v>9522887599</v>
      </c>
      <c r="D30" s="60">
        <v>808543393.16999984</v>
      </c>
    </row>
    <row r="31" spans="2:4" x14ac:dyDescent="0.25">
      <c r="B31" s="41" t="s">
        <v>459</v>
      </c>
      <c r="C31" s="60">
        <v>4365921110</v>
      </c>
      <c r="D31" s="60">
        <v>210709890.03999999</v>
      </c>
    </row>
    <row r="32" spans="2:4" x14ac:dyDescent="0.25">
      <c r="B32" s="41" t="s">
        <v>460</v>
      </c>
      <c r="C32" s="60">
        <v>14424485250</v>
      </c>
      <c r="D32" s="60">
        <v>1365092930.4700003</v>
      </c>
    </row>
    <row r="33" spans="2:4" x14ac:dyDescent="0.25">
      <c r="B33" s="41" t="s">
        <v>461</v>
      </c>
      <c r="C33" s="60">
        <v>240641723</v>
      </c>
      <c r="D33" s="60">
        <v>16032113.039999997</v>
      </c>
    </row>
    <row r="34" spans="2:4" x14ac:dyDescent="0.25">
      <c r="B34" s="41" t="s">
        <v>462</v>
      </c>
      <c r="C34" s="60">
        <v>31720064</v>
      </c>
      <c r="D34" s="60">
        <v>2366806.77</v>
      </c>
    </row>
    <row r="35" spans="2:4" x14ac:dyDescent="0.25">
      <c r="B35" s="41" t="s">
        <v>463</v>
      </c>
      <c r="C35" s="60">
        <v>604846003</v>
      </c>
      <c r="D35" s="60">
        <v>59233726.460000001</v>
      </c>
    </row>
    <row r="36" spans="2:4" x14ac:dyDescent="0.25">
      <c r="B36" s="41" t="s">
        <v>464</v>
      </c>
      <c r="C36" s="60">
        <v>14099637020</v>
      </c>
      <c r="D36" s="60">
        <v>2196457227.0500002</v>
      </c>
    </row>
    <row r="37" spans="2:4" x14ac:dyDescent="0.25">
      <c r="B37" s="41" t="s">
        <v>465</v>
      </c>
      <c r="C37" s="60">
        <v>2084364761</v>
      </c>
      <c r="D37" s="60">
        <v>219210199.77000004</v>
      </c>
    </row>
    <row r="38" spans="2:4" x14ac:dyDescent="0.25">
      <c r="B38" s="41" t="s">
        <v>466</v>
      </c>
      <c r="C38" s="60">
        <v>574761954</v>
      </c>
      <c r="D38" s="60">
        <v>47576626.819999985</v>
      </c>
    </row>
    <row r="39" spans="2:4" x14ac:dyDescent="0.25">
      <c r="B39" s="41" t="s">
        <v>467</v>
      </c>
      <c r="C39" s="60">
        <v>935258768</v>
      </c>
      <c r="D39" s="60">
        <v>107481853</v>
      </c>
    </row>
    <row r="40" spans="2:4" x14ac:dyDescent="0.25">
      <c r="B40" s="88" t="s">
        <v>468</v>
      </c>
      <c r="C40" s="89">
        <v>3693186</v>
      </c>
      <c r="D40" s="89">
        <v>62736.41</v>
      </c>
    </row>
    <row r="41" spans="2:4" x14ac:dyDescent="0.25">
      <c r="B41" s="41" t="s">
        <v>469</v>
      </c>
      <c r="C41" s="60">
        <v>37671600</v>
      </c>
      <c r="D41" s="60">
        <v>301469.51</v>
      </c>
    </row>
    <row r="42" spans="2:4" x14ac:dyDescent="0.25">
      <c r="B42" s="41" t="s">
        <v>470</v>
      </c>
      <c r="C42" s="60">
        <v>0</v>
      </c>
      <c r="D42" s="60">
        <v>3404401.5700000003</v>
      </c>
    </row>
    <row r="43" spans="2:4" x14ac:dyDescent="0.25">
      <c r="B43" s="41" t="s">
        <v>471</v>
      </c>
      <c r="C43" s="60">
        <v>38908676469</v>
      </c>
      <c r="D43" s="60">
        <v>3391676542.7900004</v>
      </c>
    </row>
    <row r="44" spans="2:4" x14ac:dyDescent="0.25">
      <c r="B44" s="41" t="s">
        <v>472</v>
      </c>
      <c r="C44" s="60">
        <v>4792092656</v>
      </c>
      <c r="D44" s="60">
        <v>136625588.62</v>
      </c>
    </row>
    <row r="45" spans="2:4" x14ac:dyDescent="0.25">
      <c r="B45" s="41" t="s">
        <v>473</v>
      </c>
      <c r="C45" s="60">
        <v>6667904868</v>
      </c>
      <c r="D45" s="60">
        <v>349907108.99999994</v>
      </c>
    </row>
    <row r="46" spans="2:4" x14ac:dyDescent="0.25">
      <c r="B46" s="41" t="s">
        <v>474</v>
      </c>
      <c r="C46" s="60">
        <v>11214412998</v>
      </c>
      <c r="D46" s="60">
        <v>1044785212.37</v>
      </c>
    </row>
    <row r="47" spans="2:4" x14ac:dyDescent="0.25">
      <c r="B47" s="41" t="s">
        <v>475</v>
      </c>
      <c r="C47" s="60">
        <v>581545659</v>
      </c>
      <c r="D47" s="60">
        <v>91216841.829999983</v>
      </c>
    </row>
    <row r="48" spans="2:4" x14ac:dyDescent="0.25">
      <c r="B48" s="41" t="s">
        <v>476</v>
      </c>
      <c r="C48" s="60">
        <v>1782938803</v>
      </c>
      <c r="D48" s="60">
        <v>163584923.44999999</v>
      </c>
    </row>
    <row r="49" spans="2:4" x14ac:dyDescent="0.25">
      <c r="B49" s="41" t="s">
        <v>477</v>
      </c>
      <c r="C49" s="60">
        <v>0</v>
      </c>
      <c r="D49" s="60">
        <v>146197.38</v>
      </c>
    </row>
    <row r="50" spans="2:4" x14ac:dyDescent="0.25">
      <c r="B50" s="41" t="s">
        <v>478</v>
      </c>
      <c r="C50" s="60">
        <v>994283654</v>
      </c>
      <c r="D50" s="60">
        <v>77398839.209999979</v>
      </c>
    </row>
    <row r="51" spans="2:4" x14ac:dyDescent="0.25">
      <c r="B51" s="41" t="s">
        <v>479</v>
      </c>
      <c r="C51" s="60">
        <v>85161180</v>
      </c>
      <c r="D51" s="60">
        <v>6243808</v>
      </c>
    </row>
    <row r="52" spans="2:4" x14ac:dyDescent="0.25">
      <c r="B52" s="41" t="s">
        <v>480</v>
      </c>
      <c r="C52" s="60">
        <v>10955106532</v>
      </c>
      <c r="D52" s="60">
        <v>1327967067.6600001</v>
      </c>
    </row>
    <row r="53" spans="2:4" x14ac:dyDescent="0.25">
      <c r="B53" s="41" t="s">
        <v>481</v>
      </c>
      <c r="C53" s="60">
        <v>303826739</v>
      </c>
      <c r="D53" s="60">
        <v>31883392.720000003</v>
      </c>
    </row>
    <row r="54" spans="2:4" x14ac:dyDescent="0.25">
      <c r="B54" s="41" t="s">
        <v>482</v>
      </c>
      <c r="C54" s="60">
        <v>268430483</v>
      </c>
      <c r="D54" s="60">
        <v>49509111.470000006</v>
      </c>
    </row>
    <row r="55" spans="2:4" x14ac:dyDescent="0.25">
      <c r="B55" s="41" t="s">
        <v>483</v>
      </c>
      <c r="C55" s="60">
        <v>390014498</v>
      </c>
      <c r="D55" s="60">
        <v>30815971.16</v>
      </c>
    </row>
    <row r="56" spans="2:4" x14ac:dyDescent="0.25">
      <c r="B56" s="41" t="s">
        <v>484</v>
      </c>
      <c r="C56" s="60">
        <v>14701767</v>
      </c>
      <c r="D56" s="60">
        <v>497377.37999999995</v>
      </c>
    </row>
    <row r="57" spans="2:4" x14ac:dyDescent="0.25">
      <c r="B57" s="41" t="s">
        <v>485</v>
      </c>
      <c r="C57" s="60">
        <v>116055781</v>
      </c>
      <c r="D57" s="60">
        <v>14710562.890000001</v>
      </c>
    </row>
    <row r="58" spans="2:4" x14ac:dyDescent="0.25">
      <c r="B58" s="41" t="s">
        <v>486</v>
      </c>
      <c r="C58" s="60">
        <v>11602</v>
      </c>
      <c r="D58" s="60">
        <v>791.51</v>
      </c>
    </row>
    <row r="59" spans="2:4" x14ac:dyDescent="0.25">
      <c r="B59" s="88" t="s">
        <v>487</v>
      </c>
      <c r="C59" s="89">
        <v>1277</v>
      </c>
      <c r="D59" s="89">
        <v>158.30000000000001</v>
      </c>
    </row>
    <row r="60" spans="2:4" x14ac:dyDescent="0.25">
      <c r="B60" s="41" t="s">
        <v>488</v>
      </c>
      <c r="C60" s="60">
        <v>21569530</v>
      </c>
      <c r="D60" s="60">
        <v>1541694.2999999998</v>
      </c>
    </row>
    <row r="61" spans="2:4" x14ac:dyDescent="0.25">
      <c r="B61" s="41" t="s">
        <v>489</v>
      </c>
      <c r="C61" s="60">
        <v>720618442</v>
      </c>
      <c r="D61" s="60">
        <v>64841895.539999992</v>
      </c>
    </row>
    <row r="62" spans="2:4" x14ac:dyDescent="0.25">
      <c r="B62" s="41" t="s">
        <v>490</v>
      </c>
      <c r="C62" s="60">
        <v>441856698156</v>
      </c>
      <c r="D62" s="60">
        <v>39541085341.279991</v>
      </c>
    </row>
    <row r="63" spans="2:4" x14ac:dyDescent="0.25">
      <c r="B63" s="41" t="s">
        <v>491</v>
      </c>
      <c r="C63" s="60">
        <v>275687325621</v>
      </c>
      <c r="D63" s="60">
        <v>25721386041.809998</v>
      </c>
    </row>
    <row r="64" spans="2:4" x14ac:dyDescent="0.25">
      <c r="B64" s="41" t="s">
        <v>492</v>
      </c>
      <c r="C64" s="60">
        <v>48508359286</v>
      </c>
      <c r="D64" s="60">
        <v>3528488404.1899996</v>
      </c>
    </row>
    <row r="65" spans="2:4" x14ac:dyDescent="0.25">
      <c r="B65" s="41" t="s">
        <v>493</v>
      </c>
      <c r="C65" s="60">
        <v>23128326477</v>
      </c>
      <c r="D65" s="60">
        <v>2693172741.9699998</v>
      </c>
    </row>
    <row r="66" spans="2:4" x14ac:dyDescent="0.25">
      <c r="B66" s="41" t="s">
        <v>494</v>
      </c>
      <c r="C66" s="60">
        <v>2050000000</v>
      </c>
      <c r="D66" s="60">
        <v>159506448.83999997</v>
      </c>
    </row>
    <row r="67" spans="2:4" x14ac:dyDescent="0.25">
      <c r="B67" s="41" t="s">
        <v>495</v>
      </c>
      <c r="C67" s="60">
        <v>7423000256</v>
      </c>
      <c r="D67" s="60">
        <v>571585076.5</v>
      </c>
    </row>
    <row r="68" spans="2:4" x14ac:dyDescent="0.25">
      <c r="B68" s="41" t="s">
        <v>496</v>
      </c>
      <c r="C68" s="60">
        <v>28380735</v>
      </c>
      <c r="D68" s="60">
        <v>2763455.89</v>
      </c>
    </row>
    <row r="69" spans="2:4" x14ac:dyDescent="0.25">
      <c r="B69" s="41" t="s">
        <v>497</v>
      </c>
      <c r="C69" s="60">
        <v>2429373</v>
      </c>
      <c r="D69" s="60">
        <v>120773.86</v>
      </c>
    </row>
    <row r="70" spans="2:4" x14ac:dyDescent="0.25">
      <c r="B70" s="41" t="s">
        <v>498</v>
      </c>
      <c r="C70" s="60">
        <v>13762388</v>
      </c>
      <c r="D70" s="60">
        <v>1250595.19</v>
      </c>
    </row>
    <row r="71" spans="2:4" x14ac:dyDescent="0.25">
      <c r="B71" s="41" t="s">
        <v>499</v>
      </c>
      <c r="C71" s="60">
        <v>772853490</v>
      </c>
      <c r="D71" s="60">
        <v>55362237.020000003</v>
      </c>
    </row>
    <row r="72" spans="2:4" x14ac:dyDescent="0.25">
      <c r="B72" s="41" t="s">
        <v>500</v>
      </c>
      <c r="C72" s="60">
        <v>44248812</v>
      </c>
      <c r="D72" s="60">
        <v>3031135.08</v>
      </c>
    </row>
    <row r="73" spans="2:4" x14ac:dyDescent="0.25">
      <c r="B73" s="41" t="s">
        <v>501</v>
      </c>
      <c r="C73" s="60">
        <v>32466340</v>
      </c>
      <c r="D73" s="60">
        <v>3752269.17</v>
      </c>
    </row>
    <row r="74" spans="2:4" x14ac:dyDescent="0.25">
      <c r="B74" s="41" t="s">
        <v>502</v>
      </c>
      <c r="C74" s="60">
        <v>397001377</v>
      </c>
      <c r="D74" s="60">
        <v>21026758.48</v>
      </c>
    </row>
    <row r="75" spans="2:4" x14ac:dyDescent="0.25">
      <c r="B75" s="41" t="s">
        <v>503</v>
      </c>
      <c r="C75" s="60">
        <v>321541</v>
      </c>
      <c r="D75" s="60">
        <v>55532.88</v>
      </c>
    </row>
    <row r="76" spans="2:4" x14ac:dyDescent="0.25">
      <c r="B76" s="41" t="s">
        <v>504</v>
      </c>
      <c r="C76" s="60">
        <v>21155031548</v>
      </c>
      <c r="D76" s="60">
        <v>1640185365.9100001</v>
      </c>
    </row>
    <row r="77" spans="2:4" x14ac:dyDescent="0.25">
      <c r="B77" s="41" t="s">
        <v>505</v>
      </c>
      <c r="C77" s="60">
        <v>7542697</v>
      </c>
      <c r="D77" s="60">
        <v>805425.76</v>
      </c>
    </row>
    <row r="78" spans="2:4" x14ac:dyDescent="0.25">
      <c r="B78" s="41" t="s">
        <v>506</v>
      </c>
      <c r="C78" s="60">
        <v>14135877496</v>
      </c>
      <c r="D78" s="60">
        <v>1434147771.7500002</v>
      </c>
    </row>
    <row r="79" spans="2:4" x14ac:dyDescent="0.25">
      <c r="B79" s="41" t="s">
        <v>507</v>
      </c>
      <c r="C79" s="60">
        <v>8920000</v>
      </c>
      <c r="D79" s="60">
        <v>3420000</v>
      </c>
    </row>
    <row r="80" spans="2:4" x14ac:dyDescent="0.25">
      <c r="B80" s="41" t="s">
        <v>508</v>
      </c>
      <c r="C80" s="60">
        <v>587749649</v>
      </c>
      <c r="D80" s="60">
        <v>37602220.490000002</v>
      </c>
    </row>
    <row r="81" spans="2:4" x14ac:dyDescent="0.25">
      <c r="B81" s="41" t="s">
        <v>509</v>
      </c>
      <c r="C81" s="60">
        <v>1793663</v>
      </c>
      <c r="D81" s="60"/>
    </row>
    <row r="82" spans="2:4" x14ac:dyDescent="0.25">
      <c r="B82" s="41" t="s">
        <v>510</v>
      </c>
      <c r="C82" s="60">
        <v>3918498280</v>
      </c>
      <c r="D82" s="60">
        <v>157350891</v>
      </c>
    </row>
    <row r="83" spans="2:4" x14ac:dyDescent="0.25">
      <c r="B83" s="41" t="s">
        <v>511</v>
      </c>
      <c r="C83" s="60">
        <v>1883903327</v>
      </c>
      <c r="D83" s="60">
        <v>230309033.08999994</v>
      </c>
    </row>
    <row r="84" spans="2:4" x14ac:dyDescent="0.25">
      <c r="B84" s="41" t="s">
        <v>512</v>
      </c>
      <c r="C84" s="60">
        <v>9603295211</v>
      </c>
      <c r="D84" s="60">
        <v>848889709.97000003</v>
      </c>
    </row>
    <row r="85" spans="2:4" x14ac:dyDescent="0.25">
      <c r="B85" s="41" t="s">
        <v>513</v>
      </c>
      <c r="C85" s="60">
        <v>8664884735</v>
      </c>
      <c r="D85" s="60">
        <v>722414066.8499999</v>
      </c>
    </row>
    <row r="86" spans="2:4" x14ac:dyDescent="0.25">
      <c r="B86" s="41" t="s">
        <v>514</v>
      </c>
      <c r="C86" s="60">
        <v>878381415</v>
      </c>
      <c r="D86" s="60"/>
    </row>
    <row r="87" spans="2:4" x14ac:dyDescent="0.25">
      <c r="B87" s="41" t="s">
        <v>515</v>
      </c>
      <c r="C87" s="60"/>
      <c r="D87" s="60">
        <v>949146.28999999992</v>
      </c>
    </row>
    <row r="88" spans="2:4" x14ac:dyDescent="0.25">
      <c r="B88" s="41" t="s">
        <v>516</v>
      </c>
      <c r="C88" s="60">
        <v>690825817</v>
      </c>
      <c r="D88" s="60">
        <v>56089793.880000003</v>
      </c>
    </row>
    <row r="89" spans="2:4" x14ac:dyDescent="0.25">
      <c r="B89" s="41" t="s">
        <v>517</v>
      </c>
      <c r="C89" s="60">
        <v>14709433505</v>
      </c>
      <c r="D89" s="60">
        <v>1373274554.8200004</v>
      </c>
    </row>
    <row r="90" spans="2:4" x14ac:dyDescent="0.25">
      <c r="B90" s="41" t="s">
        <v>518</v>
      </c>
      <c r="C90" s="60">
        <v>3919530473</v>
      </c>
      <c r="D90" s="60">
        <v>38120875</v>
      </c>
    </row>
    <row r="91" spans="2:4" x14ac:dyDescent="0.25">
      <c r="B91" s="41" t="s">
        <v>519</v>
      </c>
      <c r="C91" s="60">
        <v>1653141215</v>
      </c>
      <c r="D91" s="60">
        <v>93342894.030000016</v>
      </c>
    </row>
    <row r="92" spans="2:4" x14ac:dyDescent="0.25">
      <c r="B92" s="41" t="s">
        <v>520</v>
      </c>
      <c r="C92" s="60">
        <v>480833682</v>
      </c>
      <c r="D92" s="60">
        <v>28298957.32</v>
      </c>
    </row>
    <row r="93" spans="2:4" x14ac:dyDescent="0.25">
      <c r="B93" s="41" t="s">
        <v>521</v>
      </c>
      <c r="C93" s="60">
        <v>167060934</v>
      </c>
      <c r="D93" s="60">
        <v>10821450</v>
      </c>
    </row>
    <row r="94" spans="2:4" x14ac:dyDescent="0.25">
      <c r="B94" s="41" t="s">
        <v>522</v>
      </c>
      <c r="C94" s="60">
        <v>116125955</v>
      </c>
      <c r="D94" s="60">
        <v>27367965.429999992</v>
      </c>
    </row>
    <row r="95" spans="2:4" x14ac:dyDescent="0.25">
      <c r="B95" s="41" t="s">
        <v>523</v>
      </c>
      <c r="C95" s="60">
        <v>633333432</v>
      </c>
      <c r="D95" s="60">
        <v>29737822.45999999</v>
      </c>
    </row>
    <row r="96" spans="2:4" x14ac:dyDescent="0.25">
      <c r="B96" s="41" t="s">
        <v>524</v>
      </c>
      <c r="C96" s="60">
        <v>27419081</v>
      </c>
      <c r="D96" s="60">
        <v>6881.63</v>
      </c>
    </row>
    <row r="97" spans="2:4" x14ac:dyDescent="0.25">
      <c r="B97" s="41" t="s">
        <v>525</v>
      </c>
      <c r="C97" s="60">
        <v>426152326</v>
      </c>
      <c r="D97" s="60">
        <v>41649251.590000004</v>
      </c>
    </row>
    <row r="98" spans="2:4" x14ac:dyDescent="0.25">
      <c r="B98" s="41" t="s">
        <v>526</v>
      </c>
      <c r="C98" s="60">
        <v>4889185</v>
      </c>
      <c r="D98" s="60">
        <v>35553.96</v>
      </c>
    </row>
    <row r="99" spans="2:4" x14ac:dyDescent="0.25">
      <c r="B99" s="41" t="s">
        <v>527</v>
      </c>
      <c r="C99" s="60">
        <v>9373367</v>
      </c>
      <c r="D99" s="60">
        <v>261999.01</v>
      </c>
    </row>
    <row r="100" spans="2:4" x14ac:dyDescent="0.25">
      <c r="B100" s="41" t="s">
        <v>528</v>
      </c>
      <c r="C100" s="60">
        <v>5633595</v>
      </c>
      <c r="D100" s="60">
        <v>128797.18000000001</v>
      </c>
    </row>
    <row r="101" spans="2:4" x14ac:dyDescent="0.25">
      <c r="B101" s="41" t="s">
        <v>529</v>
      </c>
      <c r="C101" s="60">
        <v>8841302</v>
      </c>
      <c r="D101" s="60">
        <v>1166382.9100000001</v>
      </c>
    </row>
    <row r="102" spans="2:4" x14ac:dyDescent="0.25">
      <c r="B102" s="41" t="s">
        <v>530</v>
      </c>
      <c r="C102" s="60">
        <v>2331480</v>
      </c>
      <c r="D102" s="60">
        <v>105693.97</v>
      </c>
    </row>
    <row r="103" spans="2:4" x14ac:dyDescent="0.25">
      <c r="B103" s="41" t="s">
        <v>531</v>
      </c>
      <c r="C103" s="60">
        <v>8611116</v>
      </c>
      <c r="D103" s="60">
        <v>690986.11</v>
      </c>
    </row>
    <row r="104" spans="2:4" x14ac:dyDescent="0.25">
      <c r="B104" s="41" t="s">
        <v>532</v>
      </c>
      <c r="C104" s="60">
        <v>58807974</v>
      </c>
      <c r="D104" s="60">
        <v>2410379.9899999998</v>
      </c>
    </row>
    <row r="105" spans="2:4" x14ac:dyDescent="0.25">
      <c r="B105" s="41" t="s">
        <v>533</v>
      </c>
      <c r="C105" s="60">
        <v>53090272736</v>
      </c>
      <c r="D105" s="60">
        <v>4694385406.8400002</v>
      </c>
    </row>
    <row r="106" spans="2:4" x14ac:dyDescent="0.25">
      <c r="B106" s="41" t="s">
        <v>534</v>
      </c>
      <c r="C106" s="60">
        <v>43887166830</v>
      </c>
      <c r="D106" s="60">
        <v>3982191216.8400002</v>
      </c>
    </row>
    <row r="107" spans="2:4" x14ac:dyDescent="0.25">
      <c r="B107" s="41" t="s">
        <v>535</v>
      </c>
      <c r="C107" s="60">
        <v>8894051512</v>
      </c>
      <c r="D107" s="60">
        <v>672689614.15999997</v>
      </c>
    </row>
    <row r="108" spans="2:4" x14ac:dyDescent="0.25">
      <c r="B108" s="41" t="s">
        <v>536</v>
      </c>
      <c r="C108" s="60">
        <v>184363923</v>
      </c>
      <c r="D108" s="60">
        <v>21662774.170000002</v>
      </c>
    </row>
    <row r="109" spans="2:4" x14ac:dyDescent="0.25">
      <c r="B109" s="41" t="s">
        <v>537</v>
      </c>
      <c r="C109" s="60">
        <v>104554192</v>
      </c>
      <c r="D109" s="60">
        <v>15619762.1</v>
      </c>
    </row>
    <row r="110" spans="2:4" x14ac:dyDescent="0.25">
      <c r="B110" s="41" t="s">
        <v>538</v>
      </c>
      <c r="C110" s="60">
        <v>9131423</v>
      </c>
      <c r="D110" s="60">
        <v>56000</v>
      </c>
    </row>
    <row r="111" spans="2:4" x14ac:dyDescent="0.25">
      <c r="B111" s="41" t="s">
        <v>539</v>
      </c>
      <c r="C111" s="60">
        <v>11004856</v>
      </c>
      <c r="D111" s="60">
        <v>2166039.5699999998</v>
      </c>
    </row>
    <row r="112" spans="2:4" x14ac:dyDescent="0.25">
      <c r="B112" s="88" t="s">
        <v>540</v>
      </c>
      <c r="C112" s="89">
        <v>1188226570</v>
      </c>
      <c r="D112" s="89">
        <v>98923438.189999983</v>
      </c>
    </row>
    <row r="113" spans="2:4" x14ac:dyDescent="0.25">
      <c r="B113" s="41" t="s">
        <v>541</v>
      </c>
      <c r="C113" s="60">
        <v>1188226570</v>
      </c>
      <c r="D113" s="60">
        <v>98923438.189999983</v>
      </c>
    </row>
    <row r="114" spans="2:4" x14ac:dyDescent="0.25">
      <c r="B114" s="88" t="s">
        <v>542</v>
      </c>
      <c r="C114" s="89">
        <v>1433722</v>
      </c>
      <c r="D114" s="89">
        <v>257276.72</v>
      </c>
    </row>
    <row r="115" spans="2:4" x14ac:dyDescent="0.25">
      <c r="B115" s="41" t="s">
        <v>543</v>
      </c>
      <c r="C115" s="60">
        <v>1433722</v>
      </c>
      <c r="D115" s="60">
        <v>257276.72</v>
      </c>
    </row>
    <row r="116" spans="2:4" x14ac:dyDescent="0.25">
      <c r="B116" s="39" t="s">
        <v>544</v>
      </c>
      <c r="C116" s="59">
        <v>2855666989</v>
      </c>
      <c r="D116" s="59">
        <v>428269091.57999992</v>
      </c>
    </row>
    <row r="117" spans="2:4" x14ac:dyDescent="0.25">
      <c r="B117" s="88" t="s">
        <v>545</v>
      </c>
      <c r="C117" s="89">
        <v>1215658648</v>
      </c>
      <c r="D117" s="89">
        <v>143110382.96000001</v>
      </c>
    </row>
    <row r="118" spans="2:4" x14ac:dyDescent="0.25">
      <c r="B118" s="213" t="s">
        <v>546</v>
      </c>
      <c r="C118" s="214">
        <v>225265875</v>
      </c>
      <c r="D118" s="214">
        <v>19793808.739999998</v>
      </c>
    </row>
    <row r="119" spans="2:4" x14ac:dyDescent="0.25">
      <c r="B119" s="41" t="s">
        <v>547</v>
      </c>
      <c r="C119" s="60">
        <v>8722900</v>
      </c>
      <c r="D119" s="60">
        <v>5313</v>
      </c>
    </row>
    <row r="120" spans="2:4" x14ac:dyDescent="0.25">
      <c r="B120" s="88" t="s">
        <v>548</v>
      </c>
      <c r="C120" s="89">
        <v>981669873</v>
      </c>
      <c r="D120" s="89">
        <v>123311261.22</v>
      </c>
    </row>
    <row r="121" spans="2:4" x14ac:dyDescent="0.25">
      <c r="B121" s="41" t="s">
        <v>549</v>
      </c>
      <c r="C121" s="60">
        <v>1640008341</v>
      </c>
      <c r="D121" s="60">
        <v>285158708.61999995</v>
      </c>
    </row>
    <row r="122" spans="2:4" x14ac:dyDescent="0.25">
      <c r="B122" s="41" t="s">
        <v>550</v>
      </c>
      <c r="C122" s="60">
        <v>1640008341</v>
      </c>
      <c r="D122" s="60">
        <v>285158708.61999995</v>
      </c>
    </row>
    <row r="123" spans="2:4" x14ac:dyDescent="0.25">
      <c r="B123" s="39" t="s">
        <v>551</v>
      </c>
      <c r="C123" s="59">
        <v>24530106722</v>
      </c>
      <c r="D123" s="59">
        <v>2529545762.349999</v>
      </c>
    </row>
    <row r="124" spans="2:4" x14ac:dyDescent="0.25">
      <c r="B124" s="88" t="s">
        <v>552</v>
      </c>
      <c r="C124" s="89">
        <v>18916568735</v>
      </c>
      <c r="D124" s="89">
        <v>1962621501.2599993</v>
      </c>
    </row>
    <row r="125" spans="2:4" x14ac:dyDescent="0.25">
      <c r="B125" s="41" t="s">
        <v>553</v>
      </c>
      <c r="C125" s="60">
        <v>2127927</v>
      </c>
      <c r="D125" s="60">
        <v>146644.04999999999</v>
      </c>
    </row>
    <row r="126" spans="2:4" x14ac:dyDescent="0.25">
      <c r="B126" s="41" t="s">
        <v>554</v>
      </c>
      <c r="C126" s="60">
        <v>1180332876</v>
      </c>
      <c r="D126" s="60">
        <v>78438709.400000006</v>
      </c>
    </row>
    <row r="127" spans="2:4" x14ac:dyDescent="0.25">
      <c r="B127" s="41" t="s">
        <v>555</v>
      </c>
      <c r="C127" s="60">
        <v>30214</v>
      </c>
      <c r="D127" s="60">
        <v>570</v>
      </c>
    </row>
    <row r="128" spans="2:4" x14ac:dyDescent="0.25">
      <c r="B128" s="41" t="s">
        <v>556</v>
      </c>
      <c r="C128" s="60">
        <v>150</v>
      </c>
      <c r="D128" s="60"/>
    </row>
    <row r="129" spans="2:4" x14ac:dyDescent="0.25">
      <c r="B129" s="41" t="s">
        <v>557</v>
      </c>
      <c r="C129" s="60">
        <v>650000000</v>
      </c>
      <c r="D129" s="60">
        <v>105074653.17</v>
      </c>
    </row>
    <row r="130" spans="2:4" x14ac:dyDescent="0.25">
      <c r="B130" s="41" t="s">
        <v>558</v>
      </c>
      <c r="C130" s="60">
        <v>1010993</v>
      </c>
      <c r="D130" s="60">
        <v>87005</v>
      </c>
    </row>
    <row r="131" spans="2:4" x14ac:dyDescent="0.25">
      <c r="B131" s="41" t="s">
        <v>559</v>
      </c>
      <c r="C131" s="60">
        <v>374703145</v>
      </c>
      <c r="D131" s="60">
        <v>14864004.460000001</v>
      </c>
    </row>
    <row r="132" spans="2:4" x14ac:dyDescent="0.25">
      <c r="B132" s="41" t="s">
        <v>560</v>
      </c>
      <c r="C132" s="60">
        <v>15102648797</v>
      </c>
      <c r="D132" s="60">
        <v>0</v>
      </c>
    </row>
    <row r="133" spans="2:4" x14ac:dyDescent="0.25">
      <c r="B133" s="41" t="s">
        <v>561</v>
      </c>
      <c r="C133" s="60">
        <v>0</v>
      </c>
      <c r="D133" s="60">
        <v>179700128.24000001</v>
      </c>
    </row>
    <row r="134" spans="2:4" x14ac:dyDescent="0.25">
      <c r="B134" s="41" t="s">
        <v>562</v>
      </c>
      <c r="C134" s="60">
        <v>1605714633</v>
      </c>
      <c r="D134" s="60"/>
    </row>
    <row r="135" spans="2:4" x14ac:dyDescent="0.25">
      <c r="B135" s="41" t="s">
        <v>563</v>
      </c>
      <c r="C135" s="60"/>
      <c r="D135" s="60"/>
    </row>
    <row r="136" spans="2:4" x14ac:dyDescent="0.25">
      <c r="B136" s="41" t="s">
        <v>564</v>
      </c>
      <c r="C136" s="60">
        <v>0</v>
      </c>
      <c r="D136" s="60">
        <v>1584309756.9399993</v>
      </c>
    </row>
    <row r="137" spans="2:4" x14ac:dyDescent="0.25">
      <c r="B137" s="41" t="s">
        <v>565</v>
      </c>
      <c r="C137" s="60">
        <v>0</v>
      </c>
      <c r="D137" s="60">
        <v>30</v>
      </c>
    </row>
    <row r="138" spans="2:4" x14ac:dyDescent="0.25">
      <c r="B138" s="88" t="s">
        <v>566</v>
      </c>
      <c r="C138" s="89">
        <v>5613537987</v>
      </c>
      <c r="D138" s="89">
        <v>566924261.08999991</v>
      </c>
    </row>
    <row r="139" spans="2:4" x14ac:dyDescent="0.25">
      <c r="B139" s="41" t="s">
        <v>567</v>
      </c>
      <c r="C139" s="60">
        <v>34691273</v>
      </c>
      <c r="D139" s="60">
        <v>3024914.6100000003</v>
      </c>
    </row>
    <row r="140" spans="2:4" x14ac:dyDescent="0.25">
      <c r="B140" s="41" t="s">
        <v>568</v>
      </c>
      <c r="C140" s="60">
        <v>1022226589</v>
      </c>
      <c r="D140" s="60">
        <v>99942557.799999997</v>
      </c>
    </row>
    <row r="141" spans="2:4" x14ac:dyDescent="0.25">
      <c r="B141" s="41" t="s">
        <v>569</v>
      </c>
      <c r="C141" s="60">
        <v>4472802449</v>
      </c>
      <c r="D141" s="60">
        <v>348194087.27999991</v>
      </c>
    </row>
    <row r="142" spans="2:4" x14ac:dyDescent="0.25">
      <c r="B142" s="41" t="s">
        <v>570</v>
      </c>
      <c r="C142" s="60">
        <v>0</v>
      </c>
      <c r="D142" s="60">
        <v>30</v>
      </c>
    </row>
    <row r="143" spans="2:4" x14ac:dyDescent="0.25">
      <c r="B143" s="41" t="s">
        <v>571</v>
      </c>
      <c r="C143" s="60">
        <v>69800</v>
      </c>
      <c r="D143" s="60">
        <v>13200</v>
      </c>
    </row>
    <row r="144" spans="2:4" x14ac:dyDescent="0.25">
      <c r="B144" s="41" t="s">
        <v>572</v>
      </c>
      <c r="C144" s="60">
        <v>54558902</v>
      </c>
      <c r="D144" s="60">
        <v>4405930</v>
      </c>
    </row>
    <row r="145" spans="2:4" x14ac:dyDescent="0.25">
      <c r="B145" s="41" t="s">
        <v>573</v>
      </c>
      <c r="C145" s="60">
        <v>644</v>
      </c>
      <c r="D145" s="60"/>
    </row>
    <row r="146" spans="2:4" x14ac:dyDescent="0.25">
      <c r="B146" s="41" t="s">
        <v>574</v>
      </c>
      <c r="C146" s="60">
        <v>237233</v>
      </c>
      <c r="D146" s="60">
        <v>24949.759999999998</v>
      </c>
    </row>
    <row r="147" spans="2:4" x14ac:dyDescent="0.25">
      <c r="B147" s="41" t="s">
        <v>575</v>
      </c>
      <c r="C147" s="60"/>
      <c r="D147" s="60"/>
    </row>
    <row r="148" spans="2:4" x14ac:dyDescent="0.25">
      <c r="B148" s="41" t="s">
        <v>576</v>
      </c>
      <c r="C148" s="60"/>
      <c r="D148" s="60"/>
    </row>
    <row r="149" spans="2:4" x14ac:dyDescent="0.25">
      <c r="B149" s="41" t="s">
        <v>577</v>
      </c>
      <c r="C149" s="60"/>
      <c r="D149" s="60">
        <v>32609518.810000002</v>
      </c>
    </row>
    <row r="150" spans="2:4" x14ac:dyDescent="0.25">
      <c r="B150" s="41" t="s">
        <v>578</v>
      </c>
      <c r="C150" s="60">
        <v>0</v>
      </c>
      <c r="D150" s="60">
        <v>74791442.599999994</v>
      </c>
    </row>
    <row r="151" spans="2:4" x14ac:dyDescent="0.25">
      <c r="B151" s="41" t="s">
        <v>579</v>
      </c>
      <c r="C151" s="60">
        <v>28951097</v>
      </c>
      <c r="D151" s="60">
        <v>3917630.23</v>
      </c>
    </row>
    <row r="152" spans="2:4" x14ac:dyDescent="0.25">
      <c r="B152" s="39" t="s">
        <v>580</v>
      </c>
      <c r="C152" s="59">
        <v>8787404149</v>
      </c>
      <c r="D152" s="59">
        <v>731426183.34000003</v>
      </c>
    </row>
    <row r="153" spans="2:4" x14ac:dyDescent="0.25">
      <c r="B153" s="88" t="s">
        <v>581</v>
      </c>
      <c r="C153" s="89">
        <v>0</v>
      </c>
      <c r="D153" s="89">
        <v>80520637.230000004</v>
      </c>
    </row>
    <row r="154" spans="2:4" x14ac:dyDescent="0.25">
      <c r="B154" s="41" t="s">
        <v>582</v>
      </c>
      <c r="C154" s="60">
        <v>0</v>
      </c>
      <c r="D154" s="90">
        <v>80520637.230000004</v>
      </c>
    </row>
    <row r="155" spans="2:4" x14ac:dyDescent="0.25">
      <c r="B155" s="88" t="s">
        <v>583</v>
      </c>
      <c r="C155" s="89">
        <v>8787404149</v>
      </c>
      <c r="D155" s="89">
        <v>650905546.11000001</v>
      </c>
    </row>
    <row r="156" spans="2:4" x14ac:dyDescent="0.25">
      <c r="B156" s="41" t="s">
        <v>584</v>
      </c>
      <c r="C156" s="60">
        <v>3500000000</v>
      </c>
      <c r="D156" s="60"/>
    </row>
    <row r="157" spans="2:4" x14ac:dyDescent="0.25">
      <c r="B157" s="41" t="s">
        <v>585</v>
      </c>
      <c r="C157" s="60">
        <v>5200000000</v>
      </c>
      <c r="D157" s="60"/>
    </row>
    <row r="158" spans="2:4" x14ac:dyDescent="0.25">
      <c r="B158" s="41" t="s">
        <v>586</v>
      </c>
      <c r="C158" s="60">
        <v>87267496</v>
      </c>
      <c r="D158" s="60">
        <v>72999104.580000013</v>
      </c>
    </row>
    <row r="159" spans="2:4" x14ac:dyDescent="0.25">
      <c r="B159" s="41" t="s">
        <v>587</v>
      </c>
      <c r="C159" s="60">
        <v>96396</v>
      </c>
      <c r="D159" s="60">
        <v>7172.4000000000005</v>
      </c>
    </row>
    <row r="160" spans="2:4" x14ac:dyDescent="0.25">
      <c r="B160" s="41" t="s">
        <v>588</v>
      </c>
      <c r="C160" s="60">
        <v>8138</v>
      </c>
      <c r="D160" s="60"/>
    </row>
    <row r="161" spans="2:4" x14ac:dyDescent="0.25">
      <c r="B161" s="41" t="s">
        <v>589</v>
      </c>
      <c r="C161" s="60">
        <v>28490</v>
      </c>
      <c r="D161" s="60"/>
    </row>
    <row r="162" spans="2:4" x14ac:dyDescent="0.25">
      <c r="B162" s="41" t="s">
        <v>590</v>
      </c>
      <c r="C162" s="60">
        <v>3629</v>
      </c>
      <c r="D162" s="60"/>
    </row>
    <row r="163" spans="2:4" x14ac:dyDescent="0.25">
      <c r="B163" s="41" t="s">
        <v>591</v>
      </c>
      <c r="C163" s="60">
        <v>0</v>
      </c>
      <c r="D163" s="60">
        <v>290</v>
      </c>
    </row>
    <row r="164" spans="2:4" x14ac:dyDescent="0.25">
      <c r="B164" s="41" t="s">
        <v>592</v>
      </c>
      <c r="C164" s="60">
        <v>0</v>
      </c>
      <c r="D164" s="60">
        <v>577898979.13</v>
      </c>
    </row>
    <row r="165" spans="2:4" x14ac:dyDescent="0.25">
      <c r="B165" s="39" t="s">
        <v>593</v>
      </c>
      <c r="C165" s="59">
        <v>2588473130</v>
      </c>
      <c r="D165" s="59">
        <v>8097980.0999999996</v>
      </c>
    </row>
    <row r="166" spans="2:4" x14ac:dyDescent="0.25">
      <c r="B166" s="88" t="s">
        <v>594</v>
      </c>
      <c r="C166" s="89">
        <v>1805845</v>
      </c>
      <c r="D166" s="89">
        <v>91500</v>
      </c>
    </row>
    <row r="167" spans="2:4" x14ac:dyDescent="0.25">
      <c r="B167" s="41" t="s">
        <v>595</v>
      </c>
      <c r="C167" s="60">
        <v>1805845</v>
      </c>
      <c r="D167" s="60">
        <v>91500</v>
      </c>
    </row>
    <row r="168" spans="2:4" x14ac:dyDescent="0.25">
      <c r="B168" s="88" t="s">
        <v>596</v>
      </c>
      <c r="C168" s="89">
        <v>1000000000</v>
      </c>
      <c r="D168" s="89"/>
    </row>
    <row r="169" spans="2:4" x14ac:dyDescent="0.25">
      <c r="B169" s="41" t="s">
        <v>597</v>
      </c>
      <c r="C169" s="60"/>
      <c r="D169" s="60"/>
    </row>
    <row r="170" spans="2:4" x14ac:dyDescent="0.25">
      <c r="B170" s="41" t="s">
        <v>598</v>
      </c>
      <c r="C170" s="60">
        <v>1000000000</v>
      </c>
      <c r="D170" s="60"/>
    </row>
    <row r="171" spans="2:4" x14ac:dyDescent="0.25">
      <c r="B171" s="88" t="s">
        <v>599</v>
      </c>
      <c r="C171" s="89">
        <v>1586667285</v>
      </c>
      <c r="D171" s="89">
        <v>8006480.0999999996</v>
      </c>
    </row>
    <row r="172" spans="2:4" x14ac:dyDescent="0.25">
      <c r="B172" s="41" t="s">
        <v>600</v>
      </c>
      <c r="C172" s="60">
        <v>1586667285</v>
      </c>
      <c r="D172" s="60">
        <v>8006480.0999999996</v>
      </c>
    </row>
    <row r="173" spans="2:4" x14ac:dyDescent="0.25">
      <c r="B173" s="39" t="s">
        <v>601</v>
      </c>
      <c r="C173" s="59">
        <v>1502656173</v>
      </c>
      <c r="D173" s="59">
        <v>97030982.600000009</v>
      </c>
    </row>
    <row r="174" spans="2:4" x14ac:dyDescent="0.25">
      <c r="B174" s="88" t="s">
        <v>602</v>
      </c>
      <c r="C174" s="89">
        <v>1502656173</v>
      </c>
      <c r="D174" s="89">
        <v>97030982.600000009</v>
      </c>
    </row>
    <row r="175" spans="2:4" x14ac:dyDescent="0.25">
      <c r="B175" s="41" t="s">
        <v>603</v>
      </c>
      <c r="C175" s="60">
        <v>468502484</v>
      </c>
      <c r="D175" s="60">
        <v>13730875.51</v>
      </c>
    </row>
    <row r="176" spans="2:4" x14ac:dyDescent="0.25">
      <c r="B176" s="41" t="s">
        <v>604</v>
      </c>
      <c r="C176" s="60">
        <v>1034027394</v>
      </c>
      <c r="D176" s="60">
        <v>83287677.890000001</v>
      </c>
    </row>
    <row r="177" spans="2:4" x14ac:dyDescent="0.25">
      <c r="B177" s="41" t="s">
        <v>605</v>
      </c>
      <c r="C177" s="60">
        <v>126295</v>
      </c>
      <c r="D177" s="60">
        <v>12429.2</v>
      </c>
    </row>
    <row r="178" spans="2:4" x14ac:dyDescent="0.25">
      <c r="B178" s="39" t="s">
        <v>606</v>
      </c>
      <c r="C178" s="59">
        <v>10333155252</v>
      </c>
      <c r="D178" s="59">
        <v>719572297.00000012</v>
      </c>
    </row>
    <row r="179" spans="2:4" x14ac:dyDescent="0.25">
      <c r="B179" s="88" t="s">
        <v>607</v>
      </c>
      <c r="C179" s="89">
        <v>10333155252</v>
      </c>
      <c r="D179" s="89">
        <v>719572297.00000012</v>
      </c>
    </row>
    <row r="180" spans="2:4" x14ac:dyDescent="0.25">
      <c r="B180" s="41" t="s">
        <v>608</v>
      </c>
      <c r="C180" s="60">
        <v>0</v>
      </c>
      <c r="D180" s="60">
        <v>38871.129999999997</v>
      </c>
    </row>
    <row r="181" spans="2:4" x14ac:dyDescent="0.25">
      <c r="B181" s="41" t="s">
        <v>609</v>
      </c>
      <c r="C181" s="60">
        <v>108371331</v>
      </c>
      <c r="D181" s="60">
        <v>6497880.9700000007</v>
      </c>
    </row>
    <row r="182" spans="2:4" x14ac:dyDescent="0.25">
      <c r="B182" s="41" t="s">
        <v>610</v>
      </c>
      <c r="C182" s="60">
        <v>10224783921</v>
      </c>
      <c r="D182" s="60">
        <v>695311585.76000011</v>
      </c>
    </row>
    <row r="183" spans="2:4" x14ac:dyDescent="0.25">
      <c r="B183" s="41" t="s">
        <v>611</v>
      </c>
      <c r="C183" s="60"/>
      <c r="D183" s="60">
        <v>11388924.960000001</v>
      </c>
    </row>
    <row r="184" spans="2:4" x14ac:dyDescent="0.25">
      <c r="B184" s="41" t="s">
        <v>612</v>
      </c>
      <c r="C184" s="60">
        <v>0</v>
      </c>
      <c r="D184" s="60">
        <v>6335034.1800000025</v>
      </c>
    </row>
    <row r="185" spans="2:4" x14ac:dyDescent="0.25">
      <c r="B185" s="41" t="s">
        <v>613</v>
      </c>
      <c r="C185" s="60"/>
      <c r="D185" s="60">
        <v>0</v>
      </c>
    </row>
    <row r="186" spans="2:4" x14ac:dyDescent="0.25">
      <c r="B186" s="41" t="s">
        <v>614</v>
      </c>
      <c r="C186" s="60"/>
      <c r="D186" s="60">
        <v>0</v>
      </c>
    </row>
    <row r="187" spans="2:4" x14ac:dyDescent="0.25">
      <c r="B187" s="41" t="s">
        <v>615</v>
      </c>
      <c r="C187" s="60">
        <v>46576632388</v>
      </c>
      <c r="D187" s="60">
        <v>67991082.109999999</v>
      </c>
    </row>
    <row r="188" spans="2:4" x14ac:dyDescent="0.25">
      <c r="B188" s="41" t="s">
        <v>616</v>
      </c>
      <c r="C188" s="60"/>
      <c r="D188" s="60"/>
    </row>
    <row r="189" spans="2:4" x14ac:dyDescent="0.25">
      <c r="B189" s="41" t="s">
        <v>617</v>
      </c>
      <c r="C189" s="60"/>
      <c r="D189" s="60"/>
    </row>
    <row r="190" spans="2:4" x14ac:dyDescent="0.25">
      <c r="B190" s="58" t="s">
        <v>618</v>
      </c>
      <c r="C190" s="58"/>
      <c r="D190" s="58"/>
    </row>
    <row r="191" spans="2:4" x14ac:dyDescent="0.25">
      <c r="B191" s="39" t="s">
        <v>619</v>
      </c>
      <c r="C191" s="59">
        <v>46576632388</v>
      </c>
      <c r="D191" s="59">
        <v>40463610.739999995</v>
      </c>
    </row>
    <row r="192" spans="2:4" x14ac:dyDescent="0.25">
      <c r="B192" s="88" t="s">
        <v>620</v>
      </c>
      <c r="C192" s="89">
        <v>46173737955</v>
      </c>
      <c r="D192" s="89"/>
    </row>
    <row r="193" spans="2:4" x14ac:dyDescent="0.25">
      <c r="B193" s="41" t="s">
        <v>621</v>
      </c>
      <c r="C193" s="60">
        <v>3625612452</v>
      </c>
      <c r="D193" s="60"/>
    </row>
    <row r="194" spans="2:4" x14ac:dyDescent="0.25">
      <c r="B194" s="39" t="s">
        <v>622</v>
      </c>
      <c r="C194" s="59">
        <v>3625612452</v>
      </c>
      <c r="D194" s="59"/>
    </row>
    <row r="195" spans="2:4" x14ac:dyDescent="0.25">
      <c r="B195" s="88" t="s">
        <v>623</v>
      </c>
      <c r="C195" s="89">
        <v>3625612452</v>
      </c>
      <c r="D195" s="89"/>
    </row>
    <row r="196" spans="2:4" x14ac:dyDescent="0.25">
      <c r="B196" s="41" t="s">
        <v>624</v>
      </c>
      <c r="C196" s="60">
        <v>35296900599</v>
      </c>
      <c r="D196" s="60"/>
    </row>
    <row r="197" spans="2:4" x14ac:dyDescent="0.25">
      <c r="B197" s="41" t="s">
        <v>625</v>
      </c>
      <c r="C197" s="60">
        <v>402894433</v>
      </c>
      <c r="D197" s="60">
        <v>40463610.739999995</v>
      </c>
    </row>
    <row r="198" spans="2:4" x14ac:dyDescent="0.25">
      <c r="B198" s="41" t="s">
        <v>626</v>
      </c>
      <c r="C198" s="60"/>
      <c r="D198" s="60"/>
    </row>
    <row r="199" spans="2:4" x14ac:dyDescent="0.25">
      <c r="B199" s="41" t="s">
        <v>627</v>
      </c>
      <c r="C199" s="60">
        <v>402894433</v>
      </c>
      <c r="D199" s="60">
        <v>40463610.739999995</v>
      </c>
    </row>
    <row r="200" spans="2:4" x14ac:dyDescent="0.25">
      <c r="B200" s="88" t="s">
        <v>628</v>
      </c>
      <c r="C200" s="89"/>
      <c r="D200" s="89">
        <v>27527471.370000001</v>
      </c>
    </row>
    <row r="201" spans="2:4" x14ac:dyDescent="0.25">
      <c r="B201" s="41" t="s">
        <v>629</v>
      </c>
      <c r="C201" s="60"/>
      <c r="D201" s="60">
        <v>27527471.370000001</v>
      </c>
    </row>
    <row r="202" spans="2:4" x14ac:dyDescent="0.25">
      <c r="B202" s="41" t="s">
        <v>630</v>
      </c>
      <c r="C202" s="60"/>
      <c r="D202" s="60">
        <v>27527471.370000001</v>
      </c>
    </row>
    <row r="203" spans="2:4" ht="15.75" thickBot="1" x14ac:dyDescent="0.3">
      <c r="B203" s="62" t="s">
        <v>158</v>
      </c>
      <c r="C203" s="63">
        <v>871485917331</v>
      </c>
      <c r="D203" s="63">
        <v>76748555311.63002</v>
      </c>
    </row>
    <row r="205" spans="2:4" x14ac:dyDescent="0.25">
      <c r="B205" s="55" t="s">
        <v>153</v>
      </c>
    </row>
    <row r="206" spans="2:4" x14ac:dyDescent="0.25">
      <c r="B206" s="94" t="s">
        <v>651</v>
      </c>
    </row>
    <row r="207" spans="2:4" x14ac:dyDescent="0.25">
      <c r="B207" s="55" t="s">
        <v>21</v>
      </c>
    </row>
    <row r="317" spans="2:2" x14ac:dyDescent="0.25">
      <c r="B317" s="4" t="s">
        <v>22</v>
      </c>
    </row>
  </sheetData>
  <mergeCells count="5">
    <mergeCell ref="B3:D3"/>
    <mergeCell ref="B4:D4"/>
    <mergeCell ref="B5:B6"/>
    <mergeCell ref="D5:D7"/>
    <mergeCell ref="C5:C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4A340-A27B-4938-95EA-C04080C69B0D}">
  <dimension ref="B3:H264"/>
  <sheetViews>
    <sheetView showGridLines="0" workbookViewId="0">
      <selection activeCell="J17" sqref="J17"/>
    </sheetView>
  </sheetViews>
  <sheetFormatPr baseColWidth="10" defaultRowHeight="15" x14ac:dyDescent="0.25"/>
  <cols>
    <col min="2" max="2" width="76" bestFit="1" customWidth="1"/>
    <col min="3" max="3" width="25.5703125" customWidth="1"/>
    <col min="4" max="6" width="10.28515625" bestFit="1" customWidth="1"/>
    <col min="7" max="7" width="12.5703125" bestFit="1" customWidth="1"/>
  </cols>
  <sheetData>
    <row r="3" spans="2:7" ht="15.75" x14ac:dyDescent="0.25">
      <c r="B3" s="197" t="s">
        <v>159</v>
      </c>
      <c r="C3" s="197"/>
      <c r="D3" s="197"/>
      <c r="E3" s="197"/>
      <c r="F3" s="215"/>
      <c r="G3" s="215"/>
    </row>
    <row r="4" spans="2:7" ht="16.5" thickBot="1" x14ac:dyDescent="0.3">
      <c r="B4" s="198" t="s">
        <v>155</v>
      </c>
      <c r="C4" s="198"/>
      <c r="D4" s="198"/>
      <c r="E4" s="198"/>
      <c r="F4" s="217"/>
      <c r="G4" s="217"/>
    </row>
    <row r="5" spans="2:7" x14ac:dyDescent="0.25">
      <c r="B5" s="199" t="s">
        <v>27</v>
      </c>
      <c r="C5" s="201" t="s">
        <v>160</v>
      </c>
      <c r="D5" s="210" t="s">
        <v>161</v>
      </c>
      <c r="E5" s="211"/>
      <c r="F5" s="206" t="s">
        <v>162</v>
      </c>
      <c r="G5" s="207"/>
    </row>
    <row r="6" spans="2:7" x14ac:dyDescent="0.25">
      <c r="B6" s="200"/>
      <c r="C6" s="202"/>
      <c r="D6" s="208"/>
      <c r="E6" s="212"/>
      <c r="F6" s="208"/>
      <c r="G6" s="209"/>
    </row>
    <row r="7" spans="2:7" ht="15.75" thickBot="1" x14ac:dyDescent="0.3">
      <c r="B7" s="220" t="s">
        <v>163</v>
      </c>
      <c r="C7" s="203"/>
      <c r="D7" s="222">
        <v>2021</v>
      </c>
      <c r="E7" s="221">
        <v>2022</v>
      </c>
      <c r="F7" s="218" t="s">
        <v>164</v>
      </c>
      <c r="G7" s="219" t="s">
        <v>165</v>
      </c>
    </row>
    <row r="8" spans="2:7" x14ac:dyDescent="0.25">
      <c r="B8" s="223" t="s">
        <v>166</v>
      </c>
      <c r="C8" s="224">
        <v>4284940544</v>
      </c>
      <c r="D8" s="225">
        <v>145846686.31</v>
      </c>
      <c r="E8" s="225">
        <v>590714362.06000006</v>
      </c>
      <c r="F8" s="225">
        <v>444867675.75000006</v>
      </c>
      <c r="G8" s="226">
        <v>3.0502419150231845</v>
      </c>
    </row>
    <row r="9" spans="2:7" x14ac:dyDescent="0.25">
      <c r="B9" s="227" t="s">
        <v>167</v>
      </c>
      <c r="C9" s="228">
        <v>301221700</v>
      </c>
      <c r="D9" s="229">
        <v>29963018.339999996</v>
      </c>
      <c r="E9" s="229">
        <v>9364940.3599999994</v>
      </c>
      <c r="F9" s="229">
        <v>-20598077.979999997</v>
      </c>
      <c r="G9" s="230">
        <v>-0.68745003411428673</v>
      </c>
    </row>
    <row r="10" spans="2:7" x14ac:dyDescent="0.25">
      <c r="B10" s="231" t="s">
        <v>168</v>
      </c>
      <c r="C10" s="232">
        <v>37000000</v>
      </c>
      <c r="D10" s="233">
        <v>358798.4</v>
      </c>
      <c r="E10" s="233">
        <v>3094400.64</v>
      </c>
      <c r="F10" s="233">
        <v>2735602.24</v>
      </c>
      <c r="G10" s="234">
        <v>7.6243434753332231</v>
      </c>
    </row>
    <row r="11" spans="2:7" x14ac:dyDescent="0.25">
      <c r="B11" s="231" t="s">
        <v>169</v>
      </c>
      <c r="C11" s="232">
        <v>177510958</v>
      </c>
      <c r="D11" s="233">
        <v>29604219.939999998</v>
      </c>
      <c r="E11" s="233">
        <v>0</v>
      </c>
      <c r="F11" s="233">
        <v>-29604219.939999998</v>
      </c>
      <c r="G11" s="234">
        <v>-1</v>
      </c>
    </row>
    <row r="12" spans="2:7" x14ac:dyDescent="0.25">
      <c r="B12" s="231" t="s">
        <v>170</v>
      </c>
      <c r="C12" s="232">
        <v>10982479</v>
      </c>
      <c r="D12" s="233"/>
      <c r="E12" s="233">
        <v>4944890.5999999996</v>
      </c>
      <c r="F12" s="233">
        <v>4944890.5999999996</v>
      </c>
      <c r="G12" s="234" t="s">
        <v>652</v>
      </c>
    </row>
    <row r="13" spans="2:7" x14ac:dyDescent="0.25">
      <c r="B13" s="231" t="s">
        <v>171</v>
      </c>
      <c r="C13" s="232">
        <v>75728263</v>
      </c>
      <c r="D13" s="233">
        <v>0</v>
      </c>
      <c r="E13" s="233">
        <v>1325649.1200000001</v>
      </c>
      <c r="F13" s="233">
        <v>1325649.1200000001</v>
      </c>
      <c r="G13" s="234" t="s">
        <v>652</v>
      </c>
    </row>
    <row r="14" spans="2:7" x14ac:dyDescent="0.25">
      <c r="B14" s="227" t="s">
        <v>172</v>
      </c>
      <c r="C14" s="228">
        <v>1015091260</v>
      </c>
      <c r="D14" s="229">
        <v>6225040.2999999998</v>
      </c>
      <c r="E14" s="229">
        <v>114929673.34</v>
      </c>
      <c r="F14" s="229">
        <v>108704633.04000001</v>
      </c>
      <c r="G14" s="230">
        <v>17.462478602748966</v>
      </c>
    </row>
    <row r="15" spans="2:7" x14ac:dyDescent="0.25">
      <c r="B15" s="231" t="s">
        <v>173</v>
      </c>
      <c r="C15" s="232">
        <v>0</v>
      </c>
      <c r="D15" s="233">
        <v>0</v>
      </c>
      <c r="E15" s="233">
        <v>0</v>
      </c>
      <c r="F15" s="233">
        <v>0</v>
      </c>
      <c r="G15" s="234" t="s">
        <v>652</v>
      </c>
    </row>
    <row r="16" spans="2:7" x14ac:dyDescent="0.25">
      <c r="B16" s="231" t="s">
        <v>174</v>
      </c>
      <c r="C16" s="232">
        <v>22497311</v>
      </c>
      <c r="D16" s="233">
        <v>0</v>
      </c>
      <c r="E16" s="233">
        <v>0</v>
      </c>
      <c r="F16" s="233">
        <v>0</v>
      </c>
      <c r="G16" s="234" t="s">
        <v>652</v>
      </c>
    </row>
    <row r="17" spans="2:7" x14ac:dyDescent="0.25">
      <c r="B17" s="231" t="s">
        <v>169</v>
      </c>
      <c r="C17" s="232">
        <v>184918345</v>
      </c>
      <c r="D17" s="233">
        <v>0</v>
      </c>
      <c r="E17" s="233">
        <v>0</v>
      </c>
      <c r="F17" s="233">
        <v>0</v>
      </c>
      <c r="G17" s="234" t="s">
        <v>652</v>
      </c>
    </row>
    <row r="18" spans="2:7" x14ac:dyDescent="0.25">
      <c r="B18" s="231" t="s">
        <v>175</v>
      </c>
      <c r="C18" s="232">
        <v>200661202</v>
      </c>
      <c r="D18" s="233">
        <v>0</v>
      </c>
      <c r="E18" s="233">
        <v>47889650.840000004</v>
      </c>
      <c r="F18" s="233">
        <v>47889650.840000004</v>
      </c>
      <c r="G18" s="234" t="s">
        <v>652</v>
      </c>
    </row>
    <row r="19" spans="2:7" x14ac:dyDescent="0.25">
      <c r="B19" s="231" t="s">
        <v>176</v>
      </c>
      <c r="C19" s="232">
        <v>133261686</v>
      </c>
      <c r="D19" s="233">
        <v>0</v>
      </c>
      <c r="E19" s="233">
        <v>57900000</v>
      </c>
      <c r="F19" s="233">
        <v>57900000</v>
      </c>
      <c r="G19" s="234" t="s">
        <v>652</v>
      </c>
    </row>
    <row r="20" spans="2:7" x14ac:dyDescent="0.25">
      <c r="B20" s="231" t="s">
        <v>177</v>
      </c>
      <c r="C20" s="232">
        <v>60000000</v>
      </c>
      <c r="D20" s="233">
        <v>0</v>
      </c>
      <c r="E20" s="233">
        <v>0</v>
      </c>
      <c r="F20" s="233">
        <v>0</v>
      </c>
      <c r="G20" s="234" t="s">
        <v>652</v>
      </c>
    </row>
    <row r="21" spans="2:7" x14ac:dyDescent="0.25">
      <c r="B21" s="231" t="s">
        <v>170</v>
      </c>
      <c r="C21" s="232">
        <v>84281946</v>
      </c>
      <c r="D21" s="233">
        <v>0</v>
      </c>
      <c r="E21" s="233">
        <v>0</v>
      </c>
      <c r="F21" s="233">
        <v>0</v>
      </c>
      <c r="G21" s="234" t="s">
        <v>652</v>
      </c>
    </row>
    <row r="22" spans="2:7" x14ac:dyDescent="0.25">
      <c r="B22" s="231" t="s">
        <v>171</v>
      </c>
      <c r="C22" s="232">
        <v>329470770</v>
      </c>
      <c r="D22" s="233">
        <v>6225040.2999999998</v>
      </c>
      <c r="E22" s="233">
        <v>9140022.5</v>
      </c>
      <c r="F22" s="233">
        <v>2914982.2</v>
      </c>
      <c r="G22" s="234">
        <v>0.46826720141876033</v>
      </c>
    </row>
    <row r="23" spans="2:7" x14ac:dyDescent="0.25">
      <c r="B23" s="227" t="s">
        <v>178</v>
      </c>
      <c r="C23" s="228">
        <v>2054798395</v>
      </c>
      <c r="D23" s="229">
        <v>109658627.67000002</v>
      </c>
      <c r="E23" s="229">
        <v>466419748.36000001</v>
      </c>
      <c r="F23" s="229">
        <v>356761120.69</v>
      </c>
      <c r="G23" s="230">
        <v>3.2533794036125925</v>
      </c>
    </row>
    <row r="24" spans="2:7" x14ac:dyDescent="0.25">
      <c r="B24" s="231" t="s">
        <v>174</v>
      </c>
      <c r="C24" s="232">
        <v>87811859</v>
      </c>
      <c r="D24" s="233">
        <v>0</v>
      </c>
      <c r="E24" s="233">
        <v>0</v>
      </c>
      <c r="F24" s="233">
        <v>0</v>
      </c>
      <c r="G24" s="234" t="s">
        <v>652</v>
      </c>
    </row>
    <row r="25" spans="2:7" x14ac:dyDescent="0.25">
      <c r="B25" s="231" t="s">
        <v>169</v>
      </c>
      <c r="C25" s="232">
        <v>137308604</v>
      </c>
      <c r="D25" s="233">
        <v>94818734.870000005</v>
      </c>
      <c r="E25" s="233">
        <v>420960915.78999996</v>
      </c>
      <c r="F25" s="233">
        <v>326142180.91999996</v>
      </c>
      <c r="G25" s="234">
        <v>3.4396386048300789</v>
      </c>
    </row>
    <row r="26" spans="2:7" x14ac:dyDescent="0.25">
      <c r="B26" s="231" t="s">
        <v>175</v>
      </c>
      <c r="C26" s="232">
        <v>0</v>
      </c>
      <c r="D26" s="233">
        <v>0</v>
      </c>
      <c r="E26" s="233">
        <v>0</v>
      </c>
      <c r="F26" s="233">
        <v>0</v>
      </c>
      <c r="G26" s="234" t="s">
        <v>652</v>
      </c>
    </row>
    <row r="27" spans="2:7" x14ac:dyDescent="0.25">
      <c r="B27" s="231" t="s">
        <v>176</v>
      </c>
      <c r="C27" s="232">
        <v>275575390</v>
      </c>
      <c r="D27" s="233">
        <v>0</v>
      </c>
      <c r="E27" s="233">
        <v>0</v>
      </c>
      <c r="F27" s="233">
        <v>0</v>
      </c>
      <c r="G27" s="234" t="s">
        <v>652</v>
      </c>
    </row>
    <row r="28" spans="2:7" x14ac:dyDescent="0.25">
      <c r="B28" s="231" t="s">
        <v>177</v>
      </c>
      <c r="C28" s="232">
        <v>100000000</v>
      </c>
      <c r="D28" s="233">
        <v>0</v>
      </c>
      <c r="E28" s="233">
        <v>0</v>
      </c>
      <c r="F28" s="233">
        <v>0</v>
      </c>
      <c r="G28" s="234" t="s">
        <v>652</v>
      </c>
    </row>
    <row r="29" spans="2:7" x14ac:dyDescent="0.25">
      <c r="B29" s="231" t="s">
        <v>170</v>
      </c>
      <c r="C29" s="232">
        <v>0</v>
      </c>
      <c r="D29" s="233">
        <v>2708613.07</v>
      </c>
      <c r="E29" s="233">
        <v>2118401.75</v>
      </c>
      <c r="F29" s="233">
        <v>-590211.31999999983</v>
      </c>
      <c r="G29" s="234">
        <v>-0.21790167319837966</v>
      </c>
    </row>
    <row r="30" spans="2:7" x14ac:dyDescent="0.25">
      <c r="B30" s="231" t="s">
        <v>171</v>
      </c>
      <c r="C30" s="232">
        <v>519707104</v>
      </c>
      <c r="D30" s="233">
        <v>12131279.73</v>
      </c>
      <c r="E30" s="233">
        <v>43340430.819999993</v>
      </c>
      <c r="F30" s="233">
        <v>31209151.089999992</v>
      </c>
      <c r="G30" s="234">
        <v>2.5726182055485411</v>
      </c>
    </row>
    <row r="31" spans="2:7" x14ac:dyDescent="0.25">
      <c r="B31" s="231" t="s">
        <v>179</v>
      </c>
      <c r="C31" s="232">
        <v>934395438</v>
      </c>
      <c r="D31" s="233">
        <v>0</v>
      </c>
      <c r="E31" s="233">
        <v>0</v>
      </c>
      <c r="F31" s="233">
        <v>0</v>
      </c>
      <c r="G31" s="234" t="s">
        <v>652</v>
      </c>
    </row>
    <row r="32" spans="2:7" x14ac:dyDescent="0.25">
      <c r="B32" s="227" t="s">
        <v>180</v>
      </c>
      <c r="C32" s="228">
        <v>913829189</v>
      </c>
      <c r="D32" s="229">
        <v>0</v>
      </c>
      <c r="E32" s="229">
        <v>0</v>
      </c>
      <c r="F32" s="229">
        <v>0</v>
      </c>
      <c r="G32" s="230" t="s">
        <v>652</v>
      </c>
    </row>
    <row r="33" spans="2:7" x14ac:dyDescent="0.25">
      <c r="B33" s="231" t="s">
        <v>169</v>
      </c>
      <c r="C33" s="232">
        <v>907752273</v>
      </c>
      <c r="D33" s="233">
        <v>0</v>
      </c>
      <c r="E33" s="233">
        <v>0</v>
      </c>
      <c r="F33" s="233">
        <v>0</v>
      </c>
      <c r="G33" s="234" t="s">
        <v>652</v>
      </c>
    </row>
    <row r="34" spans="2:7" x14ac:dyDescent="0.25">
      <c r="B34" s="231" t="s">
        <v>170</v>
      </c>
      <c r="C34" s="232">
        <v>6076916</v>
      </c>
      <c r="D34" s="233">
        <v>0</v>
      </c>
      <c r="E34" s="233">
        <v>0</v>
      </c>
      <c r="F34" s="233">
        <v>0</v>
      </c>
      <c r="G34" s="234" t="s">
        <v>652</v>
      </c>
    </row>
    <row r="35" spans="2:7" x14ac:dyDescent="0.25">
      <c r="B35" s="223" t="s">
        <v>181</v>
      </c>
      <c r="C35" s="224">
        <v>1069971636</v>
      </c>
      <c r="D35" s="225">
        <v>53403338.560000002</v>
      </c>
      <c r="E35" s="225">
        <v>304793122.84000003</v>
      </c>
      <c r="F35" s="225">
        <v>251389784.28000003</v>
      </c>
      <c r="G35" s="226">
        <v>4.7073795582565916</v>
      </c>
    </row>
    <row r="36" spans="2:7" x14ac:dyDescent="0.25">
      <c r="B36" s="227" t="s">
        <v>182</v>
      </c>
      <c r="C36" s="228">
        <v>671336363</v>
      </c>
      <c r="D36" s="229">
        <v>31939988.390000001</v>
      </c>
      <c r="E36" s="229">
        <v>86760052.330000013</v>
      </c>
      <c r="F36" s="229">
        <v>54820063.940000013</v>
      </c>
      <c r="G36" s="230">
        <v>1.7163457691538633</v>
      </c>
    </row>
    <row r="37" spans="2:7" x14ac:dyDescent="0.25">
      <c r="B37" s="231" t="s">
        <v>169</v>
      </c>
      <c r="C37" s="232">
        <v>189080000</v>
      </c>
      <c r="D37" s="233">
        <v>31939988.390000001</v>
      </c>
      <c r="E37" s="233">
        <v>28579125.240000002</v>
      </c>
      <c r="F37" s="233">
        <v>-3360863.1499999985</v>
      </c>
      <c r="G37" s="234">
        <v>-0.10522430719017549</v>
      </c>
    </row>
    <row r="38" spans="2:7" x14ac:dyDescent="0.25">
      <c r="B38" s="231" t="s">
        <v>175</v>
      </c>
      <c r="C38" s="232">
        <v>0</v>
      </c>
      <c r="D38" s="233">
        <v>0</v>
      </c>
      <c r="E38" s="233">
        <v>42020000</v>
      </c>
      <c r="F38" s="233">
        <v>42020000</v>
      </c>
      <c r="G38" s="234" t="s">
        <v>652</v>
      </c>
    </row>
    <row r="39" spans="2:7" x14ac:dyDescent="0.25">
      <c r="B39" s="231" t="s">
        <v>176</v>
      </c>
      <c r="C39" s="232">
        <v>9679685</v>
      </c>
      <c r="D39" s="233">
        <v>0</v>
      </c>
      <c r="E39" s="233">
        <v>2922329.31</v>
      </c>
      <c r="F39" s="233">
        <v>2922329.31</v>
      </c>
      <c r="G39" s="234" t="s">
        <v>652</v>
      </c>
    </row>
    <row r="40" spans="2:7" x14ac:dyDescent="0.25">
      <c r="B40" s="231" t="s">
        <v>177</v>
      </c>
      <c r="C40" s="232">
        <v>60000000</v>
      </c>
      <c r="D40" s="233">
        <v>0</v>
      </c>
      <c r="E40" s="233">
        <v>0</v>
      </c>
      <c r="F40" s="233">
        <v>0</v>
      </c>
      <c r="G40" s="234" t="s">
        <v>652</v>
      </c>
    </row>
    <row r="41" spans="2:7" x14ac:dyDescent="0.25">
      <c r="B41" s="231" t="s">
        <v>170</v>
      </c>
      <c r="C41" s="232">
        <v>0</v>
      </c>
      <c r="D41" s="233">
        <v>0</v>
      </c>
      <c r="E41" s="233">
        <v>6533663.0300000003</v>
      </c>
      <c r="F41" s="233">
        <v>6533663.0300000003</v>
      </c>
      <c r="G41" s="234" t="s">
        <v>652</v>
      </c>
    </row>
    <row r="42" spans="2:7" x14ac:dyDescent="0.25">
      <c r="B42" s="231" t="s">
        <v>171</v>
      </c>
      <c r="C42" s="232">
        <v>389933963</v>
      </c>
      <c r="D42" s="233">
        <v>0</v>
      </c>
      <c r="E42" s="233">
        <v>9627264.0600000005</v>
      </c>
      <c r="F42" s="233">
        <v>9627264.0600000005</v>
      </c>
      <c r="G42" s="234" t="s">
        <v>652</v>
      </c>
    </row>
    <row r="43" spans="2:7" x14ac:dyDescent="0.25">
      <c r="B43" s="231" t="s">
        <v>179</v>
      </c>
      <c r="C43" s="232">
        <v>22642715</v>
      </c>
      <c r="D43" s="233">
        <v>0</v>
      </c>
      <c r="E43" s="233">
        <v>0</v>
      </c>
      <c r="F43" s="233">
        <v>0</v>
      </c>
      <c r="G43" s="234" t="s">
        <v>652</v>
      </c>
    </row>
    <row r="44" spans="2:7" x14ac:dyDescent="0.25">
      <c r="B44" s="227" t="s">
        <v>183</v>
      </c>
      <c r="C44" s="228">
        <v>187567971</v>
      </c>
      <c r="D44" s="229">
        <v>21463350.170000002</v>
      </c>
      <c r="E44" s="229">
        <v>204578342.19</v>
      </c>
      <c r="F44" s="229">
        <v>183114992.01999998</v>
      </c>
      <c r="G44" s="230">
        <v>8.5315195703206452</v>
      </c>
    </row>
    <row r="45" spans="2:7" x14ac:dyDescent="0.25">
      <c r="B45" s="231" t="s">
        <v>169</v>
      </c>
      <c r="C45" s="232">
        <v>110000000</v>
      </c>
      <c r="D45" s="233">
        <v>21463350.170000002</v>
      </c>
      <c r="E45" s="233">
        <v>8000000</v>
      </c>
      <c r="F45" s="233">
        <v>-13463350.170000002</v>
      </c>
      <c r="G45" s="234">
        <v>-0.62727160780417912</v>
      </c>
    </row>
    <row r="46" spans="2:7" x14ac:dyDescent="0.25">
      <c r="B46" s="231" t="s">
        <v>177</v>
      </c>
      <c r="C46" s="232">
        <v>0</v>
      </c>
      <c r="D46" s="233">
        <v>0</v>
      </c>
      <c r="E46" s="233">
        <v>0</v>
      </c>
      <c r="F46" s="233">
        <v>0</v>
      </c>
      <c r="G46" s="234" t="s">
        <v>652</v>
      </c>
    </row>
    <row r="47" spans="2:7" x14ac:dyDescent="0.25">
      <c r="B47" s="231" t="s">
        <v>170</v>
      </c>
      <c r="C47" s="232">
        <v>0</v>
      </c>
      <c r="D47" s="233">
        <v>0</v>
      </c>
      <c r="E47" s="233">
        <v>0</v>
      </c>
      <c r="F47" s="233">
        <v>0</v>
      </c>
      <c r="G47" s="234" t="s">
        <v>652</v>
      </c>
    </row>
    <row r="48" spans="2:7" x14ac:dyDescent="0.25">
      <c r="B48" s="231" t="s">
        <v>171</v>
      </c>
      <c r="C48" s="232">
        <v>77567971</v>
      </c>
      <c r="D48" s="233">
        <v>0</v>
      </c>
      <c r="E48" s="233">
        <v>196578342.19</v>
      </c>
      <c r="F48" s="233">
        <v>196578342.19</v>
      </c>
      <c r="G48" s="234" t="s">
        <v>652</v>
      </c>
    </row>
    <row r="49" spans="2:7" x14ac:dyDescent="0.25">
      <c r="B49" s="227" t="s">
        <v>184</v>
      </c>
      <c r="C49" s="228">
        <v>211067302</v>
      </c>
      <c r="D49" s="229">
        <v>0</v>
      </c>
      <c r="E49" s="229">
        <v>13454728.320000002</v>
      </c>
      <c r="F49" s="229">
        <v>13454728.320000002</v>
      </c>
      <c r="G49" s="230" t="s">
        <v>652</v>
      </c>
    </row>
    <row r="50" spans="2:7" x14ac:dyDescent="0.25">
      <c r="B50" s="231" t="s">
        <v>169</v>
      </c>
      <c r="C50" s="232">
        <v>100000000</v>
      </c>
      <c r="D50" s="233">
        <v>0</v>
      </c>
      <c r="E50" s="233">
        <v>8000000</v>
      </c>
      <c r="F50" s="233">
        <v>8000000</v>
      </c>
      <c r="G50" s="234" t="s">
        <v>652</v>
      </c>
    </row>
    <row r="51" spans="2:7" x14ac:dyDescent="0.25">
      <c r="B51" s="231" t="s">
        <v>175</v>
      </c>
      <c r="C51" s="232">
        <v>0</v>
      </c>
      <c r="D51" s="233">
        <v>0</v>
      </c>
      <c r="E51" s="233">
        <v>0</v>
      </c>
      <c r="F51" s="233">
        <v>0</v>
      </c>
      <c r="G51" s="234" t="s">
        <v>652</v>
      </c>
    </row>
    <row r="52" spans="2:7" x14ac:dyDescent="0.25">
      <c r="B52" s="231" t="s">
        <v>170</v>
      </c>
      <c r="C52" s="232">
        <v>0</v>
      </c>
      <c r="D52" s="233">
        <v>0</v>
      </c>
      <c r="E52" s="233">
        <v>0</v>
      </c>
      <c r="F52" s="233">
        <v>0</v>
      </c>
      <c r="G52" s="234" t="s">
        <v>652</v>
      </c>
    </row>
    <row r="53" spans="2:7" x14ac:dyDescent="0.25">
      <c r="B53" s="231" t="s">
        <v>171</v>
      </c>
      <c r="C53" s="232">
        <v>111067302</v>
      </c>
      <c r="D53" s="233">
        <v>0</v>
      </c>
      <c r="E53" s="233">
        <v>5454728.3200000003</v>
      </c>
      <c r="F53" s="233">
        <v>5454728.3200000003</v>
      </c>
      <c r="G53" s="234" t="s">
        <v>652</v>
      </c>
    </row>
    <row r="54" spans="2:7" x14ac:dyDescent="0.25">
      <c r="B54" s="223" t="s">
        <v>185</v>
      </c>
      <c r="C54" s="224">
        <v>3985133221</v>
      </c>
      <c r="D54" s="225">
        <v>72712577.530000001</v>
      </c>
      <c r="E54" s="225">
        <v>937607381.85000002</v>
      </c>
      <c r="F54" s="225">
        <v>864894804.32000005</v>
      </c>
      <c r="G54" s="226">
        <v>11.894706991553955</v>
      </c>
    </row>
    <row r="55" spans="2:7" x14ac:dyDescent="0.25">
      <c r="B55" s="227" t="s">
        <v>186</v>
      </c>
      <c r="C55" s="228">
        <v>2184745931</v>
      </c>
      <c r="D55" s="229">
        <v>0</v>
      </c>
      <c r="E55" s="229">
        <v>397531630.90000004</v>
      </c>
      <c r="F55" s="229">
        <v>397531630.90000004</v>
      </c>
      <c r="G55" s="230" t="s">
        <v>652</v>
      </c>
    </row>
    <row r="56" spans="2:7" x14ac:dyDescent="0.25">
      <c r="B56" s="231" t="s">
        <v>174</v>
      </c>
      <c r="C56" s="232">
        <v>142049097</v>
      </c>
      <c r="D56" s="233">
        <v>0</v>
      </c>
      <c r="E56" s="233">
        <v>0</v>
      </c>
      <c r="F56" s="233">
        <v>0</v>
      </c>
      <c r="G56" s="234" t="s">
        <v>652</v>
      </c>
    </row>
    <row r="57" spans="2:7" x14ac:dyDescent="0.25">
      <c r="B57" s="231" t="s">
        <v>169</v>
      </c>
      <c r="C57" s="232">
        <v>515957851</v>
      </c>
      <c r="D57" s="233">
        <v>0</v>
      </c>
      <c r="E57" s="233">
        <v>0</v>
      </c>
      <c r="F57" s="233">
        <v>0</v>
      </c>
      <c r="G57" s="234" t="s">
        <v>652</v>
      </c>
    </row>
    <row r="58" spans="2:7" x14ac:dyDescent="0.25">
      <c r="B58" s="231" t="s">
        <v>176</v>
      </c>
      <c r="C58" s="232">
        <v>548506156</v>
      </c>
      <c r="D58" s="233">
        <v>0</v>
      </c>
      <c r="E58" s="233">
        <v>7010989.1399999997</v>
      </c>
      <c r="F58" s="233">
        <v>7010989.1399999997</v>
      </c>
      <c r="G58" s="234" t="s">
        <v>652</v>
      </c>
    </row>
    <row r="59" spans="2:7" x14ac:dyDescent="0.25">
      <c r="B59" s="231" t="s">
        <v>177</v>
      </c>
      <c r="C59" s="232">
        <v>822757951</v>
      </c>
      <c r="D59" s="233">
        <v>0</v>
      </c>
      <c r="E59" s="233">
        <v>388170641.75999999</v>
      </c>
      <c r="F59" s="233">
        <v>388170641.75999999</v>
      </c>
      <c r="G59" s="234" t="s">
        <v>652</v>
      </c>
    </row>
    <row r="60" spans="2:7" x14ac:dyDescent="0.25">
      <c r="B60" s="231" t="s">
        <v>170</v>
      </c>
      <c r="C60" s="232">
        <v>18597757</v>
      </c>
      <c r="D60" s="233">
        <v>0</v>
      </c>
      <c r="E60" s="233">
        <v>2350000</v>
      </c>
      <c r="F60" s="233">
        <v>2350000</v>
      </c>
      <c r="G60" s="234" t="s">
        <v>652</v>
      </c>
    </row>
    <row r="61" spans="2:7" x14ac:dyDescent="0.25">
      <c r="B61" s="231" t="s">
        <v>171</v>
      </c>
      <c r="C61" s="232">
        <v>136877119</v>
      </c>
      <c r="D61" s="233">
        <v>0</v>
      </c>
      <c r="E61" s="233">
        <v>0</v>
      </c>
      <c r="F61" s="233">
        <v>0</v>
      </c>
      <c r="G61" s="234" t="s">
        <v>652</v>
      </c>
    </row>
    <row r="62" spans="2:7" x14ac:dyDescent="0.25">
      <c r="B62" s="227" t="s">
        <v>187</v>
      </c>
      <c r="C62" s="228">
        <v>635775519</v>
      </c>
      <c r="D62" s="229">
        <v>2096081.25</v>
      </c>
      <c r="E62" s="229">
        <v>509208551.34000003</v>
      </c>
      <c r="F62" s="229">
        <v>507112470.09000003</v>
      </c>
      <c r="G62" s="230">
        <v>241.93359398162644</v>
      </c>
    </row>
    <row r="63" spans="2:7" x14ac:dyDescent="0.25">
      <c r="B63" s="231" t="s">
        <v>169</v>
      </c>
      <c r="C63" s="232">
        <v>417155181</v>
      </c>
      <c r="D63" s="233">
        <v>0</v>
      </c>
      <c r="E63" s="233">
        <v>496000000</v>
      </c>
      <c r="F63" s="233">
        <v>496000000</v>
      </c>
      <c r="G63" s="234" t="s">
        <v>652</v>
      </c>
    </row>
    <row r="64" spans="2:7" x14ac:dyDescent="0.25">
      <c r="B64" s="231" t="s">
        <v>175</v>
      </c>
      <c r="C64" s="232">
        <v>91104925</v>
      </c>
      <c r="D64" s="233">
        <v>0</v>
      </c>
      <c r="E64" s="233">
        <v>0</v>
      </c>
      <c r="F64" s="233">
        <v>0</v>
      </c>
      <c r="G64" s="234" t="s">
        <v>652</v>
      </c>
    </row>
    <row r="65" spans="2:7" x14ac:dyDescent="0.25">
      <c r="B65" s="231" t="s">
        <v>177</v>
      </c>
      <c r="C65" s="232">
        <v>0</v>
      </c>
      <c r="D65" s="233">
        <v>0</v>
      </c>
      <c r="E65" s="233">
        <v>0</v>
      </c>
      <c r="F65" s="233">
        <v>0</v>
      </c>
      <c r="G65" s="234" t="s">
        <v>652</v>
      </c>
    </row>
    <row r="66" spans="2:7" x14ac:dyDescent="0.25">
      <c r="B66" s="231" t="s">
        <v>170</v>
      </c>
      <c r="C66" s="232">
        <v>25195852</v>
      </c>
      <c r="D66" s="233">
        <v>0</v>
      </c>
      <c r="E66" s="233">
        <v>0</v>
      </c>
      <c r="F66" s="233">
        <v>0</v>
      </c>
      <c r="G66" s="234" t="s">
        <v>652</v>
      </c>
    </row>
    <row r="67" spans="2:7" x14ac:dyDescent="0.25">
      <c r="B67" s="231" t="s">
        <v>171</v>
      </c>
      <c r="C67" s="232">
        <v>85497312</v>
      </c>
      <c r="D67" s="233">
        <v>2096081.25</v>
      </c>
      <c r="E67" s="233">
        <v>7934942.4000000004</v>
      </c>
      <c r="F67" s="233">
        <v>5838861.1500000004</v>
      </c>
      <c r="G67" s="234">
        <v>2.7856082153303934</v>
      </c>
    </row>
    <row r="68" spans="2:7" x14ac:dyDescent="0.25">
      <c r="B68" s="231" t="s">
        <v>179</v>
      </c>
      <c r="C68" s="232">
        <v>16822249</v>
      </c>
      <c r="D68" s="233">
        <v>0</v>
      </c>
      <c r="E68" s="233">
        <v>5273608.9400000004</v>
      </c>
      <c r="F68" s="233">
        <v>5273608.9400000004</v>
      </c>
      <c r="G68" s="234" t="s">
        <v>652</v>
      </c>
    </row>
    <row r="69" spans="2:7" x14ac:dyDescent="0.25">
      <c r="B69" s="227" t="s">
        <v>188</v>
      </c>
      <c r="C69" s="228">
        <v>204788739</v>
      </c>
      <c r="D69" s="228">
        <v>34645917.75</v>
      </c>
      <c r="E69" s="229">
        <v>22162019.280000001</v>
      </c>
      <c r="F69" s="229">
        <v>-12483898.469999999</v>
      </c>
      <c r="G69" s="230">
        <v>-0.3603281217741735</v>
      </c>
    </row>
    <row r="70" spans="2:7" x14ac:dyDescent="0.25">
      <c r="B70" s="231" t="s">
        <v>169</v>
      </c>
      <c r="C70" s="232">
        <v>137811114</v>
      </c>
      <c r="D70" s="233">
        <v>29333693.399999999</v>
      </c>
      <c r="E70" s="233">
        <v>12898808.01</v>
      </c>
      <c r="F70" s="233">
        <v>-16434885.389999999</v>
      </c>
      <c r="G70" s="234">
        <v>-0.56027330639516404</v>
      </c>
    </row>
    <row r="71" spans="2:7" x14ac:dyDescent="0.25">
      <c r="B71" s="231" t="s">
        <v>175</v>
      </c>
      <c r="C71" s="232">
        <v>0</v>
      </c>
      <c r="D71" s="233">
        <v>0</v>
      </c>
      <c r="E71" s="233">
        <v>0</v>
      </c>
      <c r="F71" s="233">
        <v>0</v>
      </c>
      <c r="G71" s="234" t="s">
        <v>652</v>
      </c>
    </row>
    <row r="72" spans="2:7" x14ac:dyDescent="0.25">
      <c r="B72" s="231" t="s">
        <v>176</v>
      </c>
      <c r="C72" s="232">
        <v>0</v>
      </c>
      <c r="D72" s="233">
        <v>3038037.68</v>
      </c>
      <c r="E72" s="233">
        <v>0</v>
      </c>
      <c r="F72" s="233">
        <v>-3038037.68</v>
      </c>
      <c r="G72" s="234">
        <v>-1</v>
      </c>
    </row>
    <row r="73" spans="2:7" x14ac:dyDescent="0.25">
      <c r="B73" s="231" t="s">
        <v>171</v>
      </c>
      <c r="C73" s="232">
        <v>66977625</v>
      </c>
      <c r="D73" s="233">
        <v>2274186.67</v>
      </c>
      <c r="E73" s="233">
        <v>9263211.2699999996</v>
      </c>
      <c r="F73" s="233">
        <v>6989024.5999999996</v>
      </c>
      <c r="G73" s="234">
        <v>3.0731974169912797</v>
      </c>
    </row>
    <row r="74" spans="2:7" x14ac:dyDescent="0.25">
      <c r="B74" s="227" t="s">
        <v>189</v>
      </c>
      <c r="C74" s="228">
        <v>959823032</v>
      </c>
      <c r="D74" s="229">
        <v>35970578.530000001</v>
      </c>
      <c r="E74" s="229">
        <v>8705180.3300000001</v>
      </c>
      <c r="F74" s="229">
        <v>-27265398.200000003</v>
      </c>
      <c r="G74" s="230">
        <v>-0.75799165079483644</v>
      </c>
    </row>
    <row r="75" spans="2:7" x14ac:dyDescent="0.25">
      <c r="B75" s="231" t="s">
        <v>169</v>
      </c>
      <c r="C75" s="232">
        <v>471723737</v>
      </c>
      <c r="D75" s="233">
        <v>31561784.030000001</v>
      </c>
      <c r="E75" s="233">
        <v>8705180.3300000001</v>
      </c>
      <c r="F75" s="233">
        <v>-22856603.700000003</v>
      </c>
      <c r="G75" s="234">
        <v>-0.72418604975797374</v>
      </c>
    </row>
    <row r="76" spans="2:7" x14ac:dyDescent="0.25">
      <c r="B76" s="231" t="s">
        <v>175</v>
      </c>
      <c r="C76" s="232">
        <v>316939253</v>
      </c>
      <c r="D76" s="233">
        <v>0</v>
      </c>
      <c r="E76" s="233">
        <v>0</v>
      </c>
      <c r="F76" s="233">
        <v>0</v>
      </c>
      <c r="G76" s="234" t="s">
        <v>652</v>
      </c>
    </row>
    <row r="77" spans="2:7" x14ac:dyDescent="0.25">
      <c r="B77" s="231" t="s">
        <v>177</v>
      </c>
      <c r="C77" s="232">
        <v>0</v>
      </c>
      <c r="D77" s="233">
        <v>0</v>
      </c>
      <c r="E77" s="233">
        <v>0</v>
      </c>
      <c r="F77" s="233">
        <v>0</v>
      </c>
      <c r="G77" s="234" t="s">
        <v>652</v>
      </c>
    </row>
    <row r="78" spans="2:7" x14ac:dyDescent="0.25">
      <c r="B78" s="231" t="s">
        <v>170</v>
      </c>
      <c r="C78" s="232">
        <v>0</v>
      </c>
      <c r="D78" s="233">
        <v>4408794.5</v>
      </c>
      <c r="E78" s="233">
        <v>0</v>
      </c>
      <c r="F78" s="233">
        <v>-4408794.5</v>
      </c>
      <c r="G78" s="234">
        <v>-1</v>
      </c>
    </row>
    <row r="79" spans="2:7" x14ac:dyDescent="0.25">
      <c r="B79" s="231" t="s">
        <v>171</v>
      </c>
      <c r="C79" s="232">
        <v>171160042</v>
      </c>
      <c r="D79" s="233">
        <v>0</v>
      </c>
      <c r="E79" s="233">
        <v>0</v>
      </c>
      <c r="F79" s="233">
        <v>0</v>
      </c>
      <c r="G79" s="234" t="s">
        <v>652</v>
      </c>
    </row>
    <row r="80" spans="2:7" x14ac:dyDescent="0.25">
      <c r="B80" s="223" t="s">
        <v>190</v>
      </c>
      <c r="C80" s="224">
        <v>2397153101</v>
      </c>
      <c r="D80" s="225">
        <v>35957198.359999999</v>
      </c>
      <c r="E80" s="225">
        <v>244313679.73000002</v>
      </c>
      <c r="F80" s="225">
        <v>208356481.37</v>
      </c>
      <c r="G80" s="226">
        <v>5.794569401207375</v>
      </c>
    </row>
    <row r="81" spans="2:7" x14ac:dyDescent="0.25">
      <c r="B81" s="227" t="s">
        <v>191</v>
      </c>
      <c r="C81" s="228">
        <v>681946003</v>
      </c>
      <c r="D81" s="229">
        <v>9382360.0999999996</v>
      </c>
      <c r="E81" s="229">
        <v>67124109.129999995</v>
      </c>
      <c r="F81" s="229">
        <v>57741749.029999994</v>
      </c>
      <c r="G81" s="230">
        <v>6.1542883042828418</v>
      </c>
    </row>
    <row r="82" spans="2:7" x14ac:dyDescent="0.25">
      <c r="B82" s="231" t="s">
        <v>192</v>
      </c>
      <c r="C82" s="232">
        <v>0</v>
      </c>
      <c r="D82" s="233">
        <v>0</v>
      </c>
      <c r="E82" s="233">
        <v>172350</v>
      </c>
      <c r="F82" s="233">
        <v>172350</v>
      </c>
      <c r="G82" s="234" t="s">
        <v>652</v>
      </c>
    </row>
    <row r="83" spans="2:7" x14ac:dyDescent="0.25">
      <c r="B83" s="231" t="s">
        <v>193</v>
      </c>
      <c r="C83" s="232">
        <v>61974902</v>
      </c>
      <c r="D83" s="233">
        <v>0</v>
      </c>
      <c r="E83" s="233">
        <v>0</v>
      </c>
      <c r="F83" s="233">
        <v>0</v>
      </c>
      <c r="G83" s="234" t="s">
        <v>652</v>
      </c>
    </row>
    <row r="84" spans="2:7" x14ac:dyDescent="0.25">
      <c r="B84" s="231" t="s">
        <v>169</v>
      </c>
      <c r="C84" s="232">
        <v>226862072</v>
      </c>
      <c r="D84" s="233">
        <v>1061995.6299999999</v>
      </c>
      <c r="E84" s="233">
        <v>13186755</v>
      </c>
      <c r="F84" s="233">
        <v>12124759.370000001</v>
      </c>
      <c r="G84" s="234">
        <v>11.416957873922703</v>
      </c>
    </row>
    <row r="85" spans="2:7" x14ac:dyDescent="0.25">
      <c r="B85" s="231" t="s">
        <v>176</v>
      </c>
      <c r="C85" s="232">
        <v>0</v>
      </c>
      <c r="D85" s="233">
        <v>0</v>
      </c>
      <c r="E85" s="233">
        <v>0</v>
      </c>
      <c r="F85" s="233">
        <v>0</v>
      </c>
      <c r="G85" s="234" t="s">
        <v>652</v>
      </c>
    </row>
    <row r="86" spans="2:7" x14ac:dyDescent="0.25">
      <c r="B86" s="231" t="s">
        <v>177</v>
      </c>
      <c r="C86" s="232">
        <v>321917532</v>
      </c>
      <c r="D86" s="233">
        <v>0</v>
      </c>
      <c r="E86" s="233">
        <v>50000000</v>
      </c>
      <c r="F86" s="233">
        <v>50000000</v>
      </c>
      <c r="G86" s="234" t="s">
        <v>652</v>
      </c>
    </row>
    <row r="87" spans="2:7" x14ac:dyDescent="0.25">
      <c r="B87" s="231" t="s">
        <v>170</v>
      </c>
      <c r="C87" s="232">
        <v>14945875</v>
      </c>
      <c r="D87" s="233">
        <v>0</v>
      </c>
      <c r="E87" s="233">
        <v>3001952.05</v>
      </c>
      <c r="F87" s="233">
        <v>3001952.05</v>
      </c>
      <c r="G87" s="234" t="s">
        <v>652</v>
      </c>
    </row>
    <row r="88" spans="2:7" x14ac:dyDescent="0.25">
      <c r="B88" s="231" t="s">
        <v>171</v>
      </c>
      <c r="C88" s="232">
        <v>45851831</v>
      </c>
      <c r="D88" s="233">
        <v>8320364.4699999997</v>
      </c>
      <c r="E88" s="233">
        <v>763052.08</v>
      </c>
      <c r="F88" s="233">
        <v>-7557312.3899999997</v>
      </c>
      <c r="G88" s="234">
        <v>-0.90829102706362574</v>
      </c>
    </row>
    <row r="89" spans="2:7" x14ac:dyDescent="0.25">
      <c r="B89" s="231" t="s">
        <v>179</v>
      </c>
      <c r="C89" s="232">
        <v>10393791</v>
      </c>
      <c r="D89" s="233">
        <v>0</v>
      </c>
      <c r="E89" s="233">
        <v>0</v>
      </c>
      <c r="F89" s="233">
        <v>0</v>
      </c>
      <c r="G89" s="234" t="s">
        <v>652</v>
      </c>
    </row>
    <row r="90" spans="2:7" x14ac:dyDescent="0.25">
      <c r="B90" s="227" t="s">
        <v>194</v>
      </c>
      <c r="C90" s="228">
        <v>847723630</v>
      </c>
      <c r="D90" s="229">
        <v>257379.91</v>
      </c>
      <c r="E90" s="229">
        <v>18933289.879999999</v>
      </c>
      <c r="F90" s="229">
        <v>18675909.969999999</v>
      </c>
      <c r="G90" s="230">
        <v>72.561646206186012</v>
      </c>
    </row>
    <row r="91" spans="2:7" x14ac:dyDescent="0.25">
      <c r="B91" s="231" t="s">
        <v>169</v>
      </c>
      <c r="C91" s="232">
        <v>351720000</v>
      </c>
      <c r="D91" s="233">
        <v>257379.91</v>
      </c>
      <c r="E91" s="233">
        <v>7791283.04</v>
      </c>
      <c r="F91" s="233">
        <v>7533903.1299999999</v>
      </c>
      <c r="G91" s="234">
        <v>29.271527564058903</v>
      </c>
    </row>
    <row r="92" spans="2:7" x14ac:dyDescent="0.25">
      <c r="B92" s="231" t="s">
        <v>176</v>
      </c>
      <c r="C92" s="232">
        <v>88611833</v>
      </c>
      <c r="D92" s="233">
        <v>0</v>
      </c>
      <c r="E92" s="233">
        <v>0</v>
      </c>
      <c r="F92" s="233">
        <v>0</v>
      </c>
      <c r="G92" s="234" t="s">
        <v>652</v>
      </c>
    </row>
    <row r="93" spans="2:7" x14ac:dyDescent="0.25">
      <c r="B93" s="231" t="s">
        <v>177</v>
      </c>
      <c r="C93" s="232">
        <v>318033537</v>
      </c>
      <c r="D93" s="233">
        <v>0</v>
      </c>
      <c r="E93" s="233">
        <v>10623120.5</v>
      </c>
      <c r="F93" s="233">
        <v>10623120.5</v>
      </c>
      <c r="G93" s="234" t="s">
        <v>652</v>
      </c>
    </row>
    <row r="94" spans="2:7" x14ac:dyDescent="0.25">
      <c r="B94" s="231" t="s">
        <v>171</v>
      </c>
      <c r="C94" s="232">
        <v>89358260</v>
      </c>
      <c r="D94" s="233">
        <v>0</v>
      </c>
      <c r="E94" s="233">
        <v>518886.34</v>
      </c>
      <c r="F94" s="233">
        <v>518886.34</v>
      </c>
      <c r="G94" s="234" t="s">
        <v>652</v>
      </c>
    </row>
    <row r="95" spans="2:7" x14ac:dyDescent="0.25">
      <c r="B95" s="227" t="s">
        <v>195</v>
      </c>
      <c r="C95" s="228">
        <v>362786373</v>
      </c>
      <c r="D95" s="229">
        <v>6681439.5700000003</v>
      </c>
      <c r="E95" s="229">
        <v>140319233.77000001</v>
      </c>
      <c r="F95" s="229">
        <v>133637794.20000002</v>
      </c>
      <c r="G95" s="230">
        <v>20.001347434172786</v>
      </c>
    </row>
    <row r="96" spans="2:7" x14ac:dyDescent="0.25">
      <c r="B96" s="231" t="s">
        <v>169</v>
      </c>
      <c r="C96" s="232">
        <v>110000000</v>
      </c>
      <c r="D96" s="233">
        <v>0</v>
      </c>
      <c r="E96" s="233">
        <v>0</v>
      </c>
      <c r="F96" s="233">
        <v>0</v>
      </c>
      <c r="G96" s="234" t="s">
        <v>652</v>
      </c>
    </row>
    <row r="97" spans="2:7" x14ac:dyDescent="0.25">
      <c r="B97" s="231" t="s">
        <v>175</v>
      </c>
      <c r="C97" s="232">
        <v>0</v>
      </c>
      <c r="D97" s="233">
        <v>0</v>
      </c>
      <c r="E97" s="233">
        <v>0</v>
      </c>
      <c r="F97" s="233">
        <v>0</v>
      </c>
      <c r="G97" s="234" t="s">
        <v>652</v>
      </c>
    </row>
    <row r="98" spans="2:7" x14ac:dyDescent="0.25">
      <c r="B98" s="231" t="s">
        <v>176</v>
      </c>
      <c r="C98" s="232">
        <v>0</v>
      </c>
      <c r="D98" s="233">
        <v>0</v>
      </c>
      <c r="E98" s="233">
        <v>0</v>
      </c>
      <c r="F98" s="233">
        <v>0</v>
      </c>
      <c r="G98" s="234" t="s">
        <v>652</v>
      </c>
    </row>
    <row r="99" spans="2:7" x14ac:dyDescent="0.25">
      <c r="B99" s="231" t="s">
        <v>170</v>
      </c>
      <c r="C99" s="232">
        <v>0</v>
      </c>
      <c r="D99" s="233">
        <v>6681439.5700000003</v>
      </c>
      <c r="E99" s="233">
        <v>0</v>
      </c>
      <c r="F99" s="233">
        <v>-6681439.5700000003</v>
      </c>
      <c r="G99" s="234">
        <v>-1</v>
      </c>
    </row>
    <row r="100" spans="2:7" x14ac:dyDescent="0.25">
      <c r="B100" s="231" t="s">
        <v>171</v>
      </c>
      <c r="C100" s="232">
        <v>252786373</v>
      </c>
      <c r="D100" s="233">
        <v>0</v>
      </c>
      <c r="E100" s="233">
        <v>140319233.77000001</v>
      </c>
      <c r="F100" s="233">
        <v>140319233.77000001</v>
      </c>
      <c r="G100" s="234" t="s">
        <v>652</v>
      </c>
    </row>
    <row r="101" spans="2:7" x14ac:dyDescent="0.25">
      <c r="B101" s="231" t="s">
        <v>179</v>
      </c>
      <c r="C101" s="232">
        <v>0</v>
      </c>
      <c r="D101" s="233">
        <v>0</v>
      </c>
      <c r="E101" s="233">
        <v>0</v>
      </c>
      <c r="F101" s="233">
        <v>0</v>
      </c>
      <c r="G101" s="234" t="s">
        <v>652</v>
      </c>
    </row>
    <row r="102" spans="2:7" x14ac:dyDescent="0.25">
      <c r="B102" s="227" t="s">
        <v>196</v>
      </c>
      <c r="C102" s="228">
        <v>494697095</v>
      </c>
      <c r="D102" s="229">
        <v>19584048.280000001</v>
      </c>
      <c r="E102" s="229">
        <v>17688375.949999999</v>
      </c>
      <c r="F102" s="229">
        <v>-1895672.3300000019</v>
      </c>
      <c r="G102" s="230">
        <v>-9.6796755343783389E-2</v>
      </c>
    </row>
    <row r="103" spans="2:7" x14ac:dyDescent="0.25">
      <c r="B103" s="231" t="s">
        <v>169</v>
      </c>
      <c r="C103" s="232">
        <v>130000000</v>
      </c>
      <c r="D103" s="233">
        <v>0</v>
      </c>
      <c r="E103" s="233">
        <v>0</v>
      </c>
      <c r="F103" s="233">
        <v>0</v>
      </c>
      <c r="G103" s="234" t="s">
        <v>652</v>
      </c>
    </row>
    <row r="104" spans="2:7" x14ac:dyDescent="0.25">
      <c r="B104" s="231" t="s">
        <v>177</v>
      </c>
      <c r="C104" s="232">
        <v>282115004</v>
      </c>
      <c r="D104" s="233">
        <v>19584048.280000001</v>
      </c>
      <c r="E104" s="233">
        <v>0</v>
      </c>
      <c r="F104" s="233">
        <v>-19584048.280000001</v>
      </c>
      <c r="G104" s="234">
        <v>-1</v>
      </c>
    </row>
    <row r="105" spans="2:7" x14ac:dyDescent="0.25">
      <c r="B105" s="231" t="s">
        <v>171</v>
      </c>
      <c r="C105" s="232">
        <v>82582091</v>
      </c>
      <c r="D105" s="233">
        <v>0</v>
      </c>
      <c r="E105" s="233">
        <v>17688375.949999999</v>
      </c>
      <c r="F105" s="233">
        <v>17688375.949999999</v>
      </c>
      <c r="G105" s="234" t="s">
        <v>652</v>
      </c>
    </row>
    <row r="106" spans="2:7" x14ac:dyDescent="0.25">
      <c r="B106" s="227" t="s">
        <v>180</v>
      </c>
      <c r="C106" s="228">
        <v>10000000</v>
      </c>
      <c r="D106" s="229">
        <v>51970.5</v>
      </c>
      <c r="E106" s="229">
        <v>248671</v>
      </c>
      <c r="F106" s="229">
        <v>196700.5</v>
      </c>
      <c r="G106" s="230">
        <v>3.7848490970839226</v>
      </c>
    </row>
    <row r="107" spans="2:7" x14ac:dyDescent="0.25">
      <c r="B107" s="231" t="s">
        <v>168</v>
      </c>
      <c r="C107" s="232">
        <v>10000000</v>
      </c>
      <c r="D107" s="233">
        <v>51970.5</v>
      </c>
      <c r="E107" s="233">
        <v>248671</v>
      </c>
      <c r="F107" s="233">
        <v>196700.5</v>
      </c>
      <c r="G107" s="234">
        <v>3.7848490970839226</v>
      </c>
    </row>
    <row r="108" spans="2:7" x14ac:dyDescent="0.25">
      <c r="B108" s="223" t="s">
        <v>197</v>
      </c>
      <c r="C108" s="224">
        <v>6141541311</v>
      </c>
      <c r="D108" s="225">
        <v>392451676.48000008</v>
      </c>
      <c r="E108" s="225">
        <v>662259469.38999999</v>
      </c>
      <c r="F108" s="225">
        <v>269807792.90999991</v>
      </c>
      <c r="G108" s="226">
        <v>0.68749303182999577</v>
      </c>
    </row>
    <row r="109" spans="2:7" x14ac:dyDescent="0.25">
      <c r="B109" s="227" t="s">
        <v>198</v>
      </c>
      <c r="C109" s="228">
        <v>2952648114</v>
      </c>
      <c r="D109" s="229">
        <v>39013184.609999992</v>
      </c>
      <c r="E109" s="229">
        <v>217924277.35999995</v>
      </c>
      <c r="F109" s="229">
        <v>178911092.74999997</v>
      </c>
      <c r="G109" s="230">
        <v>4.5859135709762304</v>
      </c>
    </row>
    <row r="110" spans="2:7" x14ac:dyDescent="0.25">
      <c r="B110" s="231" t="s">
        <v>174</v>
      </c>
      <c r="C110" s="232">
        <v>5628082</v>
      </c>
      <c r="D110" s="233">
        <v>0</v>
      </c>
      <c r="E110" s="233">
        <v>0</v>
      </c>
      <c r="F110" s="233">
        <v>0</v>
      </c>
      <c r="G110" s="234" t="s">
        <v>652</v>
      </c>
    </row>
    <row r="111" spans="2:7" x14ac:dyDescent="0.25">
      <c r="B111" s="231" t="s">
        <v>169</v>
      </c>
      <c r="C111" s="232">
        <v>233604905</v>
      </c>
      <c r="D111" s="233">
        <v>18851784</v>
      </c>
      <c r="E111" s="233">
        <v>710730.89</v>
      </c>
      <c r="F111" s="233">
        <v>-18141053.109999999</v>
      </c>
      <c r="G111" s="234">
        <v>-0.96229901159487075</v>
      </c>
    </row>
    <row r="112" spans="2:7" x14ac:dyDescent="0.25">
      <c r="B112" s="231" t="s">
        <v>175</v>
      </c>
      <c r="C112" s="232">
        <v>2105891782</v>
      </c>
      <c r="D112" s="233">
        <v>13280776.250000002</v>
      </c>
      <c r="E112" s="233">
        <v>12575138.98</v>
      </c>
      <c r="F112" s="233">
        <v>-705637.27000000142</v>
      </c>
      <c r="G112" s="234">
        <v>-5.3132230881459304E-2</v>
      </c>
    </row>
    <row r="113" spans="2:7" x14ac:dyDescent="0.25">
      <c r="B113" s="231" t="s">
        <v>170</v>
      </c>
      <c r="C113" s="232">
        <v>30347704</v>
      </c>
      <c r="D113" s="233">
        <v>0</v>
      </c>
      <c r="E113" s="233">
        <v>0</v>
      </c>
      <c r="F113" s="233">
        <v>0</v>
      </c>
      <c r="G113" s="234" t="s">
        <v>652</v>
      </c>
    </row>
    <row r="114" spans="2:7" x14ac:dyDescent="0.25">
      <c r="B114" s="231" t="s">
        <v>171</v>
      </c>
      <c r="C114" s="232">
        <v>577175641</v>
      </c>
      <c r="D114" s="233">
        <v>6880624.3600000003</v>
      </c>
      <c r="E114" s="233">
        <v>15624586.48</v>
      </c>
      <c r="F114" s="233">
        <v>8743962.120000001</v>
      </c>
      <c r="G114" s="234">
        <v>1.2708094007910644</v>
      </c>
    </row>
    <row r="115" spans="2:7" x14ac:dyDescent="0.25">
      <c r="B115" s="227" t="s">
        <v>199</v>
      </c>
      <c r="C115" s="228">
        <v>1062071880</v>
      </c>
      <c r="D115" s="229">
        <v>328625916.40999997</v>
      </c>
      <c r="E115" s="229">
        <v>219935783.53</v>
      </c>
      <c r="F115" s="229">
        <v>-108690132.87999997</v>
      </c>
      <c r="G115" s="230">
        <v>-0.3307412089325179</v>
      </c>
    </row>
    <row r="116" spans="2:7" x14ac:dyDescent="0.25">
      <c r="B116" s="231" t="s">
        <v>192</v>
      </c>
      <c r="C116" s="232">
        <v>0</v>
      </c>
      <c r="D116" s="233">
        <v>368183.51</v>
      </c>
      <c r="E116" s="233">
        <v>0</v>
      </c>
      <c r="F116" s="233">
        <v>-368183.51</v>
      </c>
      <c r="G116" s="234">
        <v>-1</v>
      </c>
    </row>
    <row r="117" spans="2:7" x14ac:dyDescent="0.25">
      <c r="B117" s="231" t="s">
        <v>169</v>
      </c>
      <c r="C117" s="232">
        <v>660000000</v>
      </c>
      <c r="D117" s="233">
        <v>328257732.89999998</v>
      </c>
      <c r="E117" s="233">
        <v>22783274.460000001</v>
      </c>
      <c r="F117" s="233">
        <v>-305474458.44</v>
      </c>
      <c r="G117" s="234">
        <v>-0.9305933351250536</v>
      </c>
    </row>
    <row r="118" spans="2:7" x14ac:dyDescent="0.25">
      <c r="B118" s="231" t="s">
        <v>176</v>
      </c>
      <c r="C118" s="232">
        <v>7497117</v>
      </c>
      <c r="D118" s="233">
        <v>0</v>
      </c>
      <c r="E118" s="233">
        <v>0</v>
      </c>
      <c r="F118" s="233">
        <v>0</v>
      </c>
      <c r="G118" s="234" t="s">
        <v>652</v>
      </c>
    </row>
    <row r="119" spans="2:7" x14ac:dyDescent="0.25">
      <c r="B119" s="231" t="s">
        <v>177</v>
      </c>
      <c r="C119" s="232">
        <v>0</v>
      </c>
      <c r="D119" s="233">
        <v>0</v>
      </c>
      <c r="E119" s="233">
        <v>0</v>
      </c>
      <c r="F119" s="233">
        <v>0</v>
      </c>
      <c r="G119" s="234" t="s">
        <v>652</v>
      </c>
    </row>
    <row r="120" spans="2:7" x14ac:dyDescent="0.25">
      <c r="B120" s="231" t="s">
        <v>171</v>
      </c>
      <c r="C120" s="232">
        <v>394574763</v>
      </c>
      <c r="D120" s="233">
        <v>0</v>
      </c>
      <c r="E120" s="233">
        <v>197152509.06999999</v>
      </c>
      <c r="F120" s="233">
        <v>197152509.06999999</v>
      </c>
      <c r="G120" s="234" t="s">
        <v>652</v>
      </c>
    </row>
    <row r="121" spans="2:7" x14ac:dyDescent="0.25">
      <c r="B121" s="227" t="s">
        <v>200</v>
      </c>
      <c r="C121" s="228">
        <v>1928573868</v>
      </c>
      <c r="D121" s="229">
        <v>15769819.99</v>
      </c>
      <c r="E121" s="229">
        <v>168519101.89999998</v>
      </c>
      <c r="F121" s="229">
        <v>152749281.90999997</v>
      </c>
      <c r="G121" s="230">
        <v>9.6861779022754693</v>
      </c>
    </row>
    <row r="122" spans="2:7" x14ac:dyDescent="0.25">
      <c r="B122" s="231" t="s">
        <v>192</v>
      </c>
      <c r="C122" s="232">
        <v>1125000000</v>
      </c>
      <c r="D122" s="233">
        <v>0</v>
      </c>
      <c r="E122" s="233">
        <v>0</v>
      </c>
      <c r="F122" s="233">
        <v>0</v>
      </c>
      <c r="G122" s="234" t="s">
        <v>652</v>
      </c>
    </row>
    <row r="123" spans="2:7" x14ac:dyDescent="0.25">
      <c r="B123" s="231" t="s">
        <v>169</v>
      </c>
      <c r="C123" s="232">
        <v>141715518</v>
      </c>
      <c r="D123" s="233">
        <v>15769819.99</v>
      </c>
      <c r="E123" s="233">
        <v>93000000</v>
      </c>
      <c r="F123" s="233">
        <v>77230180.010000005</v>
      </c>
      <c r="G123" s="234">
        <v>4.8973406201829448</v>
      </c>
    </row>
    <row r="124" spans="2:7" x14ac:dyDescent="0.25">
      <c r="B124" s="231" t="s">
        <v>175</v>
      </c>
      <c r="C124" s="232">
        <v>99976175</v>
      </c>
      <c r="D124" s="233">
        <v>0</v>
      </c>
      <c r="E124" s="233">
        <v>0</v>
      </c>
      <c r="F124" s="233">
        <v>0</v>
      </c>
      <c r="G124" s="234" t="s">
        <v>652</v>
      </c>
    </row>
    <row r="125" spans="2:7" x14ac:dyDescent="0.25">
      <c r="B125" s="231" t="s">
        <v>176</v>
      </c>
      <c r="C125" s="232">
        <v>15289807</v>
      </c>
      <c r="D125" s="233">
        <v>0</v>
      </c>
      <c r="E125" s="233">
        <v>4304733.33</v>
      </c>
      <c r="F125" s="233">
        <v>4304733.33</v>
      </c>
      <c r="G125" s="234" t="s">
        <v>652</v>
      </c>
    </row>
    <row r="126" spans="2:7" x14ac:dyDescent="0.25">
      <c r="B126" s="231" t="s">
        <v>177</v>
      </c>
      <c r="C126" s="232">
        <v>0</v>
      </c>
      <c r="D126" s="233">
        <v>0</v>
      </c>
      <c r="E126" s="233">
        <v>45972000</v>
      </c>
      <c r="F126" s="233">
        <v>45972000</v>
      </c>
      <c r="G126" s="234" t="s">
        <v>652</v>
      </c>
    </row>
    <row r="127" spans="2:7" x14ac:dyDescent="0.25">
      <c r="B127" s="231" t="s">
        <v>170</v>
      </c>
      <c r="C127" s="232">
        <v>0</v>
      </c>
      <c r="D127" s="233">
        <v>0</v>
      </c>
      <c r="E127" s="233">
        <v>0</v>
      </c>
      <c r="F127" s="233">
        <v>0</v>
      </c>
      <c r="G127" s="234" t="s">
        <v>652</v>
      </c>
    </row>
    <row r="128" spans="2:7" x14ac:dyDescent="0.25">
      <c r="B128" s="231" t="s">
        <v>171</v>
      </c>
      <c r="C128" s="232">
        <v>546592368</v>
      </c>
      <c r="D128" s="233">
        <v>0</v>
      </c>
      <c r="E128" s="233">
        <v>25242368.570000004</v>
      </c>
      <c r="F128" s="233">
        <v>25242368.570000004</v>
      </c>
      <c r="G128" s="234" t="s">
        <v>652</v>
      </c>
    </row>
    <row r="129" spans="2:7" x14ac:dyDescent="0.25">
      <c r="B129" s="227" t="s">
        <v>201</v>
      </c>
      <c r="C129" s="228">
        <v>198247449</v>
      </c>
      <c r="D129" s="229">
        <v>463361.22</v>
      </c>
      <c r="E129" s="229">
        <v>55880306.599999994</v>
      </c>
      <c r="F129" s="229">
        <v>55416945.379999995</v>
      </c>
      <c r="G129" s="230">
        <v>119.59771985234327</v>
      </c>
    </row>
    <row r="130" spans="2:7" x14ac:dyDescent="0.25">
      <c r="B130" s="231" t="s">
        <v>169</v>
      </c>
      <c r="C130" s="232">
        <v>100000000</v>
      </c>
      <c r="D130" s="233">
        <v>0</v>
      </c>
      <c r="E130" s="233">
        <v>52648320.439999998</v>
      </c>
      <c r="F130" s="233">
        <v>52648320.439999998</v>
      </c>
      <c r="G130" s="234" t="s">
        <v>652</v>
      </c>
    </row>
    <row r="131" spans="2:7" x14ac:dyDescent="0.25">
      <c r="B131" s="231" t="s">
        <v>175</v>
      </c>
      <c r="C131" s="232">
        <v>60000000</v>
      </c>
      <c r="D131" s="233">
        <v>463361.22</v>
      </c>
      <c r="E131" s="233">
        <v>0</v>
      </c>
      <c r="F131" s="233">
        <v>-463361.22</v>
      </c>
      <c r="G131" s="234">
        <v>-1</v>
      </c>
    </row>
    <row r="132" spans="2:7" x14ac:dyDescent="0.25">
      <c r="B132" s="231" t="s">
        <v>170</v>
      </c>
      <c r="C132" s="232">
        <v>0</v>
      </c>
      <c r="D132" s="233">
        <v>0</v>
      </c>
      <c r="E132" s="233">
        <v>3231986.16</v>
      </c>
      <c r="F132" s="233">
        <v>3231986.16</v>
      </c>
      <c r="G132" s="234" t="s">
        <v>652</v>
      </c>
    </row>
    <row r="133" spans="2:7" x14ac:dyDescent="0.25">
      <c r="B133" s="231" t="s">
        <v>171</v>
      </c>
      <c r="C133" s="232">
        <v>38247449</v>
      </c>
      <c r="D133" s="233">
        <v>0</v>
      </c>
      <c r="E133" s="233">
        <v>0</v>
      </c>
      <c r="F133" s="233">
        <v>0</v>
      </c>
      <c r="G133" s="234" t="s">
        <v>652</v>
      </c>
    </row>
    <row r="134" spans="2:7" x14ac:dyDescent="0.25">
      <c r="B134" s="227" t="s">
        <v>180</v>
      </c>
      <c r="C134" s="228">
        <v>0</v>
      </c>
      <c r="D134" s="229">
        <v>8579394.25</v>
      </c>
      <c r="E134" s="229">
        <v>0</v>
      </c>
      <c r="F134" s="229">
        <v>-8579394.25</v>
      </c>
      <c r="G134" s="230">
        <v>-1</v>
      </c>
    </row>
    <row r="135" spans="2:7" x14ac:dyDescent="0.25">
      <c r="B135" s="231" t="s">
        <v>169</v>
      </c>
      <c r="C135" s="232">
        <v>0</v>
      </c>
      <c r="D135" s="233">
        <v>8579394.25</v>
      </c>
      <c r="E135" s="233">
        <v>0</v>
      </c>
      <c r="F135" s="233">
        <v>-8579394.25</v>
      </c>
      <c r="G135" s="234">
        <v>-1</v>
      </c>
    </row>
    <row r="136" spans="2:7" x14ac:dyDescent="0.25">
      <c r="B136" s="223" t="s">
        <v>202</v>
      </c>
      <c r="C136" s="224">
        <v>2208173993</v>
      </c>
      <c r="D136" s="225">
        <v>96596351.319999993</v>
      </c>
      <c r="E136" s="225">
        <v>361332844.25</v>
      </c>
      <c r="F136" s="225">
        <v>264736492.93000001</v>
      </c>
      <c r="G136" s="235">
        <v>2.7406469220870777</v>
      </c>
    </row>
    <row r="137" spans="2:7" x14ac:dyDescent="0.25">
      <c r="B137" s="227" t="s">
        <v>203</v>
      </c>
      <c r="C137" s="228">
        <v>1116546664</v>
      </c>
      <c r="D137" s="229">
        <v>16676754.659999998</v>
      </c>
      <c r="E137" s="229">
        <v>191590031.56999999</v>
      </c>
      <c r="F137" s="229">
        <v>174913276.91</v>
      </c>
      <c r="G137" s="230">
        <v>10.488448170886507</v>
      </c>
    </row>
    <row r="138" spans="2:7" x14ac:dyDescent="0.25">
      <c r="B138" s="231" t="s">
        <v>169</v>
      </c>
      <c r="C138" s="232">
        <v>142864941</v>
      </c>
      <c r="D138" s="233">
        <v>0</v>
      </c>
      <c r="E138" s="233">
        <v>14411576.299999999</v>
      </c>
      <c r="F138" s="233">
        <v>14411576.299999999</v>
      </c>
      <c r="G138" s="234" t="s">
        <v>652</v>
      </c>
    </row>
    <row r="139" spans="2:7" x14ac:dyDescent="0.25">
      <c r="B139" s="231" t="s">
        <v>175</v>
      </c>
      <c r="C139" s="232">
        <v>0</v>
      </c>
      <c r="D139" s="233">
        <v>16676754.659999998</v>
      </c>
      <c r="E139" s="233">
        <v>15779184.110000001</v>
      </c>
      <c r="F139" s="233">
        <v>-897570.54999999702</v>
      </c>
      <c r="G139" s="234">
        <v>-5.3821655849675798E-2</v>
      </c>
    </row>
    <row r="140" spans="2:7" x14ac:dyDescent="0.25">
      <c r="B140" s="231" t="s">
        <v>176</v>
      </c>
      <c r="C140" s="232">
        <v>0</v>
      </c>
      <c r="D140" s="233">
        <v>0</v>
      </c>
      <c r="E140" s="233">
        <v>0</v>
      </c>
      <c r="F140" s="233">
        <v>0</v>
      </c>
      <c r="G140" s="234" t="s">
        <v>652</v>
      </c>
    </row>
    <row r="141" spans="2:7" x14ac:dyDescent="0.25">
      <c r="B141" s="231" t="s">
        <v>170</v>
      </c>
      <c r="C141" s="232">
        <v>5128364</v>
      </c>
      <c r="D141" s="233">
        <v>0</v>
      </c>
      <c r="E141" s="233">
        <v>3559861.93</v>
      </c>
      <c r="F141" s="233">
        <v>3559861.93</v>
      </c>
      <c r="G141" s="234" t="s">
        <v>652</v>
      </c>
    </row>
    <row r="142" spans="2:7" x14ac:dyDescent="0.25">
      <c r="B142" s="231" t="s">
        <v>171</v>
      </c>
      <c r="C142" s="232">
        <v>291923846</v>
      </c>
      <c r="D142" s="233">
        <v>0</v>
      </c>
      <c r="E142" s="233">
        <v>157839409.22999999</v>
      </c>
      <c r="F142" s="233">
        <v>157839409.22999999</v>
      </c>
      <c r="G142" s="234" t="s">
        <v>652</v>
      </c>
    </row>
    <row r="143" spans="2:7" x14ac:dyDescent="0.25">
      <c r="B143" s="231" t="s">
        <v>179</v>
      </c>
      <c r="C143" s="232">
        <v>676629513</v>
      </c>
      <c r="D143" s="233">
        <v>0</v>
      </c>
      <c r="E143" s="233">
        <v>0</v>
      </c>
      <c r="F143" s="233">
        <v>0</v>
      </c>
      <c r="G143" s="234" t="s">
        <v>652</v>
      </c>
    </row>
    <row r="144" spans="2:7" x14ac:dyDescent="0.25">
      <c r="B144" s="227" t="s">
        <v>204</v>
      </c>
      <c r="C144" s="228">
        <v>499506966</v>
      </c>
      <c r="D144" s="229">
        <v>55076389.25</v>
      </c>
      <c r="E144" s="229">
        <v>101214465.45</v>
      </c>
      <c r="F144" s="229">
        <v>46138076.200000003</v>
      </c>
      <c r="G144" s="230">
        <v>0.83771062025457677</v>
      </c>
    </row>
    <row r="145" spans="2:7" x14ac:dyDescent="0.25">
      <c r="B145" s="231" t="s">
        <v>174</v>
      </c>
      <c r="C145" s="232">
        <v>71206749</v>
      </c>
      <c r="D145" s="233">
        <v>0</v>
      </c>
      <c r="E145" s="233">
        <v>0</v>
      </c>
      <c r="F145" s="233">
        <v>0</v>
      </c>
      <c r="G145" s="234" t="s">
        <v>652</v>
      </c>
    </row>
    <row r="146" spans="2:7" x14ac:dyDescent="0.25">
      <c r="B146" s="231" t="s">
        <v>168</v>
      </c>
      <c r="C146" s="232">
        <v>0</v>
      </c>
      <c r="D146" s="233">
        <v>0</v>
      </c>
      <c r="E146" s="233">
        <v>0</v>
      </c>
      <c r="F146" s="233">
        <v>0</v>
      </c>
      <c r="G146" s="234" t="s">
        <v>652</v>
      </c>
    </row>
    <row r="147" spans="2:7" x14ac:dyDescent="0.25">
      <c r="B147" s="231" t="s">
        <v>169</v>
      </c>
      <c r="C147" s="232">
        <v>344000000</v>
      </c>
      <c r="D147" s="233">
        <v>32334975.68</v>
      </c>
      <c r="E147" s="233">
        <v>90000000</v>
      </c>
      <c r="F147" s="233">
        <v>57665024.32</v>
      </c>
      <c r="G147" s="234">
        <v>1.7833637758282674</v>
      </c>
    </row>
    <row r="148" spans="2:7" x14ac:dyDescent="0.25">
      <c r="B148" s="231" t="s">
        <v>205</v>
      </c>
      <c r="C148" s="232">
        <v>0</v>
      </c>
      <c r="D148" s="233">
        <v>22741413.57</v>
      </c>
      <c r="E148" s="233">
        <v>0</v>
      </c>
      <c r="F148" s="233">
        <v>-22741413.57</v>
      </c>
      <c r="G148" s="234">
        <v>-1</v>
      </c>
    </row>
    <row r="149" spans="2:7" x14ac:dyDescent="0.25">
      <c r="B149" s="231" t="s">
        <v>175</v>
      </c>
      <c r="C149" s="232">
        <v>0</v>
      </c>
      <c r="D149" s="233">
        <v>0</v>
      </c>
      <c r="E149" s="233">
        <v>5088445.3</v>
      </c>
      <c r="F149" s="233">
        <v>5088445.3</v>
      </c>
      <c r="G149" s="234" t="s">
        <v>652</v>
      </c>
    </row>
    <row r="150" spans="2:7" x14ac:dyDescent="0.25">
      <c r="B150" s="231" t="s">
        <v>176</v>
      </c>
      <c r="C150" s="232">
        <v>0</v>
      </c>
      <c r="D150" s="233">
        <v>0</v>
      </c>
      <c r="E150" s="233">
        <v>3025037.7</v>
      </c>
      <c r="F150" s="233">
        <v>3025037.7</v>
      </c>
      <c r="G150" s="234" t="s">
        <v>652</v>
      </c>
    </row>
    <row r="151" spans="2:7" x14ac:dyDescent="0.25">
      <c r="B151" s="231" t="s">
        <v>177</v>
      </c>
      <c r="C151" s="232">
        <v>0</v>
      </c>
      <c r="D151" s="233">
        <v>0</v>
      </c>
      <c r="E151" s="233">
        <v>0</v>
      </c>
      <c r="F151" s="233">
        <v>0</v>
      </c>
      <c r="G151" s="234" t="s">
        <v>652</v>
      </c>
    </row>
    <row r="152" spans="2:7" x14ac:dyDescent="0.25">
      <c r="B152" s="231" t="s">
        <v>170</v>
      </c>
      <c r="C152" s="232">
        <v>6605027</v>
      </c>
      <c r="D152" s="233">
        <v>0</v>
      </c>
      <c r="E152" s="233">
        <v>0</v>
      </c>
      <c r="F152" s="233">
        <v>0</v>
      </c>
      <c r="G152" s="234" t="s">
        <v>652</v>
      </c>
    </row>
    <row r="153" spans="2:7" x14ac:dyDescent="0.25">
      <c r="B153" s="231" t="s">
        <v>171</v>
      </c>
      <c r="C153" s="232">
        <v>77695190</v>
      </c>
      <c r="D153" s="233">
        <v>0</v>
      </c>
      <c r="E153" s="233">
        <v>3100982.45</v>
      </c>
      <c r="F153" s="233">
        <v>3100982.45</v>
      </c>
      <c r="G153" s="234" t="s">
        <v>652</v>
      </c>
    </row>
    <row r="154" spans="2:7" x14ac:dyDescent="0.25">
      <c r="B154" s="231" t="s">
        <v>179</v>
      </c>
      <c r="C154" s="232">
        <v>0</v>
      </c>
      <c r="D154" s="233">
        <v>0</v>
      </c>
      <c r="E154" s="233">
        <v>0</v>
      </c>
      <c r="F154" s="233">
        <v>0</v>
      </c>
      <c r="G154" s="234" t="s">
        <v>652</v>
      </c>
    </row>
    <row r="155" spans="2:7" x14ac:dyDescent="0.25">
      <c r="B155" s="227" t="s">
        <v>206</v>
      </c>
      <c r="C155" s="228">
        <v>158831593</v>
      </c>
      <c r="D155" s="229">
        <v>24843207.41</v>
      </c>
      <c r="E155" s="229">
        <v>5422772.0300000003</v>
      </c>
      <c r="F155" s="229">
        <v>-19420435.379999999</v>
      </c>
      <c r="G155" s="230">
        <v>-0.7817201321671049</v>
      </c>
    </row>
    <row r="156" spans="2:7" x14ac:dyDescent="0.25">
      <c r="B156" s="231" t="s">
        <v>174</v>
      </c>
      <c r="C156" s="232">
        <v>28691424</v>
      </c>
      <c r="D156" s="233">
        <v>0</v>
      </c>
      <c r="E156" s="233">
        <v>0</v>
      </c>
      <c r="F156" s="233">
        <v>0</v>
      </c>
      <c r="G156" s="234" t="s">
        <v>652</v>
      </c>
    </row>
    <row r="157" spans="2:7" x14ac:dyDescent="0.25">
      <c r="B157" s="231" t="s">
        <v>169</v>
      </c>
      <c r="C157" s="232">
        <v>100000000</v>
      </c>
      <c r="D157" s="233">
        <v>0</v>
      </c>
      <c r="E157" s="233">
        <v>0</v>
      </c>
      <c r="F157" s="233">
        <v>0</v>
      </c>
      <c r="G157" s="234" t="s">
        <v>652</v>
      </c>
    </row>
    <row r="158" spans="2:7" x14ac:dyDescent="0.25">
      <c r="B158" s="231" t="s">
        <v>175</v>
      </c>
      <c r="C158" s="232">
        <v>0</v>
      </c>
      <c r="D158" s="233">
        <v>20868958.010000002</v>
      </c>
      <c r="E158" s="233">
        <v>5422772.0299999993</v>
      </c>
      <c r="F158" s="233">
        <v>-15446185.980000002</v>
      </c>
      <c r="G158" s="234">
        <v>-0.74015127983862383</v>
      </c>
    </row>
    <row r="159" spans="2:7" x14ac:dyDescent="0.25">
      <c r="B159" s="231" t="s">
        <v>177</v>
      </c>
      <c r="C159" s="232">
        <v>0</v>
      </c>
      <c r="D159" s="233">
        <v>0</v>
      </c>
      <c r="E159" s="233">
        <v>0</v>
      </c>
      <c r="F159" s="233">
        <v>0</v>
      </c>
      <c r="G159" s="234" t="s">
        <v>652</v>
      </c>
    </row>
    <row r="160" spans="2:7" x14ac:dyDescent="0.25">
      <c r="B160" s="231" t="s">
        <v>170</v>
      </c>
      <c r="C160" s="232">
        <v>0</v>
      </c>
      <c r="D160" s="233">
        <v>3974249.4000000004</v>
      </c>
      <c r="E160" s="233">
        <v>0</v>
      </c>
      <c r="F160" s="233">
        <v>-3974249.4000000004</v>
      </c>
      <c r="G160" s="234">
        <v>-1</v>
      </c>
    </row>
    <row r="161" spans="2:7" x14ac:dyDescent="0.25">
      <c r="B161" s="231" t="s">
        <v>171</v>
      </c>
      <c r="C161" s="232">
        <v>30140169</v>
      </c>
      <c r="D161" s="233">
        <v>0</v>
      </c>
      <c r="E161" s="233">
        <v>0</v>
      </c>
      <c r="F161" s="233">
        <v>0</v>
      </c>
      <c r="G161" s="234" t="s">
        <v>652</v>
      </c>
    </row>
    <row r="162" spans="2:7" x14ac:dyDescent="0.25">
      <c r="B162" s="227" t="s">
        <v>207</v>
      </c>
      <c r="C162" s="228">
        <v>433288770</v>
      </c>
      <c r="D162" s="229">
        <v>0</v>
      </c>
      <c r="E162" s="229">
        <v>63105575.199999996</v>
      </c>
      <c r="F162" s="229">
        <v>63105575.199999996</v>
      </c>
      <c r="G162" s="230" t="s">
        <v>652</v>
      </c>
    </row>
    <row r="163" spans="2:7" x14ac:dyDescent="0.25">
      <c r="B163" s="231" t="s">
        <v>173</v>
      </c>
      <c r="C163" s="232">
        <v>14209271</v>
      </c>
      <c r="D163" s="233">
        <v>0</v>
      </c>
      <c r="E163" s="233">
        <v>0</v>
      </c>
      <c r="F163" s="233">
        <v>0</v>
      </c>
      <c r="G163" s="234" t="s">
        <v>652</v>
      </c>
    </row>
    <row r="164" spans="2:7" x14ac:dyDescent="0.25">
      <c r="B164" s="231" t="s">
        <v>174</v>
      </c>
      <c r="C164" s="232">
        <v>17426687</v>
      </c>
      <c r="D164" s="233">
        <v>0</v>
      </c>
      <c r="E164" s="233">
        <v>0</v>
      </c>
      <c r="F164" s="233">
        <v>0</v>
      </c>
      <c r="G164" s="234" t="s">
        <v>652</v>
      </c>
    </row>
    <row r="165" spans="2:7" x14ac:dyDescent="0.25">
      <c r="B165" s="231" t="s">
        <v>169</v>
      </c>
      <c r="C165" s="232">
        <v>375362153</v>
      </c>
      <c r="D165" s="233">
        <v>0</v>
      </c>
      <c r="E165" s="233">
        <v>62773907.299999997</v>
      </c>
      <c r="F165" s="233">
        <v>62773907.299999997</v>
      </c>
      <c r="G165" s="234" t="s">
        <v>652</v>
      </c>
    </row>
    <row r="166" spans="2:7" x14ac:dyDescent="0.25">
      <c r="B166" s="231" t="s">
        <v>205</v>
      </c>
      <c r="C166" s="232">
        <v>3186132</v>
      </c>
      <c r="D166" s="233">
        <v>0</v>
      </c>
      <c r="E166" s="233">
        <v>331667.90000000002</v>
      </c>
      <c r="F166" s="233">
        <v>331667.90000000002</v>
      </c>
      <c r="G166" s="234" t="s">
        <v>652</v>
      </c>
    </row>
    <row r="167" spans="2:7" x14ac:dyDescent="0.25">
      <c r="B167" s="231" t="s">
        <v>170</v>
      </c>
      <c r="C167" s="232">
        <v>11177990</v>
      </c>
      <c r="D167" s="233">
        <v>0</v>
      </c>
      <c r="E167" s="233">
        <v>0</v>
      </c>
      <c r="F167" s="233">
        <v>0</v>
      </c>
      <c r="G167" s="234" t="s">
        <v>652</v>
      </c>
    </row>
    <row r="168" spans="2:7" x14ac:dyDescent="0.25">
      <c r="B168" s="231" t="s">
        <v>171</v>
      </c>
      <c r="C168" s="232">
        <v>11926537</v>
      </c>
      <c r="D168" s="233">
        <v>0</v>
      </c>
      <c r="E168" s="233">
        <v>0</v>
      </c>
      <c r="F168" s="233">
        <v>0</v>
      </c>
      <c r="G168" s="234" t="s">
        <v>652</v>
      </c>
    </row>
    <row r="169" spans="2:7" x14ac:dyDescent="0.25">
      <c r="B169" s="227" t="s">
        <v>180</v>
      </c>
      <c r="C169" s="228">
        <v>0</v>
      </c>
      <c r="D169" s="229">
        <v>0</v>
      </c>
      <c r="E169" s="229">
        <v>0</v>
      </c>
      <c r="F169" s="229">
        <v>0</v>
      </c>
      <c r="G169" s="230" t="s">
        <v>652</v>
      </c>
    </row>
    <row r="170" spans="2:7" x14ac:dyDescent="0.25">
      <c r="B170" s="231" t="s">
        <v>170</v>
      </c>
      <c r="C170" s="232">
        <v>0</v>
      </c>
      <c r="D170" s="233">
        <v>0</v>
      </c>
      <c r="E170" s="233">
        <v>0</v>
      </c>
      <c r="F170" s="233">
        <v>0</v>
      </c>
      <c r="G170" s="234" t="s">
        <v>652</v>
      </c>
    </row>
    <row r="171" spans="2:7" x14ac:dyDescent="0.25">
      <c r="B171" s="223" t="s">
        <v>208</v>
      </c>
      <c r="C171" s="224">
        <v>546731279</v>
      </c>
      <c r="D171" s="225">
        <v>26565593.510000002</v>
      </c>
      <c r="E171" s="225">
        <v>99768750.219999999</v>
      </c>
      <c r="F171" s="225">
        <v>73203156.709999993</v>
      </c>
      <c r="G171" s="235">
        <v>2.7555626296263385</v>
      </c>
    </row>
    <row r="172" spans="2:7" x14ac:dyDescent="0.25">
      <c r="B172" s="227" t="s">
        <v>209</v>
      </c>
      <c r="C172" s="228">
        <v>173058068</v>
      </c>
      <c r="D172" s="229">
        <v>19706924.660000004</v>
      </c>
      <c r="E172" s="229">
        <v>66695603.410000004</v>
      </c>
      <c r="F172" s="229">
        <v>46988678.75</v>
      </c>
      <c r="G172" s="230">
        <v>2.3843739985150982</v>
      </c>
    </row>
    <row r="173" spans="2:7" x14ac:dyDescent="0.25">
      <c r="B173" s="231" t="s">
        <v>174</v>
      </c>
      <c r="C173" s="232">
        <v>0</v>
      </c>
      <c r="D173" s="233">
        <v>0</v>
      </c>
      <c r="E173" s="233">
        <v>0</v>
      </c>
      <c r="F173" s="233">
        <v>0</v>
      </c>
      <c r="G173" s="234" t="s">
        <v>652</v>
      </c>
    </row>
    <row r="174" spans="2:7" x14ac:dyDescent="0.25">
      <c r="B174" s="231" t="s">
        <v>169</v>
      </c>
      <c r="C174" s="232">
        <v>100000000</v>
      </c>
      <c r="D174" s="233">
        <v>0</v>
      </c>
      <c r="E174" s="233">
        <v>58000000</v>
      </c>
      <c r="F174" s="233">
        <v>58000000</v>
      </c>
      <c r="G174" s="234" t="s">
        <v>652</v>
      </c>
    </row>
    <row r="175" spans="2:7" x14ac:dyDescent="0.25">
      <c r="B175" s="231" t="s">
        <v>175</v>
      </c>
      <c r="C175" s="232">
        <v>0</v>
      </c>
      <c r="D175" s="233">
        <v>16466562.069999998</v>
      </c>
      <c r="E175" s="233">
        <v>8695603.4100000001</v>
      </c>
      <c r="F175" s="233">
        <v>-7770958.6599999983</v>
      </c>
      <c r="G175" s="234">
        <v>-0.47192356406670377</v>
      </c>
    </row>
    <row r="176" spans="2:7" x14ac:dyDescent="0.25">
      <c r="B176" s="231" t="s">
        <v>176</v>
      </c>
      <c r="C176" s="232">
        <v>0</v>
      </c>
      <c r="D176" s="233">
        <v>2005529.32</v>
      </c>
      <c r="E176" s="233">
        <v>0</v>
      </c>
      <c r="F176" s="233">
        <v>-2005529.32</v>
      </c>
      <c r="G176" s="234">
        <v>-1</v>
      </c>
    </row>
    <row r="177" spans="2:7" x14ac:dyDescent="0.25">
      <c r="B177" s="231" t="s">
        <v>177</v>
      </c>
      <c r="C177" s="232">
        <v>0</v>
      </c>
      <c r="D177" s="233">
        <v>0</v>
      </c>
      <c r="E177" s="233">
        <v>0</v>
      </c>
      <c r="F177" s="233">
        <v>0</v>
      </c>
      <c r="G177" s="234" t="s">
        <v>652</v>
      </c>
    </row>
    <row r="178" spans="2:7" x14ac:dyDescent="0.25">
      <c r="B178" s="231" t="s">
        <v>170</v>
      </c>
      <c r="C178" s="232">
        <v>942341</v>
      </c>
      <c r="D178" s="233">
        <v>1234833.27</v>
      </c>
      <c r="E178" s="233">
        <v>0</v>
      </c>
      <c r="F178" s="233">
        <v>-1234833.27</v>
      </c>
      <c r="G178" s="234">
        <v>-1</v>
      </c>
    </row>
    <row r="179" spans="2:7" x14ac:dyDescent="0.25">
      <c r="B179" s="231" t="s">
        <v>171</v>
      </c>
      <c r="C179" s="232">
        <v>72115727</v>
      </c>
      <c r="D179" s="233">
        <v>0</v>
      </c>
      <c r="E179" s="233">
        <v>0</v>
      </c>
      <c r="F179" s="233">
        <v>0</v>
      </c>
      <c r="G179" s="234" t="s">
        <v>652</v>
      </c>
    </row>
    <row r="180" spans="2:7" x14ac:dyDescent="0.25">
      <c r="B180" s="227" t="s">
        <v>210</v>
      </c>
      <c r="C180" s="228">
        <v>373673211</v>
      </c>
      <c r="D180" s="229">
        <v>6858668.8499999996</v>
      </c>
      <c r="E180" s="229">
        <v>33073146.810000002</v>
      </c>
      <c r="F180" s="229">
        <v>26214477.960000001</v>
      </c>
      <c r="G180" s="230">
        <v>3.8220941312832157</v>
      </c>
    </row>
    <row r="181" spans="2:7" x14ac:dyDescent="0.25">
      <c r="B181" s="231" t="s">
        <v>174</v>
      </c>
      <c r="C181" s="232">
        <v>22512328</v>
      </c>
      <c r="D181" s="233">
        <v>0</v>
      </c>
      <c r="E181" s="233">
        <v>0</v>
      </c>
      <c r="F181" s="233">
        <v>0</v>
      </c>
      <c r="G181" s="234" t="s">
        <v>652</v>
      </c>
    </row>
    <row r="182" spans="2:7" x14ac:dyDescent="0.25">
      <c r="B182" s="231" t="s">
        <v>168</v>
      </c>
      <c r="C182" s="232">
        <v>0</v>
      </c>
      <c r="D182" s="233">
        <v>0</v>
      </c>
      <c r="E182" s="233">
        <v>0</v>
      </c>
      <c r="F182" s="233">
        <v>0</v>
      </c>
      <c r="G182" s="234" t="s">
        <v>652</v>
      </c>
    </row>
    <row r="183" spans="2:7" x14ac:dyDescent="0.25">
      <c r="B183" s="231" t="s">
        <v>169</v>
      </c>
      <c r="C183" s="232">
        <v>110000000</v>
      </c>
      <c r="D183" s="233">
        <v>0</v>
      </c>
      <c r="E183" s="233">
        <v>11000000</v>
      </c>
      <c r="F183" s="233">
        <v>11000000</v>
      </c>
      <c r="G183" s="234" t="s">
        <v>652</v>
      </c>
    </row>
    <row r="184" spans="2:7" x14ac:dyDescent="0.25">
      <c r="B184" s="231" t="s">
        <v>175</v>
      </c>
      <c r="C184" s="232">
        <v>0</v>
      </c>
      <c r="D184" s="233">
        <v>6858668.8499999996</v>
      </c>
      <c r="E184" s="233">
        <v>4771449.63</v>
      </c>
      <c r="F184" s="233">
        <v>-2087219.2199999997</v>
      </c>
      <c r="G184" s="234">
        <v>-0.30431841304016299</v>
      </c>
    </row>
    <row r="185" spans="2:7" x14ac:dyDescent="0.25">
      <c r="B185" s="231" t="s">
        <v>176</v>
      </c>
      <c r="C185" s="232">
        <v>104602737</v>
      </c>
      <c r="D185" s="233">
        <v>0</v>
      </c>
      <c r="E185" s="233">
        <v>5639566.1200000001</v>
      </c>
      <c r="F185" s="233">
        <v>5639566.1200000001</v>
      </c>
      <c r="G185" s="234" t="s">
        <v>652</v>
      </c>
    </row>
    <row r="186" spans="2:7" x14ac:dyDescent="0.25">
      <c r="B186" s="231" t="s">
        <v>177</v>
      </c>
      <c r="C186" s="232">
        <v>0</v>
      </c>
      <c r="D186" s="233">
        <v>0</v>
      </c>
      <c r="E186" s="233">
        <v>0</v>
      </c>
      <c r="F186" s="233">
        <v>0</v>
      </c>
      <c r="G186" s="234" t="s">
        <v>652</v>
      </c>
    </row>
    <row r="187" spans="2:7" x14ac:dyDescent="0.25">
      <c r="B187" s="231" t="s">
        <v>170</v>
      </c>
      <c r="C187" s="232">
        <v>0</v>
      </c>
      <c r="D187" s="233">
        <v>0</v>
      </c>
      <c r="E187" s="233">
        <v>0</v>
      </c>
      <c r="F187" s="233">
        <v>0</v>
      </c>
      <c r="G187" s="234" t="s">
        <v>652</v>
      </c>
    </row>
    <row r="188" spans="2:7" x14ac:dyDescent="0.25">
      <c r="B188" s="231" t="s">
        <v>171</v>
      </c>
      <c r="C188" s="232">
        <v>136558146</v>
      </c>
      <c r="D188" s="233">
        <v>0</v>
      </c>
      <c r="E188" s="233">
        <v>11662131.060000001</v>
      </c>
      <c r="F188" s="233">
        <v>11662131.060000001</v>
      </c>
      <c r="G188" s="234" t="s">
        <v>652</v>
      </c>
    </row>
    <row r="189" spans="2:7" x14ac:dyDescent="0.25">
      <c r="B189" s="223" t="s">
        <v>211</v>
      </c>
      <c r="C189" s="224">
        <v>1882395169</v>
      </c>
      <c r="D189" s="225">
        <v>64158541.490000002</v>
      </c>
      <c r="E189" s="225">
        <v>84528309.25999999</v>
      </c>
      <c r="F189" s="225">
        <v>20369767.769999988</v>
      </c>
      <c r="G189" s="235">
        <v>0.31749112895864223</v>
      </c>
    </row>
    <row r="190" spans="2:7" x14ac:dyDescent="0.25">
      <c r="B190" s="227" t="s">
        <v>212</v>
      </c>
      <c r="C190" s="228">
        <v>259972912</v>
      </c>
      <c r="D190" s="229">
        <v>9879951</v>
      </c>
      <c r="E190" s="229">
        <v>20651276.669999998</v>
      </c>
      <c r="F190" s="229">
        <v>10771325.669999998</v>
      </c>
      <c r="G190" s="230">
        <v>1.0902205557497195</v>
      </c>
    </row>
    <row r="191" spans="2:7" x14ac:dyDescent="0.25">
      <c r="B191" s="231" t="s">
        <v>169</v>
      </c>
      <c r="C191" s="232">
        <v>100000000</v>
      </c>
      <c r="D191" s="233">
        <v>0</v>
      </c>
      <c r="E191" s="233">
        <v>0</v>
      </c>
      <c r="F191" s="233">
        <v>0</v>
      </c>
      <c r="G191" s="234" t="s">
        <v>652</v>
      </c>
    </row>
    <row r="192" spans="2:7" x14ac:dyDescent="0.25">
      <c r="B192" s="231" t="s">
        <v>176</v>
      </c>
      <c r="C192" s="232">
        <v>0</v>
      </c>
      <c r="D192" s="233">
        <v>0</v>
      </c>
      <c r="E192" s="233">
        <v>0</v>
      </c>
      <c r="F192" s="233">
        <v>0</v>
      </c>
      <c r="G192" s="234" t="s">
        <v>652</v>
      </c>
    </row>
    <row r="193" spans="2:7" x14ac:dyDescent="0.25">
      <c r="B193" s="231" t="s">
        <v>177</v>
      </c>
      <c r="C193" s="232">
        <v>100000000</v>
      </c>
      <c r="D193" s="233">
        <v>9879951</v>
      </c>
      <c r="E193" s="233">
        <v>0</v>
      </c>
      <c r="F193" s="233">
        <v>-9879951</v>
      </c>
      <c r="G193" s="234">
        <v>-1</v>
      </c>
    </row>
    <row r="194" spans="2:7" x14ac:dyDescent="0.25">
      <c r="B194" s="231" t="s">
        <v>170</v>
      </c>
      <c r="C194" s="232">
        <v>0</v>
      </c>
      <c r="D194" s="233">
        <v>0</v>
      </c>
      <c r="E194" s="233">
        <v>7465133.5700000003</v>
      </c>
      <c r="F194" s="233">
        <v>7465133.5700000003</v>
      </c>
      <c r="G194" s="234" t="s">
        <v>652</v>
      </c>
    </row>
    <row r="195" spans="2:7" x14ac:dyDescent="0.25">
      <c r="B195" s="231" t="s">
        <v>171</v>
      </c>
      <c r="C195" s="232">
        <v>59972912</v>
      </c>
      <c r="D195" s="233">
        <v>0</v>
      </c>
      <c r="E195" s="233">
        <v>13186143.1</v>
      </c>
      <c r="F195" s="233">
        <v>13186143.1</v>
      </c>
      <c r="G195" s="234" t="s">
        <v>652</v>
      </c>
    </row>
    <row r="196" spans="2:7" x14ac:dyDescent="0.25">
      <c r="B196" s="227" t="s">
        <v>213</v>
      </c>
      <c r="C196" s="228">
        <v>1142003675</v>
      </c>
      <c r="D196" s="229">
        <v>37012221.869999997</v>
      </c>
      <c r="E196" s="229">
        <v>40714305.170000002</v>
      </c>
      <c r="F196" s="229">
        <v>3702083.3000000045</v>
      </c>
      <c r="G196" s="230">
        <v>0.10002326563919965</v>
      </c>
    </row>
    <row r="197" spans="2:7" x14ac:dyDescent="0.25">
      <c r="B197" s="231" t="s">
        <v>174</v>
      </c>
      <c r="C197" s="232">
        <v>0</v>
      </c>
      <c r="D197" s="233">
        <v>0</v>
      </c>
      <c r="E197" s="233">
        <v>0</v>
      </c>
      <c r="F197" s="233">
        <v>0</v>
      </c>
      <c r="G197" s="234" t="s">
        <v>652</v>
      </c>
    </row>
    <row r="198" spans="2:7" x14ac:dyDescent="0.25">
      <c r="B198" s="231" t="s">
        <v>169</v>
      </c>
      <c r="C198" s="232">
        <v>127033190</v>
      </c>
      <c r="D198" s="233">
        <v>0</v>
      </c>
      <c r="E198" s="233">
        <v>0</v>
      </c>
      <c r="F198" s="233">
        <v>0</v>
      </c>
      <c r="G198" s="234" t="s">
        <v>652</v>
      </c>
    </row>
    <row r="199" spans="2:7" x14ac:dyDescent="0.25">
      <c r="B199" s="231" t="s">
        <v>205</v>
      </c>
      <c r="C199" s="232">
        <v>0</v>
      </c>
      <c r="D199" s="233">
        <v>0</v>
      </c>
      <c r="E199" s="233">
        <v>0</v>
      </c>
      <c r="F199" s="233">
        <v>0</v>
      </c>
      <c r="G199" s="234" t="s">
        <v>652</v>
      </c>
    </row>
    <row r="200" spans="2:7" x14ac:dyDescent="0.25">
      <c r="B200" s="231" t="s">
        <v>175</v>
      </c>
      <c r="C200" s="232">
        <v>606603343</v>
      </c>
      <c r="D200" s="233">
        <v>0</v>
      </c>
      <c r="E200" s="233">
        <v>9.3132257461547852E-10</v>
      </c>
      <c r="F200" s="233">
        <v>9.3132257461547852E-10</v>
      </c>
      <c r="G200" s="234" t="s">
        <v>652</v>
      </c>
    </row>
    <row r="201" spans="2:7" x14ac:dyDescent="0.25">
      <c r="B201" s="231" t="s">
        <v>177</v>
      </c>
      <c r="C201" s="232">
        <v>180000000</v>
      </c>
      <c r="D201" s="233">
        <v>0</v>
      </c>
      <c r="E201" s="233">
        <v>0</v>
      </c>
      <c r="F201" s="233">
        <v>0</v>
      </c>
      <c r="G201" s="234" t="s">
        <v>652</v>
      </c>
    </row>
    <row r="202" spans="2:7" x14ac:dyDescent="0.25">
      <c r="B202" s="231" t="s">
        <v>170</v>
      </c>
      <c r="C202" s="232">
        <v>44617913</v>
      </c>
      <c r="D202" s="233">
        <v>37012221.869999997</v>
      </c>
      <c r="E202" s="233">
        <v>20065244.25</v>
      </c>
      <c r="F202" s="233">
        <v>-16946977.619999997</v>
      </c>
      <c r="G202" s="234">
        <v>-0.45787517646262282</v>
      </c>
    </row>
    <row r="203" spans="2:7" x14ac:dyDescent="0.25">
      <c r="B203" s="231" t="s">
        <v>171</v>
      </c>
      <c r="C203" s="232">
        <v>183749229</v>
      </c>
      <c r="D203" s="233">
        <v>0</v>
      </c>
      <c r="E203" s="233">
        <v>20649060.920000002</v>
      </c>
      <c r="F203" s="233">
        <v>20649060.920000002</v>
      </c>
      <c r="G203" s="234" t="s">
        <v>652</v>
      </c>
    </row>
    <row r="204" spans="2:7" x14ac:dyDescent="0.25">
      <c r="B204" s="227" t="s">
        <v>214</v>
      </c>
      <c r="C204" s="228">
        <v>480418582</v>
      </c>
      <c r="D204" s="229">
        <v>17266368.619999997</v>
      </c>
      <c r="E204" s="229">
        <v>23162727.420000002</v>
      </c>
      <c r="F204" s="229">
        <v>5896358.8000000045</v>
      </c>
      <c r="G204" s="230">
        <v>0.3414938560485804</v>
      </c>
    </row>
    <row r="205" spans="2:7" x14ac:dyDescent="0.25">
      <c r="B205" s="231" t="s">
        <v>174</v>
      </c>
      <c r="C205" s="232">
        <v>0</v>
      </c>
      <c r="D205" s="233">
        <v>1419793.16</v>
      </c>
      <c r="E205" s="233">
        <v>0</v>
      </c>
      <c r="F205" s="233">
        <v>-1419793.16</v>
      </c>
      <c r="G205" s="234">
        <v>-1</v>
      </c>
    </row>
    <row r="206" spans="2:7" x14ac:dyDescent="0.25">
      <c r="B206" s="231" t="s">
        <v>169</v>
      </c>
      <c r="C206" s="232">
        <v>120000000</v>
      </c>
      <c r="D206" s="233">
        <v>0</v>
      </c>
      <c r="E206" s="233">
        <v>23000000</v>
      </c>
      <c r="F206" s="233">
        <v>23000000</v>
      </c>
      <c r="G206" s="234" t="s">
        <v>652</v>
      </c>
    </row>
    <row r="207" spans="2:7" x14ac:dyDescent="0.25">
      <c r="B207" s="231" t="s">
        <v>176</v>
      </c>
      <c r="C207" s="232">
        <v>3589182</v>
      </c>
      <c r="D207" s="233">
        <v>0</v>
      </c>
      <c r="E207" s="233">
        <v>0</v>
      </c>
      <c r="F207" s="233">
        <v>0</v>
      </c>
      <c r="G207" s="234" t="s">
        <v>652</v>
      </c>
    </row>
    <row r="208" spans="2:7" x14ac:dyDescent="0.25">
      <c r="B208" s="231" t="s">
        <v>177</v>
      </c>
      <c r="C208" s="232">
        <v>100000000</v>
      </c>
      <c r="D208" s="233">
        <v>0</v>
      </c>
      <c r="E208" s="233">
        <v>0</v>
      </c>
      <c r="F208" s="233">
        <v>0</v>
      </c>
      <c r="G208" s="234" t="s">
        <v>652</v>
      </c>
    </row>
    <row r="209" spans="2:7" x14ac:dyDescent="0.25">
      <c r="B209" s="231" t="s">
        <v>170</v>
      </c>
      <c r="C209" s="232">
        <v>59252061</v>
      </c>
      <c r="D209" s="233">
        <v>15846575.459999999</v>
      </c>
      <c r="E209" s="233">
        <v>0</v>
      </c>
      <c r="F209" s="233">
        <v>-15846575.459999999</v>
      </c>
      <c r="G209" s="234">
        <v>-1</v>
      </c>
    </row>
    <row r="210" spans="2:7" x14ac:dyDescent="0.25">
      <c r="B210" s="231" t="s">
        <v>171</v>
      </c>
      <c r="C210" s="232">
        <v>197577339</v>
      </c>
      <c r="D210" s="233">
        <v>0</v>
      </c>
      <c r="E210" s="233">
        <v>162727.42000000001</v>
      </c>
      <c r="F210" s="233">
        <v>162727.42000000001</v>
      </c>
      <c r="G210" s="234" t="s">
        <v>652</v>
      </c>
    </row>
    <row r="211" spans="2:7" x14ac:dyDescent="0.25">
      <c r="B211" s="223" t="s">
        <v>215</v>
      </c>
      <c r="C211" s="224">
        <v>2128573259</v>
      </c>
      <c r="D211" s="225">
        <v>5152953.54</v>
      </c>
      <c r="E211" s="225">
        <v>234512723.22</v>
      </c>
      <c r="F211" s="225">
        <v>229359769.68000001</v>
      </c>
      <c r="G211" s="235">
        <v>44.51035079194601</v>
      </c>
    </row>
    <row r="212" spans="2:7" x14ac:dyDescent="0.25">
      <c r="B212" s="227" t="s">
        <v>216</v>
      </c>
      <c r="C212" s="228">
        <v>800692187</v>
      </c>
      <c r="D212" s="229">
        <v>0</v>
      </c>
      <c r="E212" s="229">
        <v>27971391.039999999</v>
      </c>
      <c r="F212" s="229">
        <v>27971391.039999999</v>
      </c>
      <c r="G212" s="230" t="s">
        <v>652</v>
      </c>
    </row>
    <row r="213" spans="2:7" x14ac:dyDescent="0.25">
      <c r="B213" s="231" t="s">
        <v>169</v>
      </c>
      <c r="C213" s="232">
        <v>149327242</v>
      </c>
      <c r="D213" s="233">
        <v>0</v>
      </c>
      <c r="E213" s="233">
        <v>24063125.289999999</v>
      </c>
      <c r="F213" s="233">
        <v>24063125.289999999</v>
      </c>
      <c r="G213" s="234" t="s">
        <v>652</v>
      </c>
    </row>
    <row r="214" spans="2:7" x14ac:dyDescent="0.25">
      <c r="B214" s="231" t="s">
        <v>176</v>
      </c>
      <c r="C214" s="232">
        <v>60000000</v>
      </c>
      <c r="D214" s="233">
        <v>0</v>
      </c>
      <c r="E214" s="233">
        <v>0</v>
      </c>
      <c r="F214" s="233">
        <v>0</v>
      </c>
      <c r="G214" s="234" t="s">
        <v>652</v>
      </c>
    </row>
    <row r="215" spans="2:7" x14ac:dyDescent="0.25">
      <c r="B215" s="231" t="s">
        <v>177</v>
      </c>
      <c r="C215" s="232">
        <v>370664973</v>
      </c>
      <c r="D215" s="233">
        <v>0</v>
      </c>
      <c r="E215" s="233">
        <v>0</v>
      </c>
      <c r="F215" s="233">
        <v>0</v>
      </c>
      <c r="G215" s="234" t="s">
        <v>652</v>
      </c>
    </row>
    <row r="216" spans="2:7" x14ac:dyDescent="0.25">
      <c r="B216" s="231" t="s">
        <v>170</v>
      </c>
      <c r="C216" s="232">
        <v>16743752</v>
      </c>
      <c r="D216" s="233">
        <v>0</v>
      </c>
      <c r="E216" s="233">
        <v>0</v>
      </c>
      <c r="F216" s="233">
        <v>0</v>
      </c>
      <c r="G216" s="234" t="s">
        <v>652</v>
      </c>
    </row>
    <row r="217" spans="2:7" x14ac:dyDescent="0.25">
      <c r="B217" s="231" t="s">
        <v>171</v>
      </c>
      <c r="C217" s="232">
        <v>203956220</v>
      </c>
      <c r="D217" s="233">
        <v>0</v>
      </c>
      <c r="E217" s="233">
        <v>3908265.75</v>
      </c>
      <c r="F217" s="233">
        <v>3908265.75</v>
      </c>
      <c r="G217" s="234" t="s">
        <v>652</v>
      </c>
    </row>
    <row r="218" spans="2:7" x14ac:dyDescent="0.25">
      <c r="B218" s="227" t="s">
        <v>217</v>
      </c>
      <c r="C218" s="228">
        <v>546817951</v>
      </c>
      <c r="D218" s="229">
        <v>5152953.54</v>
      </c>
      <c r="E218" s="229">
        <v>121344231.53</v>
      </c>
      <c r="F218" s="229">
        <v>116191277.98999999</v>
      </c>
      <c r="G218" s="230">
        <v>22.548481582079233</v>
      </c>
    </row>
    <row r="219" spans="2:7" x14ac:dyDescent="0.25">
      <c r="B219" s="231" t="s">
        <v>169</v>
      </c>
      <c r="C219" s="232">
        <v>285454811</v>
      </c>
      <c r="D219" s="233">
        <v>4839885.209999999</v>
      </c>
      <c r="E219" s="233">
        <v>110596019.57000001</v>
      </c>
      <c r="F219" s="233">
        <v>105756134.36000001</v>
      </c>
      <c r="G219" s="234">
        <v>21.850959221406832</v>
      </c>
    </row>
    <row r="220" spans="2:7" x14ac:dyDescent="0.25">
      <c r="B220" s="231" t="s">
        <v>170</v>
      </c>
      <c r="C220" s="232">
        <v>48177130</v>
      </c>
      <c r="D220" s="233">
        <v>0</v>
      </c>
      <c r="E220" s="233">
        <v>5294782.17</v>
      </c>
      <c r="F220" s="233">
        <v>5294782.17</v>
      </c>
      <c r="G220" s="234" t="s">
        <v>652</v>
      </c>
    </row>
    <row r="221" spans="2:7" x14ac:dyDescent="0.25">
      <c r="B221" s="231" t="s">
        <v>171</v>
      </c>
      <c r="C221" s="232">
        <v>213186010</v>
      </c>
      <c r="D221" s="233">
        <v>313068.33</v>
      </c>
      <c r="E221" s="233">
        <v>5453429.79</v>
      </c>
      <c r="F221" s="233">
        <v>5140361.46</v>
      </c>
      <c r="G221" s="234">
        <v>16.419295621502179</v>
      </c>
    </row>
    <row r="222" spans="2:7" x14ac:dyDescent="0.25">
      <c r="B222" s="227" t="s">
        <v>218</v>
      </c>
      <c r="C222" s="228">
        <v>781063121</v>
      </c>
      <c r="D222" s="229">
        <v>0</v>
      </c>
      <c r="E222" s="229">
        <v>85197100.650000006</v>
      </c>
      <c r="F222" s="229">
        <v>85197100.650000006</v>
      </c>
      <c r="G222" s="230" t="s">
        <v>652</v>
      </c>
    </row>
    <row r="223" spans="2:7" x14ac:dyDescent="0.25">
      <c r="B223" s="231" t="s">
        <v>169</v>
      </c>
      <c r="C223" s="232">
        <v>400000000</v>
      </c>
      <c r="D223" s="233">
        <v>0</v>
      </c>
      <c r="E223" s="233">
        <v>0</v>
      </c>
      <c r="F223" s="233">
        <v>0</v>
      </c>
      <c r="G223" s="234" t="s">
        <v>652</v>
      </c>
    </row>
    <row r="224" spans="2:7" x14ac:dyDescent="0.25">
      <c r="B224" s="231" t="s">
        <v>176</v>
      </c>
      <c r="C224" s="232">
        <v>34321441</v>
      </c>
      <c r="D224" s="233">
        <v>0</v>
      </c>
      <c r="E224" s="233">
        <v>0</v>
      </c>
      <c r="F224" s="233">
        <v>0</v>
      </c>
      <c r="G224" s="234" t="s">
        <v>652</v>
      </c>
    </row>
    <row r="225" spans="2:8" x14ac:dyDescent="0.25">
      <c r="B225" s="231" t="s">
        <v>170</v>
      </c>
      <c r="C225" s="232">
        <v>0</v>
      </c>
      <c r="D225" s="233">
        <v>0</v>
      </c>
      <c r="E225" s="233">
        <v>0</v>
      </c>
      <c r="F225" s="233">
        <v>0</v>
      </c>
      <c r="G225" s="234" t="s">
        <v>652</v>
      </c>
      <c r="H225" s="215"/>
    </row>
    <row r="226" spans="2:8" x14ac:dyDescent="0.25">
      <c r="B226" s="231" t="s">
        <v>171</v>
      </c>
      <c r="C226" s="232">
        <v>346741680</v>
      </c>
      <c r="D226" s="233">
        <v>0</v>
      </c>
      <c r="E226" s="233">
        <v>85197100.650000006</v>
      </c>
      <c r="F226" s="233">
        <v>85197100.650000006</v>
      </c>
      <c r="G226" s="234" t="s">
        <v>652</v>
      </c>
      <c r="H226" s="215"/>
    </row>
    <row r="227" spans="2:8" x14ac:dyDescent="0.25">
      <c r="B227" s="223" t="s">
        <v>219</v>
      </c>
      <c r="C227" s="224">
        <v>18692295942</v>
      </c>
      <c r="D227" s="225">
        <v>615111627.7299999</v>
      </c>
      <c r="E227" s="225">
        <v>1928546605.4000003</v>
      </c>
      <c r="F227" s="225">
        <v>1313434977.6700006</v>
      </c>
      <c r="G227" s="235">
        <v>2.1352790590499553</v>
      </c>
      <c r="H227" s="215"/>
    </row>
    <row r="228" spans="2:8" x14ac:dyDescent="0.25">
      <c r="B228" s="227" t="s">
        <v>220</v>
      </c>
      <c r="C228" s="228">
        <v>3954893481</v>
      </c>
      <c r="D228" s="229">
        <v>156736144.42999998</v>
      </c>
      <c r="E228" s="229">
        <v>268967440.13999999</v>
      </c>
      <c r="F228" s="229">
        <v>112231295.71000001</v>
      </c>
      <c r="G228" s="230">
        <v>0.71605242120858537</v>
      </c>
      <c r="H228" s="215"/>
    </row>
    <row r="229" spans="2:8" x14ac:dyDescent="0.25">
      <c r="B229" s="231" t="s">
        <v>173</v>
      </c>
      <c r="C229" s="232">
        <v>305148713</v>
      </c>
      <c r="D229" s="233">
        <v>60000</v>
      </c>
      <c r="E229" s="233">
        <v>80083331.099999994</v>
      </c>
      <c r="F229" s="233">
        <v>80023331.099999994</v>
      </c>
      <c r="G229" s="234">
        <v>1333.7221849999999</v>
      </c>
      <c r="H229" s="215"/>
    </row>
    <row r="230" spans="2:8" x14ac:dyDescent="0.25">
      <c r="B230" s="231" t="s">
        <v>174</v>
      </c>
      <c r="C230" s="232">
        <v>283119638</v>
      </c>
      <c r="D230" s="233">
        <v>3518039.61</v>
      </c>
      <c r="E230" s="233">
        <v>0</v>
      </c>
      <c r="F230" s="233">
        <v>-3518039.61</v>
      </c>
      <c r="G230" s="234">
        <v>-1</v>
      </c>
      <c r="H230" s="215"/>
    </row>
    <row r="231" spans="2:8" x14ac:dyDescent="0.25">
      <c r="B231" s="231" t="s">
        <v>169</v>
      </c>
      <c r="C231" s="232">
        <v>450000000</v>
      </c>
      <c r="D231" s="233">
        <v>90016325.030000001</v>
      </c>
      <c r="E231" s="233">
        <v>60030316.780000001</v>
      </c>
      <c r="F231" s="233">
        <v>-29986008.25</v>
      </c>
      <c r="G231" s="234">
        <v>-0.33311744553009109</v>
      </c>
      <c r="H231" s="215"/>
    </row>
    <row r="232" spans="2:8" x14ac:dyDescent="0.25">
      <c r="B232" s="231" t="s">
        <v>205</v>
      </c>
      <c r="C232" s="232">
        <v>453225000</v>
      </c>
      <c r="D232" s="233">
        <v>0</v>
      </c>
      <c r="E232" s="233">
        <v>0</v>
      </c>
      <c r="F232" s="233">
        <v>0</v>
      </c>
      <c r="G232" s="234" t="s">
        <v>652</v>
      </c>
      <c r="H232" s="215"/>
    </row>
    <row r="233" spans="2:8" x14ac:dyDescent="0.25">
      <c r="B233" s="231" t="s">
        <v>177</v>
      </c>
      <c r="C233" s="232">
        <v>613319771</v>
      </c>
      <c r="D233" s="233">
        <v>30035649.190000001</v>
      </c>
      <c r="E233" s="233">
        <v>149815.18</v>
      </c>
      <c r="F233" s="233">
        <v>-29885834.010000002</v>
      </c>
      <c r="G233" s="234">
        <v>-0.9950120878342833</v>
      </c>
      <c r="H233" s="215"/>
    </row>
    <row r="234" spans="2:8" x14ac:dyDescent="0.25">
      <c r="B234" s="231" t="s">
        <v>170</v>
      </c>
      <c r="C234" s="232">
        <v>0</v>
      </c>
      <c r="D234" s="233">
        <v>0</v>
      </c>
      <c r="E234" s="233">
        <v>0</v>
      </c>
      <c r="F234" s="233">
        <v>0</v>
      </c>
      <c r="G234" s="234" t="s">
        <v>652</v>
      </c>
      <c r="H234" s="215"/>
    </row>
    <row r="235" spans="2:8" x14ac:dyDescent="0.25">
      <c r="B235" s="231" t="s">
        <v>171</v>
      </c>
      <c r="C235" s="232">
        <v>325600359</v>
      </c>
      <c r="D235" s="233">
        <v>0</v>
      </c>
      <c r="E235" s="233">
        <v>12419191.390000001</v>
      </c>
      <c r="F235" s="233">
        <v>12419191.390000001</v>
      </c>
      <c r="G235" s="234" t="s">
        <v>652</v>
      </c>
      <c r="H235" s="215"/>
    </row>
    <row r="236" spans="2:8" x14ac:dyDescent="0.25">
      <c r="B236" s="231" t="s">
        <v>179</v>
      </c>
      <c r="C236" s="232">
        <v>1524480000</v>
      </c>
      <c r="D236" s="233">
        <v>33106130.600000005</v>
      </c>
      <c r="E236" s="233">
        <v>116284785.69</v>
      </c>
      <c r="F236" s="233">
        <v>83178655.089999989</v>
      </c>
      <c r="G236" s="234">
        <v>2.5124849561851237</v>
      </c>
      <c r="H236" s="215"/>
    </row>
    <row r="237" spans="2:8" x14ac:dyDescent="0.25">
      <c r="B237" s="227" t="s">
        <v>221</v>
      </c>
      <c r="C237" s="228">
        <v>14725813999</v>
      </c>
      <c r="D237" s="229">
        <v>440010525.83999991</v>
      </c>
      <c r="E237" s="229">
        <v>1526241231.8300002</v>
      </c>
      <c r="F237" s="229">
        <v>1086230705.9900002</v>
      </c>
      <c r="G237" s="230">
        <v>2.4686470941037988</v>
      </c>
      <c r="H237" s="215"/>
    </row>
    <row r="238" spans="2:8" x14ac:dyDescent="0.25">
      <c r="B238" s="231" t="s">
        <v>174</v>
      </c>
      <c r="C238" s="232">
        <v>266982406</v>
      </c>
      <c r="D238" s="233">
        <v>0</v>
      </c>
      <c r="E238" s="233">
        <v>0</v>
      </c>
      <c r="F238" s="233">
        <v>0</v>
      </c>
      <c r="G238" s="234" t="s">
        <v>652</v>
      </c>
      <c r="H238" s="231"/>
    </row>
    <row r="239" spans="2:8" x14ac:dyDescent="0.25">
      <c r="B239" s="231" t="s">
        <v>222</v>
      </c>
      <c r="C239" s="232">
        <v>0</v>
      </c>
      <c r="D239" s="233">
        <v>0</v>
      </c>
      <c r="E239" s="233">
        <v>0</v>
      </c>
      <c r="F239" s="233">
        <v>0</v>
      </c>
      <c r="G239" s="234" t="s">
        <v>652</v>
      </c>
      <c r="H239" s="231"/>
    </row>
    <row r="240" spans="2:8" x14ac:dyDescent="0.25">
      <c r="B240" s="231" t="s">
        <v>169</v>
      </c>
      <c r="C240" s="232">
        <v>9200823231</v>
      </c>
      <c r="D240" s="233">
        <v>403633850.02999997</v>
      </c>
      <c r="E240" s="233">
        <v>1346358430.5900002</v>
      </c>
      <c r="F240" s="233">
        <v>942724580.56000018</v>
      </c>
      <c r="G240" s="234">
        <v>2.3355934604838828</v>
      </c>
      <c r="H240" s="231"/>
    </row>
    <row r="241" spans="2:8" x14ac:dyDescent="0.25">
      <c r="B241" s="231" t="s">
        <v>205</v>
      </c>
      <c r="C241" s="232">
        <v>0</v>
      </c>
      <c r="D241" s="233">
        <v>20864251.550000001</v>
      </c>
      <c r="E241" s="233">
        <v>0</v>
      </c>
      <c r="F241" s="233">
        <v>-20864251.550000001</v>
      </c>
      <c r="G241" s="234">
        <v>-1</v>
      </c>
      <c r="H241" s="231"/>
    </row>
    <row r="242" spans="2:8" x14ac:dyDescent="0.25">
      <c r="B242" s="231" t="s">
        <v>175</v>
      </c>
      <c r="C242" s="232">
        <v>0</v>
      </c>
      <c r="D242" s="233">
        <v>0</v>
      </c>
      <c r="E242" s="233">
        <v>0</v>
      </c>
      <c r="F242" s="233">
        <v>0</v>
      </c>
      <c r="G242" s="234" t="s">
        <v>652</v>
      </c>
      <c r="H242" s="231"/>
    </row>
    <row r="243" spans="2:8" x14ac:dyDescent="0.25">
      <c r="B243" s="231" t="s">
        <v>176</v>
      </c>
      <c r="C243" s="232">
        <v>1903745335</v>
      </c>
      <c r="D243" s="233">
        <v>0</v>
      </c>
      <c r="E243" s="233">
        <v>0</v>
      </c>
      <c r="F243" s="233">
        <v>0</v>
      </c>
      <c r="G243" s="234" t="s">
        <v>652</v>
      </c>
      <c r="H243" s="231"/>
    </row>
    <row r="244" spans="2:8" x14ac:dyDescent="0.25">
      <c r="B244" s="231" t="s">
        <v>177</v>
      </c>
      <c r="C244" s="232">
        <v>497753933</v>
      </c>
      <c r="D244" s="233">
        <v>0</v>
      </c>
      <c r="E244" s="233">
        <v>16187996.359999999</v>
      </c>
      <c r="F244" s="233">
        <v>16187996.359999999</v>
      </c>
      <c r="G244" s="234" t="s">
        <v>652</v>
      </c>
      <c r="H244" s="231"/>
    </row>
    <row r="245" spans="2:8" x14ac:dyDescent="0.25">
      <c r="B245" s="231" t="s">
        <v>170</v>
      </c>
      <c r="C245" s="232">
        <v>320516317</v>
      </c>
      <c r="D245" s="233">
        <v>0</v>
      </c>
      <c r="E245" s="233">
        <v>14100237.539999999</v>
      </c>
      <c r="F245" s="233">
        <v>14100237.539999999</v>
      </c>
      <c r="G245" s="234" t="s">
        <v>652</v>
      </c>
      <c r="H245" s="231"/>
    </row>
    <row r="246" spans="2:8" x14ac:dyDescent="0.25">
      <c r="B246" s="231" t="s">
        <v>171</v>
      </c>
      <c r="C246" s="232">
        <v>1852624398</v>
      </c>
      <c r="D246" s="233">
        <v>15435723.890000001</v>
      </c>
      <c r="E246" s="233">
        <v>142880856.53999999</v>
      </c>
      <c r="F246" s="233">
        <v>127445132.64999999</v>
      </c>
      <c r="G246" s="234">
        <v>8.2565050760311305</v>
      </c>
      <c r="H246" s="231"/>
    </row>
    <row r="247" spans="2:8" x14ac:dyDescent="0.25">
      <c r="B247" s="231" t="s">
        <v>179</v>
      </c>
      <c r="C247" s="232">
        <v>683368379</v>
      </c>
      <c r="D247" s="233">
        <v>76700.37</v>
      </c>
      <c r="E247" s="233">
        <v>6713710.8000000007</v>
      </c>
      <c r="F247" s="233">
        <v>6637010.4300000006</v>
      </c>
      <c r="G247" s="234">
        <v>86.531661190161159</v>
      </c>
      <c r="H247" s="231"/>
    </row>
    <row r="248" spans="2:8" x14ac:dyDescent="0.25">
      <c r="B248" s="227" t="s">
        <v>180</v>
      </c>
      <c r="C248" s="228">
        <v>11588462</v>
      </c>
      <c r="D248" s="229">
        <v>18364957.460000001</v>
      </c>
      <c r="E248" s="229">
        <v>133337933.43000001</v>
      </c>
      <c r="F248" s="229">
        <v>114972975.97</v>
      </c>
      <c r="G248" s="230">
        <v>6.2604542493723798</v>
      </c>
      <c r="H248" s="215"/>
    </row>
    <row r="249" spans="2:8" x14ac:dyDescent="0.25">
      <c r="B249" s="231" t="s">
        <v>174</v>
      </c>
      <c r="C249" s="232">
        <v>0</v>
      </c>
      <c r="D249" s="233">
        <v>0</v>
      </c>
      <c r="E249" s="233">
        <v>60287441.899999999</v>
      </c>
      <c r="F249" s="233">
        <v>60287441.899999999</v>
      </c>
      <c r="G249" s="234" t="s">
        <v>652</v>
      </c>
      <c r="H249" s="215"/>
    </row>
    <row r="250" spans="2:8" x14ac:dyDescent="0.25">
      <c r="B250" s="231" t="s">
        <v>169</v>
      </c>
      <c r="C250" s="232">
        <v>0</v>
      </c>
      <c r="D250" s="233">
        <v>18364957.460000001</v>
      </c>
      <c r="E250" s="233">
        <v>69927801.189999998</v>
      </c>
      <c r="F250" s="233">
        <v>51562843.729999997</v>
      </c>
      <c r="G250" s="234">
        <v>2.8076756421737987</v>
      </c>
      <c r="H250" s="215"/>
    </row>
    <row r="251" spans="2:8" x14ac:dyDescent="0.25">
      <c r="B251" s="231" t="s">
        <v>170</v>
      </c>
      <c r="C251" s="232">
        <v>11588462</v>
      </c>
      <c r="D251" s="233">
        <v>0</v>
      </c>
      <c r="E251" s="233">
        <v>3122690.34</v>
      </c>
      <c r="F251" s="233">
        <v>3122690.34</v>
      </c>
      <c r="G251" s="234" t="s">
        <v>652</v>
      </c>
      <c r="H251" s="215"/>
    </row>
    <row r="252" spans="2:8" x14ac:dyDescent="0.25">
      <c r="B252" s="223" t="s">
        <v>223</v>
      </c>
      <c r="C252" s="224">
        <v>10392523053</v>
      </c>
      <c r="D252" s="225">
        <v>236182294.73999998</v>
      </c>
      <c r="E252" s="225">
        <v>555075566.96999991</v>
      </c>
      <c r="F252" s="225">
        <v>318893272.2299999</v>
      </c>
      <c r="G252" s="235">
        <v>1.3501997369491725</v>
      </c>
      <c r="H252" s="215"/>
    </row>
    <row r="253" spans="2:8" x14ac:dyDescent="0.25">
      <c r="B253" s="227" t="s">
        <v>180</v>
      </c>
      <c r="C253" s="228">
        <v>10392523053</v>
      </c>
      <c r="D253" s="229">
        <v>236182294.73999998</v>
      </c>
      <c r="E253" s="229">
        <v>555075566.97000003</v>
      </c>
      <c r="F253" s="229">
        <v>318893272.23000002</v>
      </c>
      <c r="G253" s="230">
        <v>1.3501997369491729</v>
      </c>
      <c r="H253" s="215"/>
    </row>
    <row r="254" spans="2:8" x14ac:dyDescent="0.25">
      <c r="B254" s="231" t="s">
        <v>173</v>
      </c>
      <c r="C254" s="232">
        <v>2231312779</v>
      </c>
      <c r="D254" s="233">
        <v>621192.75</v>
      </c>
      <c r="E254" s="233">
        <v>186903383.25</v>
      </c>
      <c r="F254" s="233">
        <v>186282190.5</v>
      </c>
      <c r="G254" s="234">
        <v>299.87824310570272</v>
      </c>
      <c r="H254" s="215"/>
    </row>
    <row r="255" spans="2:8" x14ac:dyDescent="0.25">
      <c r="B255" s="231" t="s">
        <v>174</v>
      </c>
      <c r="C255" s="232">
        <v>210000000</v>
      </c>
      <c r="D255" s="233">
        <v>5002193.4099999992</v>
      </c>
      <c r="E255" s="233">
        <v>4994696.51</v>
      </c>
      <c r="F255" s="233">
        <v>-7496.8999999994412</v>
      </c>
      <c r="G255" s="234">
        <v>-1.498722537399737E-3</v>
      </c>
      <c r="H255" s="215"/>
    </row>
    <row r="256" spans="2:8" x14ac:dyDescent="0.25">
      <c r="B256" s="231" t="s">
        <v>168</v>
      </c>
      <c r="C256" s="232">
        <v>1415804000</v>
      </c>
      <c r="D256" s="233">
        <v>0</v>
      </c>
      <c r="E256" s="233">
        <v>872000</v>
      </c>
      <c r="F256" s="233">
        <v>872000</v>
      </c>
      <c r="G256" s="234" t="s">
        <v>652</v>
      </c>
      <c r="H256" s="215"/>
    </row>
    <row r="257" spans="2:7" x14ac:dyDescent="0.25">
      <c r="B257" s="231" t="s">
        <v>169</v>
      </c>
      <c r="C257" s="232">
        <v>381290000</v>
      </c>
      <c r="D257" s="233">
        <v>218703220.91999999</v>
      </c>
      <c r="E257" s="233">
        <v>0</v>
      </c>
      <c r="F257" s="233">
        <v>-218703220.91999999</v>
      </c>
      <c r="G257" s="234">
        <v>-1</v>
      </c>
    </row>
    <row r="258" spans="2:7" x14ac:dyDescent="0.25">
      <c r="B258" s="231" t="s">
        <v>205</v>
      </c>
      <c r="C258" s="232">
        <v>0</v>
      </c>
      <c r="D258" s="233">
        <v>0</v>
      </c>
      <c r="E258" s="233">
        <v>0</v>
      </c>
      <c r="F258" s="233">
        <v>0</v>
      </c>
      <c r="G258" s="234" t="s">
        <v>652</v>
      </c>
    </row>
    <row r="259" spans="2:7" x14ac:dyDescent="0.25">
      <c r="B259" s="231" t="s">
        <v>176</v>
      </c>
      <c r="C259" s="232">
        <v>4124692608</v>
      </c>
      <c r="D259" s="233">
        <v>9794190.6600000001</v>
      </c>
      <c r="E259" s="233">
        <v>341203310.63</v>
      </c>
      <c r="F259" s="233">
        <v>331409119.96999997</v>
      </c>
      <c r="G259" s="234">
        <v>33.837315555178293</v>
      </c>
    </row>
    <row r="260" spans="2:7" x14ac:dyDescent="0.25">
      <c r="B260" s="231" t="s">
        <v>177</v>
      </c>
      <c r="C260" s="232">
        <v>181191856</v>
      </c>
      <c r="D260" s="233">
        <v>2061496.9999999998</v>
      </c>
      <c r="E260" s="233">
        <v>21102176.580000002</v>
      </c>
      <c r="F260" s="233">
        <v>19040679.580000002</v>
      </c>
      <c r="G260" s="234">
        <v>9.2363363031816217</v>
      </c>
    </row>
    <row r="261" spans="2:7" x14ac:dyDescent="0.25">
      <c r="B261" s="231" t="s">
        <v>170</v>
      </c>
      <c r="C261" s="232">
        <v>62530426</v>
      </c>
      <c r="D261" s="233">
        <v>0</v>
      </c>
      <c r="E261" s="233">
        <v>0</v>
      </c>
      <c r="F261" s="233">
        <v>0</v>
      </c>
      <c r="G261" s="234" t="s">
        <v>652</v>
      </c>
    </row>
    <row r="262" spans="2:7" x14ac:dyDescent="0.25">
      <c r="B262" s="231" t="s">
        <v>171</v>
      </c>
      <c r="C262" s="232">
        <v>1785701384</v>
      </c>
      <c r="D262" s="233">
        <v>0</v>
      </c>
      <c r="E262" s="233">
        <v>0</v>
      </c>
      <c r="F262" s="233">
        <v>0</v>
      </c>
      <c r="G262" s="234" t="s">
        <v>652</v>
      </c>
    </row>
    <row r="263" spans="2:7" ht="15.75" thickBot="1" x14ac:dyDescent="0.3">
      <c r="B263" s="236" t="s">
        <v>158</v>
      </c>
      <c r="C263" s="237">
        <v>53729432508</v>
      </c>
      <c r="D263" s="238">
        <v>1744138839.5699997</v>
      </c>
      <c r="E263" s="238">
        <v>6003452815.1900015</v>
      </c>
      <c r="F263" s="238">
        <v>4259313975.6200018</v>
      </c>
      <c r="G263" s="239">
        <v>2.4420727748199758</v>
      </c>
    </row>
    <row r="264" spans="2:7" x14ac:dyDescent="0.25">
      <c r="B264" s="216" t="s">
        <v>22</v>
      </c>
      <c r="C264" s="215"/>
      <c r="D264" s="215"/>
      <c r="E264" s="215"/>
      <c r="F264" s="215"/>
      <c r="G264" s="215"/>
    </row>
  </sheetData>
  <mergeCells count="6">
    <mergeCell ref="F5:G6"/>
    <mergeCell ref="B3:E3"/>
    <mergeCell ref="B4:E4"/>
    <mergeCell ref="B5:B6"/>
    <mergeCell ref="C5:C7"/>
    <mergeCell ref="D5:E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Gráfico 1 -np</vt:lpstr>
      <vt:lpstr>Gráfico 1</vt:lpstr>
      <vt:lpstr>Tabla 1</vt:lpstr>
      <vt:lpstr>Tabla 2</vt:lpstr>
      <vt:lpstr>Mapa</vt:lpstr>
      <vt:lpstr>Tabla 3</vt:lpstr>
      <vt:lpstr>Gráfico 2</vt:lpstr>
      <vt:lpstr>Anexo 1</vt:lpstr>
      <vt:lpstr>Anexo 2</vt:lpstr>
      <vt:lpstr>Anexo 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Mariangel Moneró Samuel</dc:creator>
  <cp:keywords/>
  <dc:description/>
  <cp:lastModifiedBy>Mariangel Moneró Samuel</cp:lastModifiedBy>
  <cp:revision/>
  <dcterms:created xsi:type="dcterms:W3CDTF">2022-05-09T14:22:24Z</dcterms:created>
  <dcterms:modified xsi:type="dcterms:W3CDTF">2022-08-12T19:54:15Z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2022-05-09T14:22:24Z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8cbf4a2d-ff90-4249-8aea-52f366d0abae</vt:lpwstr>
  </property>
  <property fmtid="{D5CDD505-2E9C-101B-9397-08002B2CF9AE}" pid="8" name="MSIP_Label_b5510b9d-1611-4022-8488-41b0fd106d01_ContentBits">
    <vt:lpwstr>0</vt:lpwstr>
  </property>
</Properties>
</file>