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mmonero_digepres_gob_do/Documents/Documentos/2022/T3/Informe Mensual/Informe de Agosto/"/>
    </mc:Choice>
  </mc:AlternateContent>
  <xr:revisionPtr revIDLastSave="797" documentId="13_ncr:1_{4D13E198-3C16-40C3-9D53-23ACD78B0B8C}" xr6:coauthVersionLast="47" xr6:coauthVersionMax="47" xr10:uidLastSave="{4D2270D7-2C39-4584-800C-FC46E73FE584}"/>
  <bookViews>
    <workbookView xWindow="-120" yWindow="-120" windowWidth="29040" windowHeight="15840" firstSheet="1" activeTab="1" xr2:uid="{A1DA006E-4F22-485F-A97C-D6DE365AECE7}"/>
  </bookViews>
  <sheets>
    <sheet name="Gráfico 1 -np" sheetId="7" state="hidden" r:id="rId1"/>
    <sheet name="Gráfico 1" sheetId="15" r:id="rId2"/>
    <sheet name="Tabla 1 " sheetId="16" r:id="rId3"/>
    <sheet name="Tabla 2" sheetId="17" r:id="rId4"/>
    <sheet name="Mapa " sheetId="18" r:id="rId5"/>
    <sheet name="Tabla 3" sheetId="19" r:id="rId6"/>
    <sheet name="Gráfico 2" sheetId="5" r:id="rId7"/>
    <sheet name="Anexo 1" sheetId="12" r:id="rId8"/>
    <sheet name="Anexo 2" sheetId="14" r:id="rId9"/>
    <sheet name="Anexo 3 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</externalReferences>
  <definedNames>
    <definedName name="\0" localSheetId="2">#REF!</definedName>
    <definedName name="\0">#REF!</definedName>
    <definedName name="\A" localSheetId="2">#REF!</definedName>
    <definedName name="\A">#REF!</definedName>
    <definedName name="\B" localSheetId="2">#REF!</definedName>
    <definedName name="\B">#REF!</definedName>
    <definedName name="\C" localSheetId="2">#REF!</definedName>
    <definedName name="\C">#REF!</definedName>
    <definedName name="\D" localSheetId="2">#REF!</definedName>
    <definedName name="\D">#REF!</definedName>
    <definedName name="\E" localSheetId="2">#REF!</definedName>
    <definedName name="\E">#REF!</definedName>
    <definedName name="\F" localSheetId="2">#REF!</definedName>
    <definedName name="\F">#REF!</definedName>
    <definedName name="\G" localSheetId="2">#REF!</definedName>
    <definedName name="\G">#REF!</definedName>
    <definedName name="\H" localSheetId="2">#REF!</definedName>
    <definedName name="\H">#REF!</definedName>
    <definedName name="\I" localSheetId="2">#REF!</definedName>
    <definedName name="\I">#REF!</definedName>
    <definedName name="\J" localSheetId="2">#REF!</definedName>
    <definedName name="\J">#REF!</definedName>
    <definedName name="\K" localSheetId="2">#REF!</definedName>
    <definedName name="\K">#REF!</definedName>
    <definedName name="\L" localSheetId="2">#REF!</definedName>
    <definedName name="\L">#REF!</definedName>
    <definedName name="\M" localSheetId="2">#REF!</definedName>
    <definedName name="\M">#REF!</definedName>
    <definedName name="\N" localSheetId="2">#REF!</definedName>
    <definedName name="\N">#REF!</definedName>
    <definedName name="\Ñ">#REF!</definedName>
    <definedName name="\O" localSheetId="2">#REF!</definedName>
    <definedName name="\O">#REF!</definedName>
    <definedName name="\P" localSheetId="2">#REF!</definedName>
    <definedName name="\P">#REF!</definedName>
    <definedName name="\Q" localSheetId="2">#REF!</definedName>
    <definedName name="\Q">#REF!</definedName>
    <definedName name="\R" localSheetId="2">#REF!</definedName>
    <definedName name="\R">#REF!</definedName>
    <definedName name="\S" localSheetId="2">#REF!</definedName>
    <definedName name="\S">#REF!</definedName>
    <definedName name="\T" localSheetId="2">#REF!</definedName>
    <definedName name="\T">#REF!</definedName>
    <definedName name="\T1">#REF!</definedName>
    <definedName name="\T2">[1]BOP!#REF!</definedName>
    <definedName name="\U" localSheetId="2">#REF!</definedName>
    <definedName name="\U">#REF!</definedName>
    <definedName name="\V" localSheetId="2">#REF!</definedName>
    <definedName name="\V">#REF!</definedName>
    <definedName name="\W" localSheetId="2">#REF!</definedName>
    <definedName name="\W">#REF!</definedName>
    <definedName name="\X" localSheetId="2">#REF!</definedName>
    <definedName name="\X">#REF!</definedName>
    <definedName name="\Y" localSheetId="2">#REF!</definedName>
    <definedName name="\Y">#REF!</definedName>
    <definedName name="\Z" localSheetId="2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2">#REF!</definedName>
    <definedName name="_______FAL4">#REF!</definedName>
    <definedName name="_______FAL6" localSheetId="2">#REF!</definedName>
    <definedName name="_______FAL6">#REF!</definedName>
    <definedName name="_______FAL7" localSheetId="2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2">#REF!</definedName>
    <definedName name="______AUS1">#REF!</definedName>
    <definedName name="______DEG1" localSheetId="2">#REF!</definedName>
    <definedName name="______DEG1">#REF!</definedName>
    <definedName name="______DKR1" localSheetId="2">#REF!</definedName>
    <definedName name="______DKR1">#REF!</definedName>
    <definedName name="______ECU1" localSheetId="2">#REF!</definedName>
    <definedName name="______ECU1">#REF!</definedName>
    <definedName name="______ESC1" localSheetId="2">#REF!</definedName>
    <definedName name="______ESC1">#REF!</definedName>
    <definedName name="______FAL2" localSheetId="2">#REF!</definedName>
    <definedName name="______FAL2">#REF!</definedName>
    <definedName name="______FAL3" localSheetId="2">#REF!</definedName>
    <definedName name="______FAL3">#REF!</definedName>
    <definedName name="______FAL4" localSheetId="2">#REF!</definedName>
    <definedName name="______FAL4">#REF!</definedName>
    <definedName name="______FAL5" localSheetId="2">#REF!</definedName>
    <definedName name="______FAL5">#REF!</definedName>
    <definedName name="______FAL6" localSheetId="2">#REF!</definedName>
    <definedName name="______FAL6">#REF!</definedName>
    <definedName name="______FAL7" localSheetId="2">#REF!</definedName>
    <definedName name="______FAL7">#REF!</definedName>
    <definedName name="______FMK1" localSheetId="2">#REF!</definedName>
    <definedName name="______FMK1">#REF!</definedName>
    <definedName name="______IKR1" localSheetId="2">#REF!</definedName>
    <definedName name="______IKR1">#REF!</definedName>
    <definedName name="______IRP1" localSheetId="2">#REF!</definedName>
    <definedName name="______IRP1">#REF!</definedName>
    <definedName name="______LIT1" localSheetId="2">#REF!</definedName>
    <definedName name="______LIT1">#REF!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">#REF!</definedName>
    <definedName name="______MEX1">#REF!</definedName>
    <definedName name="______PTA1" localSheetId="2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">#REF!</definedName>
    <definedName name="______SAR1">#REF!</definedName>
    <definedName name="______SRT11" localSheetId="6" hidden="1">{"Minpmon",#N/A,FALSE,"Monthinput"}</definedName>
    <definedName name="______SRT11" localSheetId="2" hidden="1">{"Minpmon",#N/A,FALSE,"Monthinput"}</definedName>
    <definedName name="______SRT11" localSheetId="3" hidden="1">{"Minpmon",#N/A,FALSE,"Monthinput"}</definedName>
    <definedName name="______SRT11" localSheetId="5" hidden="1">{"Minpmon",#N/A,FALSE,"Monthinput"}</definedName>
    <definedName name="______SRT11" hidden="1">{"Minpmon",#N/A,FALSE,"Monthinput"}</definedName>
    <definedName name="_____AUS1" localSheetId="2">#REF!</definedName>
    <definedName name="_____AUS1">#REF!</definedName>
    <definedName name="_____DEG1" localSheetId="2">#REF!</definedName>
    <definedName name="_____DEG1">#REF!</definedName>
    <definedName name="_____DKR1" localSheetId="2">#REF!</definedName>
    <definedName name="_____DKR1">#REF!</definedName>
    <definedName name="_____ECU1" localSheetId="2">#REF!</definedName>
    <definedName name="_____ECU1">#REF!</definedName>
    <definedName name="_____ESC1" localSheetId="2">#REF!</definedName>
    <definedName name="_____ESC1">#REF!</definedName>
    <definedName name="_____FAL2" localSheetId="2">#REF!</definedName>
    <definedName name="_____FAL2">#REF!</definedName>
    <definedName name="_____FAL3" localSheetId="2">#REF!</definedName>
    <definedName name="_____FAL3">#REF!</definedName>
    <definedName name="_____FAL4" localSheetId="2">#REF!</definedName>
    <definedName name="_____FAL4">#REF!</definedName>
    <definedName name="_____FAL5" localSheetId="2">#REF!</definedName>
    <definedName name="_____FAL5">#REF!</definedName>
    <definedName name="_____FAL6" localSheetId="2">#REF!</definedName>
    <definedName name="_____FAL6">#REF!</definedName>
    <definedName name="_____FAL7" localSheetId="2">#REF!</definedName>
    <definedName name="_____FAL7">#REF!</definedName>
    <definedName name="_____FMK1" localSheetId="2">#REF!</definedName>
    <definedName name="_____FMK1">#REF!</definedName>
    <definedName name="_____IKR1" localSheetId="2">#REF!</definedName>
    <definedName name="_____IKR1">#REF!</definedName>
    <definedName name="_____IRP1" localSheetId="2">#REF!</definedName>
    <definedName name="_____IRP1">#REF!</definedName>
    <definedName name="_____LIT1" localSheetId="2">#REF!</definedName>
    <definedName name="_____LIT1">#REF!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">#REF!</definedName>
    <definedName name="_____MEX1">#REF!</definedName>
    <definedName name="_____PTA1" localSheetId="2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">#REF!</definedName>
    <definedName name="_____SAR1">#REF!</definedName>
    <definedName name="_____SRT11" localSheetId="6" hidden="1">{"Minpmon",#N/A,FALSE,"Monthinput"}</definedName>
    <definedName name="_____SRT11" localSheetId="2" hidden="1">{"Minpmon",#N/A,FALSE,"Monthinput"}</definedName>
    <definedName name="_____SRT11" localSheetId="3" hidden="1">{"Minpmon",#N/A,FALSE,"Monthinput"}</definedName>
    <definedName name="_____SRT11" localSheetId="5" hidden="1">{"Minpmon",#N/A,FALSE,"Monthinput"}</definedName>
    <definedName name="_____SRT11" hidden="1">{"Minpmon",#N/A,FALSE,"Monthinput"}</definedName>
    <definedName name="_____TOT58">[2]GROWTH!#REF!</definedName>
    <definedName name="____AUS1" localSheetId="2">#REF!</definedName>
    <definedName name="____AUS1">#REF!</definedName>
    <definedName name="____DEG1" localSheetId="2">#REF!</definedName>
    <definedName name="____DEG1">#REF!</definedName>
    <definedName name="____DKR1" localSheetId="2">#REF!</definedName>
    <definedName name="____DKR1">#REF!</definedName>
    <definedName name="____ECU1" localSheetId="2">#REF!</definedName>
    <definedName name="____ECU1">#REF!</definedName>
    <definedName name="____ESC1" localSheetId="2">#REF!</definedName>
    <definedName name="____ESC1">#REF!</definedName>
    <definedName name="____FAL2" localSheetId="2">#REF!</definedName>
    <definedName name="____FAL2">#REF!</definedName>
    <definedName name="____FAL3" localSheetId="2">#REF!</definedName>
    <definedName name="____FAL3">#REF!</definedName>
    <definedName name="____FAL4" localSheetId="2">#REF!</definedName>
    <definedName name="____FAL4">#REF!</definedName>
    <definedName name="____FAL5" localSheetId="2">#REF!</definedName>
    <definedName name="____FAL5">#REF!</definedName>
    <definedName name="____FAL6" localSheetId="2">#REF!</definedName>
    <definedName name="____FAL6">#REF!</definedName>
    <definedName name="____FAL7" localSheetId="2">#REF!</definedName>
    <definedName name="____FAL7">#REF!</definedName>
    <definedName name="____FMK1" localSheetId="2">#REF!</definedName>
    <definedName name="____FMK1">#REF!</definedName>
    <definedName name="____IKR1" localSheetId="2">#REF!</definedName>
    <definedName name="____IKR1">#REF!</definedName>
    <definedName name="____IRP1" localSheetId="2">#REF!</definedName>
    <definedName name="____IRP1">#REF!</definedName>
    <definedName name="____LIT1" localSheetId="2">#REF!</definedName>
    <definedName name="____LIT1">#REF!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">#REF!</definedName>
    <definedName name="____MEX1">#REF!</definedName>
    <definedName name="____PTA1" localSheetId="2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">#REF!</definedName>
    <definedName name="____SAR1">#REF!</definedName>
    <definedName name="____SRT11" localSheetId="6" hidden="1">{"Minpmon",#N/A,FALSE,"Monthinput"}</definedName>
    <definedName name="____SRT11" localSheetId="2" hidden="1">{"Minpmon",#N/A,FALSE,"Monthinput"}</definedName>
    <definedName name="____SRT11" localSheetId="3" hidden="1">{"Minpmon",#N/A,FALSE,"Monthinput"}</definedName>
    <definedName name="____SRT11" localSheetId="5" hidden="1">{"Minpmon",#N/A,FALSE,"Monthinput"}</definedName>
    <definedName name="____SRT11" hidden="1">{"Minpmon",#N/A,FALSE,"Monthinput"}</definedName>
    <definedName name="____TOT58">[2]GROWTH!#REF!</definedName>
    <definedName name="___AUS1" localSheetId="2">#REF!</definedName>
    <definedName name="___AUS1">#REF!</definedName>
    <definedName name="___DEG1" localSheetId="2">#REF!</definedName>
    <definedName name="___DEG1">#REF!</definedName>
    <definedName name="___DKR1" localSheetId="2">#REF!</definedName>
    <definedName name="___DKR1">#REF!</definedName>
    <definedName name="___ECU1" localSheetId="2">#REF!</definedName>
    <definedName name="___ECU1">#REF!</definedName>
    <definedName name="___ESC1" localSheetId="2">#REF!</definedName>
    <definedName name="___ESC1">#REF!</definedName>
    <definedName name="___F" hidden="1">'[3]Fax a enviar'!#REF!</definedName>
    <definedName name="___FAL2" localSheetId="2">#REF!</definedName>
    <definedName name="___FAL2">#REF!</definedName>
    <definedName name="___FAL3" localSheetId="2">#REF!</definedName>
    <definedName name="___FAL3">#REF!</definedName>
    <definedName name="___FAL4" localSheetId="2">#REF!</definedName>
    <definedName name="___FAL4">#REF!</definedName>
    <definedName name="___FAL5" localSheetId="2">#REF!</definedName>
    <definedName name="___FAL5">#REF!</definedName>
    <definedName name="___FAL6" localSheetId="2">#REF!</definedName>
    <definedName name="___FAL6">#REF!</definedName>
    <definedName name="___FAL7" localSheetId="2">#REF!</definedName>
    <definedName name="___FAL7">#REF!</definedName>
    <definedName name="___FMK1" localSheetId="2">#REF!</definedName>
    <definedName name="___FMK1">#REF!</definedName>
    <definedName name="___IKR1" localSheetId="2">#REF!</definedName>
    <definedName name="___IKR1">#REF!</definedName>
    <definedName name="___IRP1" localSheetId="2">#REF!</definedName>
    <definedName name="___IRP1">#REF!</definedName>
    <definedName name="___LIT1" localSheetId="2">#REF!</definedName>
    <definedName name="___LIT1">#REF!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">#REF!</definedName>
    <definedName name="___MEX1">#REF!</definedName>
    <definedName name="___PTA1" localSheetId="2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">#REF!</definedName>
    <definedName name="___SAR1">#REF!</definedName>
    <definedName name="___SRT11" localSheetId="6" hidden="1">{"Minpmon",#N/A,FALSE,"Monthinput"}</definedName>
    <definedName name="___SRT11" localSheetId="2" hidden="1">{"Minpmon",#N/A,FALSE,"Monthinput"}</definedName>
    <definedName name="___SRT11" localSheetId="3" hidden="1">{"Minpmon",#N/A,FALSE,"Monthinput"}</definedName>
    <definedName name="___SRT11" localSheetId="5" hidden="1">{"Minpmon",#N/A,FALSE,"Monthinput"}</definedName>
    <definedName name="___SRT11" hidden="1">{"Minpmon",#N/A,FALSE,"Monthinput"}</definedName>
    <definedName name="___TOT58">[2]GROWTH!#REF!</definedName>
    <definedName name="__10FA_L" localSheetId="2">#REF!</definedName>
    <definedName name="__10FA_L">#REF!</definedName>
    <definedName name="__11GAZ_LIABS" localSheetId="2">#REF!</definedName>
    <definedName name="__11GAZ_LIABS">#REF!</definedName>
    <definedName name="__123Graph_A" localSheetId="2" hidden="1">[4]C!#REF!</definedName>
    <definedName name="__123Graph_A" hidden="1">[4]C!#REF!</definedName>
    <definedName name="__123Graph_AChart1" hidden="1">[5]IN_Cable!#REF!</definedName>
    <definedName name="__123Graph_AChart2" hidden="1">[5]IN_Cable!#REF!</definedName>
    <definedName name="__123Graph_AChart3" hidden="1">[5]IN_Cable!#REF!</definedName>
    <definedName name="__123Graph_AChart4" hidden="1">[5]IN_Cable!#REF!</definedName>
    <definedName name="__123Graph_AChart5" hidden="1">[5]IN_Cable!#REF!</definedName>
    <definedName name="__123Graph_AChart6" hidden="1">[5]IN_Cable!#REF!</definedName>
    <definedName name="__123Graph_AChart7" hidden="1">[5]IN_Cable!#REF!</definedName>
    <definedName name="__123Graph_ACurrent" hidden="1">[5]IN_Cable!#REF!</definedName>
    <definedName name="__123Graph_ADEBT" localSheetId="2" hidden="1">#REF!</definedName>
    <definedName name="__123Graph_ADEBT" hidden="1">#REF!</definedName>
    <definedName name="__123Graph_ADIFFERENTIAL" localSheetId="2" hidden="1">[6]TAB25b!#REF!</definedName>
    <definedName name="__123Graph_ADIFFERENTIAL" hidden="1">[6]TAB25b!#REF!</definedName>
    <definedName name="__123Graph_AINTEREST" localSheetId="2" hidden="1">[6]TAB25b!#REF!</definedName>
    <definedName name="__123Graph_AINTEREST" hidden="1">[6]TAB25b!#REF!</definedName>
    <definedName name="__123Graph_AREER" hidden="1">[7]ER!#REF!</definedName>
    <definedName name="__123Graph_ASPREAD" localSheetId="2" hidden="1">[6]TAB25b!#REF!</definedName>
    <definedName name="__123Graph_ASPREAD" hidden="1">[6]TAB25b!#REF!</definedName>
    <definedName name="__123Graph_B" localSheetId="2" hidden="1">[8]FLUJO!$B$7929:$C$7929</definedName>
    <definedName name="__123Graph_B" hidden="1">[8]FLUJO!$B$7929:$C$7929</definedName>
    <definedName name="__123Graph_BCurrent" localSheetId="2" hidden="1">[9]G!#REF!</definedName>
    <definedName name="__123Graph_BCurrent" hidden="1">[9]G!#REF!</definedName>
    <definedName name="__123Graph_BDEBT" localSheetId="2" hidden="1">#REF!</definedName>
    <definedName name="__123Graph_BDEBT" hidden="1">#REF!</definedName>
    <definedName name="__123Graph_BINTEREST" localSheetId="2" hidden="1">[6]TAB25b!#REF!</definedName>
    <definedName name="__123Graph_BINTEREST" hidden="1">[6]TAB25b!#REF!</definedName>
    <definedName name="__123Graph_BREER" hidden="1">[7]ER!#REF!</definedName>
    <definedName name="__123Graph_C" localSheetId="2" hidden="1">[8]FLUJO!$B$7936:$C$7936</definedName>
    <definedName name="__123Graph_C" hidden="1">[8]FLUJO!$B$7936:$C$7936</definedName>
    <definedName name="__123Graph_CCurrent" localSheetId="2" hidden="1">'[10]Base Original'!#REF!</definedName>
    <definedName name="__123Graph_CCurrent" hidden="1">'[10]Base Original'!#REF!</definedName>
    <definedName name="__123Graph_CREER" localSheetId="2" hidden="1">[7]ER!#REF!</definedName>
    <definedName name="__123Graph_CREER" hidden="1">[7]ER!#REF!</definedName>
    <definedName name="__123Graph_D" hidden="1">[8]FLUJO!$B$7942:$C$7942</definedName>
    <definedName name="__123Graph_DCurrent" localSheetId="2" hidden="1">'[10]Base Original'!#REF!</definedName>
    <definedName name="__123Graph_DCurrent" hidden="1">'[10]Base Original'!#REF!</definedName>
    <definedName name="__123Graph_E" localSheetId="2" hidden="1">[4]C!#REF!</definedName>
    <definedName name="__123Graph_E" hidden="1">[4]C!#REF!</definedName>
    <definedName name="__123Graph_ECurrent" localSheetId="2" hidden="1">'[10]Base Original'!#REF!</definedName>
    <definedName name="__123Graph_ECurrent" hidden="1">'[10]Base Original'!#REF!</definedName>
    <definedName name="__123Graph_F" localSheetId="2" hidden="1">[4]C!#REF!</definedName>
    <definedName name="__123Graph_F" hidden="1">[4]C!#REF!</definedName>
    <definedName name="__123Graph_FCurrent" hidden="1">[11]Base!#REF!</definedName>
    <definedName name="__123Graph_X" hidden="1">[8]FLUJO!$B$7906:$C$7906</definedName>
    <definedName name="__123Graph_XDIFFERENTIAL" localSheetId="2" hidden="1">[6]TAB25b!#REF!</definedName>
    <definedName name="__123Graph_XDIFFERENTIAL" hidden="1">[6]TAB25b!#REF!</definedName>
    <definedName name="__123Graph_XSPREAD" localSheetId="2" hidden="1">[6]TAB25b!#REF!</definedName>
    <definedName name="__123Graph_XSPREAD" hidden="1">[6]TAB25b!#REF!</definedName>
    <definedName name="__12INT_RESERVES" localSheetId="2">#REF!</definedName>
    <definedName name="__12INT_RESERVES">#REF!</definedName>
    <definedName name="__1r" localSheetId="2">#REF!</definedName>
    <definedName name="__1r">#REF!</definedName>
    <definedName name="__2Macros_Import_.qbop" localSheetId="7">[12]!'[Macros Import].qbop'</definedName>
    <definedName name="__2Macros_Import_.qbop">[12]!'[Macros Import].qbop'</definedName>
    <definedName name="__3__123Graph_ACPI_ER_LOG" hidden="1">[7]ER!#REF!</definedName>
    <definedName name="__4__123Graph_BCPI_ER_LOG" hidden="1">[7]ER!#REF!</definedName>
    <definedName name="__5__123Graph_BIBA_IBRD" hidden="1">[7]WB!#REF!</definedName>
    <definedName name="__6B.2_B.3" localSheetId="2">#REF!</definedName>
    <definedName name="__6B.2_B.3">#REF!</definedName>
    <definedName name="__7B.4___5" localSheetId="2">#REF!</definedName>
    <definedName name="__7B.4___5">#REF!</definedName>
    <definedName name="__8CONSOL_B2" localSheetId="2">#REF!</definedName>
    <definedName name="__8CONSOL_B2">#REF!</definedName>
    <definedName name="__9CONSOL_DEPOSITS" localSheetId="2">'[13]A 11'!#REF!</definedName>
    <definedName name="__9CONSOL_DEPOSITS">'[13]A 11'!#REF!</definedName>
    <definedName name="__AUS1" localSheetId="2">#REF!</definedName>
    <definedName name="__AUS1">#REF!</definedName>
    <definedName name="__BOP2" localSheetId="2">[14]BoP!#REF!</definedName>
    <definedName name="__BOP2">[14]BoP!#REF!</definedName>
    <definedName name="__DEG1" localSheetId="2">#REF!</definedName>
    <definedName name="__DEG1">#REF!</definedName>
    <definedName name="__DKR1" localSheetId="2">#REF!</definedName>
    <definedName name="__DKR1">#REF!</definedName>
    <definedName name="__ECU1" localSheetId="2">#REF!</definedName>
    <definedName name="__ECU1">#REF!</definedName>
    <definedName name="__END94">#REF!</definedName>
    <definedName name="__ESC1" localSheetId="2">#REF!</definedName>
    <definedName name="__ESC1">#REF!</definedName>
    <definedName name="__F" hidden="1">'[3]Fax a enviar'!#REF!</definedName>
    <definedName name="__FAL2" localSheetId="2">#REF!</definedName>
    <definedName name="__FAL2">#REF!</definedName>
    <definedName name="__FAL3" localSheetId="2">#REF!</definedName>
    <definedName name="__FAL3">#REF!</definedName>
    <definedName name="__FAL4" localSheetId="2">#REF!</definedName>
    <definedName name="__FAL4">#REF!</definedName>
    <definedName name="__FAL5" localSheetId="2">#REF!</definedName>
    <definedName name="__FAL5">#REF!</definedName>
    <definedName name="__FAL6" localSheetId="2">#REF!</definedName>
    <definedName name="__FAL6">#REF!</definedName>
    <definedName name="__FAL7" localSheetId="2">#REF!</definedName>
    <definedName name="__FAL7">#REF!</definedName>
    <definedName name="__FMK1" localSheetId="2">#REF!</definedName>
    <definedName name="__FMK1">#REF!</definedName>
    <definedName name="__IKR1" localSheetId="2">#REF!</definedName>
    <definedName name="__IKR1">#REF!</definedName>
    <definedName name="__IRP1" localSheetId="2">#REF!</definedName>
    <definedName name="__IRP1">#REF!</definedName>
    <definedName name="__LIT1" localSheetId="2">#REF!</definedName>
    <definedName name="__LIT1">#REF!</definedName>
    <definedName name="__MEX1" localSheetId="2">#REF!</definedName>
    <definedName name="__MEX1">#REF!</definedName>
    <definedName name="__PTA1" localSheetId="2">#REF!</definedName>
    <definedName name="__PTA1">#REF!</definedName>
    <definedName name="__RES2">[14]RES!#REF!</definedName>
    <definedName name="__ROS1">#N/A</definedName>
    <definedName name="__ROS2">#N/A</definedName>
    <definedName name="__ROS3">#N/A</definedName>
    <definedName name="__ROS4">#N/A</definedName>
    <definedName name="__SAR1" localSheetId="2">#REF!</definedName>
    <definedName name="__SAR1">#REF!</definedName>
    <definedName name="__SUM2" localSheetId="2">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OT58" localSheetId="2">[2]GROWTH!#REF!</definedName>
    <definedName name="__TOT58">[2]GROWTH!#REF!</definedName>
    <definedName name="__WB2" localSheetId="2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>#REF!</definedName>
    <definedName name="_11__123Graph_AFIG_D" localSheetId="2" hidden="1">#REF!</definedName>
    <definedName name="_11__123Graph_AFIG_D" hidden="1">#REF!</definedName>
    <definedName name="_11GAZ_LIABS">#REF!</definedName>
    <definedName name="_12__123Graph_AIBA_IBRD" hidden="1">[15]WB!$Q$62:$AK$62</definedName>
    <definedName name="_12INT_RESERVES" localSheetId="2">#REF!</definedName>
    <definedName name="_12INT_RESERVES">#REF!</definedName>
    <definedName name="_15Macros_Import_.qbop" localSheetId="7">[12]!'[Macros Import].qbop'</definedName>
    <definedName name="_15Macros_Import_.qbop">[12]!'[Macros Import].qbop'</definedName>
    <definedName name="_16__123Graph_ATERMS_OF_TRADE" localSheetId="2" hidden="1">#REF!</definedName>
    <definedName name="_16__123Graph_ATERMS_OF_TRADE" hidden="1">#REF!</definedName>
    <definedName name="_17__123Graph_AWB_ADJ_PRJ" hidden="1">[15]WB!$Q$255:$AK$255</definedName>
    <definedName name="_19__123Graph_BCPI_ER_LOG" localSheetId="2" hidden="1">[15]ER!#REF!</definedName>
    <definedName name="_19__123Graph_BCPI_ER_LOG" hidden="1">[15]ER!#REF!</definedName>
    <definedName name="_1987">#N/A</definedName>
    <definedName name="_1IMPRESION" localSheetId="2">#REF!</definedName>
    <definedName name="_1IMPRESION">#REF!</definedName>
    <definedName name="_1r" localSheetId="2">#REF!</definedName>
    <definedName name="_1r">#REF!</definedName>
    <definedName name="_2">#N/A</definedName>
    <definedName name="_20__123Graph_BIBA_IBRD" localSheetId="2" hidden="1">[15]WB!#REF!</definedName>
    <definedName name="_20__123Graph_BIBA_IBRD" hidden="1">[15]WB!#REF!</definedName>
    <definedName name="_24__123Graph_BTERMS_OF_TRADE" localSheetId="2" hidden="1">#REF!</definedName>
    <definedName name="_24__123Graph_BTERMS_OF_TRADE" hidden="1">#REF!</definedName>
    <definedName name="_24Macros_Import_.qbop" localSheetId="7">[16]!'[Macros Import].qbop'</definedName>
    <definedName name="_24Macros_Import_.qbop">[16]!'[Macros Import].qbop'</definedName>
    <definedName name="_25__123Graph_ACPI_ER_LOG" hidden="1">[17]ER!#REF!</definedName>
    <definedName name="_25__123Graph_BWB_ADJ_PRJ" hidden="1">[15]WB!$Q$257:$AK$257</definedName>
    <definedName name="_26__123Graph_BCPI_ER_LOG" hidden="1">[17]ER!#REF!</definedName>
    <definedName name="_27__123Graph_ACPI_ER_LOG" hidden="1">[7]ER!#REF!</definedName>
    <definedName name="_27__123Graph_BIBA_IBRD" hidden="1">[17]WB!#REF!</definedName>
    <definedName name="_28B.2_B.3" localSheetId="2">#REF!</definedName>
    <definedName name="_28B.2_B.3">#REF!</definedName>
    <definedName name="_29__123Graph_XFIG_D" localSheetId="2" hidden="1">#REF!</definedName>
    <definedName name="_29__123Graph_XFIG_D" hidden="1">#REF!</definedName>
    <definedName name="_29B.4___5">#REF!</definedName>
    <definedName name="_2IMPRESION">#REF!</definedName>
    <definedName name="_2Macros_Import_.qbop" localSheetId="7">[18]!'[Macros Import].qbop'</definedName>
    <definedName name="_2Macros_Import_.qbop">[18]!'[Macros Import].qbop'</definedName>
    <definedName name="_3">#N/A</definedName>
    <definedName name="_3.__No_club_de_París__Después_del_30_Jun_84" localSheetId="2">#REF!</definedName>
    <definedName name="_3.__No_club_de_París__Después_del_30_Jun_84">#REF!</definedName>
    <definedName name="_3__123Graph_ACPI_ER_LOG" localSheetId="2" hidden="1">[7]ER!#REF!</definedName>
    <definedName name="_3__123Graph_ACPI_ER_LOG" hidden="1">[7]ER!#REF!</definedName>
    <definedName name="_30__123Graph_XREALEX_WAGE" localSheetId="2" hidden="1">[19]PRIVATE!#REF!</definedName>
    <definedName name="_30__123Graph_XREALEX_WAGE" hidden="1">[19]PRIVATE!#REF!</definedName>
    <definedName name="_30CONSOL_B2" localSheetId="2">#REF!</definedName>
    <definedName name="_30CONSOL_B2">#REF!</definedName>
    <definedName name="_31CONSOL_DEPOSITS" localSheetId="2">'[20]A 11'!#REF!</definedName>
    <definedName name="_31CONSOL_DEPOSITS">'[20]A 11'!#REF!</definedName>
    <definedName name="_32FA_L" localSheetId="2">#REF!</definedName>
    <definedName name="_32FA_L">#REF!</definedName>
    <definedName name="_33GAZ_LIABS" localSheetId="2">#REF!</definedName>
    <definedName name="_33GAZ_LIABS">#REF!</definedName>
    <definedName name="_34__123Graph_XTERMS_OF_TRADE" localSheetId="2" hidden="1">#REF!</definedName>
    <definedName name="_34__123Graph_XTERMS_OF_TRADE" hidden="1">#REF!</definedName>
    <definedName name="_34INT_RESERVES">#REF!</definedName>
    <definedName name="_39__123Graph_BCPI_ER_LOG" hidden="1">[7]ER!#REF!</definedName>
    <definedName name="_4">#N/A</definedName>
    <definedName name="_4__123Graph_BCPI_ER_LOG" hidden="1">[7]ER!#REF!</definedName>
    <definedName name="_5">#N/A</definedName>
    <definedName name="_5__123Graph_BIBA_IBRD" hidden="1">[7]WB!#REF!</definedName>
    <definedName name="_51__123Graph_BIBA_IBRD" hidden="1">[7]WB!#REF!</definedName>
    <definedName name="_52B.2_B.3" localSheetId="2">#REF!</definedName>
    <definedName name="_52B.2_B.3">#REF!</definedName>
    <definedName name="_53B.4___5" localSheetId="2">#REF!</definedName>
    <definedName name="_53B.4___5">#REF!</definedName>
    <definedName name="_54CONSOL_B2" localSheetId="2">#REF!</definedName>
    <definedName name="_54CONSOL_B2">#REF!</definedName>
    <definedName name="_6">#N/A</definedName>
    <definedName name="_68CONSOL_DEPOSITS" localSheetId="2">'[13]A 11'!#REF!</definedName>
    <definedName name="_68CONSOL_DEPOSITS">'[13]A 11'!#REF!</definedName>
    <definedName name="_69FA_L" localSheetId="2">#REF!</definedName>
    <definedName name="_69FA_L">#REF!</definedName>
    <definedName name="_6B.2_B.3" localSheetId="2">#REF!</definedName>
    <definedName name="_6B.2_B.3">#REF!</definedName>
    <definedName name="_7">#N/A</definedName>
    <definedName name="_7__123Graph_ACPI_ER_LOG" localSheetId="2" hidden="1">[15]ER!#REF!</definedName>
    <definedName name="_7__123Graph_ACPI_ER_LOG" hidden="1">[15]ER!#REF!</definedName>
    <definedName name="_70GAZ_LIABS" localSheetId="2">#REF!</definedName>
    <definedName name="_70GAZ_LIABS">#REF!</definedName>
    <definedName name="_71INT_RESERVES" localSheetId="2">#REF!</definedName>
    <definedName name="_71INT_RESERVES">#REF!</definedName>
    <definedName name="_7B.4___5" localSheetId="2">#REF!</definedName>
    <definedName name="_7B.4___5">#REF!</definedName>
    <definedName name="_8">#N/A</definedName>
    <definedName name="_88" localSheetId="2">#REF!</definedName>
    <definedName name="_88">#REF!</definedName>
    <definedName name="_89" localSheetId="2">#REF!</definedName>
    <definedName name="_89">#REF!</definedName>
    <definedName name="_8CONSOL_B2">#REF!</definedName>
    <definedName name="_9CONSOL_DEPOSITS">'[21]A 11'!#REF!</definedName>
    <definedName name="_aaV110">[22]QNEWLOR!#REF!</definedName>
    <definedName name="_aIV114">[22]QNEWLOR!#REF!</definedName>
    <definedName name="_aIV190">[22]QNEWLOR!#REF!</definedName>
    <definedName name="_AUS1" localSheetId="2">#REF!</definedName>
    <definedName name="_AUS1">#REF!</definedName>
    <definedName name="_bla2" localSheetId="2" hidden="1">#REF!</definedName>
    <definedName name="_bla2" hidden="1">#REF!</definedName>
    <definedName name="_bla3" localSheetId="2" hidden="1">#REF!</definedName>
    <definedName name="_bla3" hidden="1">#REF!</definedName>
    <definedName name="_bla4" localSheetId="2" hidden="1">#REF!</definedName>
    <definedName name="_bla4" hidden="1">#REF!</definedName>
    <definedName name="_BOP2">[23]BoP!#REF!</definedName>
    <definedName name="_D" localSheetId="2">#REF!</definedName>
    <definedName name="_D">#REF!</definedName>
    <definedName name="_DEG1" localSheetId="2">#REF!</definedName>
    <definedName name="_DEG1">#REF!</definedName>
    <definedName name="_DKR1" localSheetId="2">#REF!</definedName>
    <definedName name="_DKR1">#REF!</definedName>
    <definedName name="_DLX1.EMA" localSheetId="2">#REF!</definedName>
    <definedName name="_DLX1.EMA">#REF!</definedName>
    <definedName name="_DLX1.EMG" localSheetId="2">#REF!</definedName>
    <definedName name="_DLX1.EMG">#REF!</definedName>
    <definedName name="_DLX10.EMA" localSheetId="2">#REF!</definedName>
    <definedName name="_DLX10.EMA">#REF!</definedName>
    <definedName name="_DLX11.EMA" localSheetId="2">#REF!</definedName>
    <definedName name="_DLX11.EMA">#REF!</definedName>
    <definedName name="_DLX12.EMA" localSheetId="2">#REF!</definedName>
    <definedName name="_DLX12.EMA">#REF!</definedName>
    <definedName name="_DLX13.EMA" localSheetId="2">#REF!</definedName>
    <definedName name="_DLX13.EMA">#REF!</definedName>
    <definedName name="_DLX14.EMA" localSheetId="2">#REF!</definedName>
    <definedName name="_DLX14.EMA">#REF!</definedName>
    <definedName name="_DLX16.EMA" localSheetId="2">#REF!</definedName>
    <definedName name="_DLX16.EMA">#REF!</definedName>
    <definedName name="_DLX2.EMA" localSheetId="2">#REF!,#REF!</definedName>
    <definedName name="_DLX2.EMA">#REF!,#REF!</definedName>
    <definedName name="_DLX2.EMG" localSheetId="2">#REF!</definedName>
    <definedName name="_DLX2.EMG">#REF!</definedName>
    <definedName name="_DLX4.EMA" localSheetId="2">#REF!</definedName>
    <definedName name="_DLX4.EMA">#REF!</definedName>
    <definedName name="_DLX4.EMG" localSheetId="2">#REF!</definedName>
    <definedName name="_DLX4.EMG">#REF!</definedName>
    <definedName name="_DLX5.EMA" localSheetId="2">#REF!</definedName>
    <definedName name="_DLX5.EMA">#REF!</definedName>
    <definedName name="_DLX6.EMA" localSheetId="2">#REF!</definedName>
    <definedName name="_DLX6.EMA">#REF!</definedName>
    <definedName name="_DLX7.EMA" localSheetId="2">#REF!</definedName>
    <definedName name="_DLX7.EMA">#REF!</definedName>
    <definedName name="_DLX8.EMA" localSheetId="2">#REF!</definedName>
    <definedName name="_DLX8.EMA">#REF!</definedName>
    <definedName name="_DLX9.EMA" localSheetId="2">#REF!</definedName>
    <definedName name="_DLX9.EMA">#REF!</definedName>
    <definedName name="_ECU1" localSheetId="2">#REF!</definedName>
    <definedName name="_ECU1">#REF!</definedName>
    <definedName name="_END94">#REF!</definedName>
    <definedName name="_ESC1" localSheetId="2">#REF!</definedName>
    <definedName name="_ESC1">#REF!</definedName>
    <definedName name="_EX9596" localSheetId="2">#REF!</definedName>
    <definedName name="_EX9596">#REF!</definedName>
    <definedName name="_F" hidden="1">'[24]Fax a enviar'!#REF!</definedName>
    <definedName name="_FAL1" localSheetId="2">#REF!</definedName>
    <definedName name="_FAL1">#REF!</definedName>
    <definedName name="_FAL2" localSheetId="2">#REF!</definedName>
    <definedName name="_FAL2">#REF!</definedName>
    <definedName name="_FAL3" localSheetId="2">#REF!</definedName>
    <definedName name="_FAL3">#REF!</definedName>
    <definedName name="_FAL4" localSheetId="2">#REF!</definedName>
    <definedName name="_FAL4">#REF!</definedName>
    <definedName name="_FAL5" localSheetId="2">#REF!</definedName>
    <definedName name="_FAL5">#REF!</definedName>
    <definedName name="_FAL6" localSheetId="2">#REF!</definedName>
    <definedName name="_FAL6">#REF!</definedName>
    <definedName name="_FAL7" localSheetId="2">#REF!</definedName>
    <definedName name="_FAL7">#REF!</definedName>
    <definedName name="_FAL89" localSheetId="2">#REF!</definedName>
    <definedName name="_FAL89">#REF!</definedName>
    <definedName name="_Fill" localSheetId="2" hidden="1">#REF!</definedName>
    <definedName name="_Fill" hidden="1">#REF!</definedName>
    <definedName name="_Fill1" localSheetId="2" hidden="1">#REF!</definedName>
    <definedName name="_Fill1" hidden="1">#REF!</definedName>
    <definedName name="_xlnm._FilterDatabase" hidden="1">[25]C!$P$428:$T$428</definedName>
    <definedName name="_FMK1" localSheetId="2">#REF!</definedName>
    <definedName name="_FMK1">#REF!</definedName>
    <definedName name="_IKR1" localSheetId="2">#REF!</definedName>
    <definedName name="_IKR1">#REF!</definedName>
    <definedName name="_IRP1" localSheetId="2">#REF!</definedName>
    <definedName name="_IRP1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LIT1" localSheetId="2">#REF!</definedName>
    <definedName name="_LIT1">#REF!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'[26]Fax a enviar'!#REF!</definedName>
    <definedName name="_MatMult_AxB" hidden="1">'[26]Fax a enviar'!#REF!</definedName>
    <definedName name="_MatMult_B" hidden="1">'[26]Fax a enviar'!#REF!</definedName>
    <definedName name="_MEX1" localSheetId="2">#REF!</definedName>
    <definedName name="_MEX1">#REF!</definedName>
    <definedName name="_Order1" localSheetId="2" hidden="1">255</definedName>
    <definedName name="_Order1" hidden="1">255</definedName>
    <definedName name="_Order2" hidden="1">255</definedName>
    <definedName name="_P" localSheetId="2">#REF!</definedName>
    <definedName name="_P">#REF!</definedName>
    <definedName name="_Parse_Out" localSheetId="2" hidden="1">#REF!</definedName>
    <definedName name="_Parse_Out" hidden="1">#REF!</definedName>
    <definedName name="_PTA1" localSheetId="2">#REF!</definedName>
    <definedName name="_PTA1">#REF!</definedName>
    <definedName name="_qV196">[22]QNEWLOR!#REF!</definedName>
    <definedName name="_ref2" localSheetId="2">#REF!</definedName>
    <definedName name="_ref2">#REF!</definedName>
    <definedName name="_Regression_Int" hidden="1">1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_RES2">[23]RES!#REF!</definedName>
    <definedName name="_ROS1">#N/A</definedName>
    <definedName name="_ROS2">#N/A</definedName>
    <definedName name="_ROS3">#N/A</definedName>
    <definedName name="_ROS4">#N/A</definedName>
    <definedName name="_SAR1" localSheetId="2">#REF!</definedName>
    <definedName name="_SAR1">#REF!</definedName>
    <definedName name="_Sort" localSheetId="2" hidden="1">#REF!</definedName>
    <definedName name="_Sort" hidden="1">#REF!</definedName>
    <definedName name="_SRT11" localSheetId="6" hidden="1">{"Minpmon",#N/A,FALSE,"Monthinput"}</definedName>
    <definedName name="_SRT11" localSheetId="2" hidden="1">{"Minpmon",#N/A,FALSE,"Monthinput"}</definedName>
    <definedName name="_SRT11" localSheetId="3" hidden="1">{"Minpmon",#N/A,FALSE,"Monthinput"}</definedName>
    <definedName name="_SRT11" localSheetId="5" hidden="1">{"Minpmon",#N/A,FALSE,"Monthinput"}</definedName>
    <definedName name="_SRT11" hidden="1">{"Minpmon",#N/A,FALSE,"Monthinput"}</definedName>
    <definedName name="_SRT111" localSheetId="6" hidden="1">{"Minpmon",#N/A,FALSE,"Monthinput"}</definedName>
    <definedName name="_SRT111" localSheetId="2" hidden="1">{"Minpmon",#N/A,FALSE,"Monthinput"}</definedName>
    <definedName name="_SRT111" localSheetId="3" hidden="1">{"Minpmon",#N/A,FALSE,"Monthinput"}</definedName>
    <definedName name="_SRT111" localSheetId="5" hidden="1">{"Minpmon",#N/A,FALSE,"Monthinput"}</definedName>
    <definedName name="_SRT111" hidden="1">{"Minpmon",#N/A,FALSE,"Monthinput"}</definedName>
    <definedName name="_SUM2">#REF!</definedName>
    <definedName name="_TAB1" localSheetId="2">#REF!</definedName>
    <definedName name="_TAB1">#REF!</definedName>
    <definedName name="_Tab19" localSheetId="2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'[27]shared data'!$A$1:$G$71</definedName>
    <definedName name="_Toc191191306_3" localSheetId="2">[28]anex7!#REF!</definedName>
    <definedName name="_Toc191191306_3">[28]anex7!#REF!</definedName>
    <definedName name="_TOT58" localSheetId="2">[2]GROWTH!#REF!</definedName>
    <definedName name="_TOT58">[2]GROWTH!#REF!</definedName>
    <definedName name="_WB2" localSheetId="2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 localSheetId="2" hidden="1">[15]WB!#REF!</definedName>
    <definedName name="a" hidden="1">[15]WB!#REF!</definedName>
    <definedName name="a\V104" localSheetId="2">[22]QNEWLOR!#REF!</definedName>
    <definedName name="a\V104">[22]QNEWLOR!#REF!</definedName>
    <definedName name="A_impresión_IM">'[29]ponder a y p '!$A$1:$N$50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6" hidden="1">{"Riqfin97",#N/A,FALSE,"Tran";"Riqfinpro",#N/A,FALSE,"Tran"}</definedName>
    <definedName name="aaa" localSheetId="2" hidden="1">{"Riqfin97",#N/A,FALSE,"Tran";"Riqfinpro",#N/A,FALSE,"Tran"}</definedName>
    <definedName name="aaa" localSheetId="3" hidden="1">{"Riqfin97",#N/A,FALSE,"Tran";"Riqfinpro",#N/A,FALSE,"Tran"}</definedName>
    <definedName name="aaa" localSheetId="5" hidden="1">{"Riqfin97",#N/A,FALSE,"Tran";"Riqfinpro",#N/A,FALSE,"Tran"}</definedName>
    <definedName name="aaa" hidden="1">{"Riqfin97",#N/A,FALSE,"Tran";"Riqfinpro",#N/A,FALSE,"Tran"}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>#REF!</definedName>
    <definedName name="abx" localSheetId="2">#REF!</definedName>
    <definedName name="abx">#REF!</definedName>
    <definedName name="AccessDatabase" hidden="1">"\\De2kp-42538\BOLETIN\Claga\CLAGA2000.mdb"</definedName>
    <definedName name="ACTIVATE">#REF!</definedName>
    <definedName name="Actual" localSheetId="2">#REF!</definedName>
    <definedName name="Actual">#REF!</definedName>
    <definedName name="ACUMULADO">#N/A</definedName>
    <definedName name="ACwvu.PLA1." localSheetId="2" hidden="1">'[30]COP FED'!#REF!</definedName>
    <definedName name="ACwvu.PLA1." hidden="1">'[30]COP FED'!#REF!</definedName>
    <definedName name="ACwvu.PLA2." hidden="1">'[30]COP FED'!$A$1:$N$49</definedName>
    <definedName name="ad" localSheetId="6" hidden="1">{"Riqfin97",#N/A,FALSE,"Tran";"Riqfinpro",#N/A,FALSE,"Tran"}</definedName>
    <definedName name="ad" localSheetId="2" hidden="1">{"Riqfin97",#N/A,FALSE,"Tran";"Riqfinpro",#N/A,FALSE,"Tran"}</definedName>
    <definedName name="ad" localSheetId="3" hidden="1">{"Riqfin97",#N/A,FALSE,"Tran";"Riqfinpro",#N/A,FALSE,"Tran"}</definedName>
    <definedName name="ad" localSheetId="5" hidden="1">{"Riqfin97",#N/A,FALSE,"Tran";"Riqfinpro",#N/A,FALSE,"Tran"}</definedName>
    <definedName name="ad" hidden="1">{"Riqfin97",#N/A,FALSE,"Tran";"Riqfinpro",#N/A,FALSE,"Tran"}</definedName>
    <definedName name="adaD" localSheetId="2">#REF!</definedName>
    <definedName name="adaD">#REF!</definedName>
    <definedName name="adrra" localSheetId="2">#REF!</definedName>
    <definedName name="adrra">#REF!</definedName>
    <definedName name="adsadrr" localSheetId="2" hidden="1">#REF!</definedName>
    <definedName name="adsadrr" hidden="1">#REF!</definedName>
    <definedName name="af" localSheetId="6" hidden="1">{"Tab1",#N/A,FALSE,"P";"Tab2",#N/A,FALSE,"P"}</definedName>
    <definedName name="af" localSheetId="2" hidden="1">{"Tab1",#N/A,FALSE,"P";"Tab2",#N/A,FALSE,"P"}</definedName>
    <definedName name="af" localSheetId="3" hidden="1">{"Tab1",#N/A,FALSE,"P";"Tab2",#N/A,FALSE,"P"}</definedName>
    <definedName name="af" localSheetId="5" hidden="1">{"Tab1",#N/A,FALSE,"P";"Tab2",#N/A,FALSE,"P"}</definedName>
    <definedName name="af" hidden="1">{"Tab1",#N/A,FALSE,"P";"Tab2",#N/A,FALSE,"P"}</definedName>
    <definedName name="aff" localSheetId="6" hidden="1">{"Tab1",#N/A,FALSE,"P";"Tab2",#N/A,FALSE,"P"}</definedName>
    <definedName name="aff" localSheetId="2" hidden="1">{"Tab1",#N/A,FALSE,"P";"Tab2",#N/A,FALSE,"P"}</definedName>
    <definedName name="aff" localSheetId="3" hidden="1">{"Tab1",#N/A,FALSE,"P";"Tab2",#N/A,FALSE,"P"}</definedName>
    <definedName name="aff" localSheetId="5" hidden="1">{"Tab1",#N/A,FALSE,"P";"Tab2",#N/A,FALSE,"P"}</definedName>
    <definedName name="aff" hidden="1">{"Tab1",#N/A,FALSE,"P";"Tab2",#N/A,FALSE,"P"}</definedName>
    <definedName name="ag" localSheetId="6" hidden="1">{"Tab1",#N/A,FALSE,"P";"Tab2",#N/A,FALSE,"P"}</definedName>
    <definedName name="ag" localSheetId="2" hidden="1">{"Tab1",#N/A,FALSE,"P";"Tab2",#N/A,FALSE,"P"}</definedName>
    <definedName name="ag" localSheetId="3" hidden="1">{"Tab1",#N/A,FALSE,"P";"Tab2",#N/A,FALSE,"P"}</definedName>
    <definedName name="ag" localSheetId="5" hidden="1">{"Tab1",#N/A,FALSE,"P";"Tab2",#N/A,FALSE,"P"}</definedName>
    <definedName name="ag" hidden="1">{"Tab1",#N/A,FALSE,"P";"Tab2",#N/A,FALSE,"P"}</definedName>
    <definedName name="ah" localSheetId="6" hidden="1">{"Riqfin97",#N/A,FALSE,"Tran";"Riqfinpro",#N/A,FALSE,"Tran"}</definedName>
    <definedName name="ah" localSheetId="2" hidden="1">{"Riqfin97",#N/A,FALSE,"Tran";"Riqfinpro",#N/A,FALSE,"Tran"}</definedName>
    <definedName name="ah" localSheetId="3" hidden="1">{"Riqfin97",#N/A,FALSE,"Tran";"Riqfinpro",#N/A,FALSE,"Tran"}</definedName>
    <definedName name="ah" localSheetId="5" hidden="1">{"Riqfin97",#N/A,FALSE,"Tran";"Riqfinpro",#N/A,FALSE,"Tran"}</definedName>
    <definedName name="ah" hidden="1">{"Riqfin97",#N/A,FALSE,"Tran";"Riqfinpro",#N/A,FALSE,"Tran"}</definedName>
    <definedName name="aj" localSheetId="6" hidden="1">{"Riqfin97",#N/A,FALSE,"Tran";"Riqfinpro",#N/A,FALSE,"Tran"}</definedName>
    <definedName name="aj" localSheetId="2" hidden="1">{"Riqfin97",#N/A,FALSE,"Tran";"Riqfinpro",#N/A,FALSE,"Tran"}</definedName>
    <definedName name="aj" localSheetId="3" hidden="1">{"Riqfin97",#N/A,FALSE,"Tran";"Riqfinpro",#N/A,FALSE,"Tran"}</definedName>
    <definedName name="aj" localSheetId="5" hidden="1">{"Riqfin97",#N/A,FALSE,"Tran";"Riqfinpro",#N/A,FALSE,"Tran"}</definedName>
    <definedName name="aj" hidden="1">{"Riqfin97",#N/A,FALSE,"Tran";"Riqfinpro",#N/A,FALSE,"Tran"}</definedName>
    <definedName name="al" localSheetId="6" hidden="1">{"Riqfin97",#N/A,FALSE,"Tran";"Riqfinpro",#N/A,FALSE,"Tran"}</definedName>
    <definedName name="al" localSheetId="2" hidden="1">{"Riqfin97",#N/A,FALSE,"Tran";"Riqfinpro",#N/A,FALSE,"Tran"}</definedName>
    <definedName name="al" localSheetId="3" hidden="1">{"Riqfin97",#N/A,FALSE,"Tran";"Riqfinpro",#N/A,FALSE,"Tran"}</definedName>
    <definedName name="al" localSheetId="5" hidden="1">{"Riqfin97",#N/A,FALSE,"Tran";"Riqfinpro",#N/A,FALSE,"Tran"}</definedName>
    <definedName name="al" hidden="1">{"Riqfin97",#N/A,FALSE,"Tran";"Riqfinpro",#N/A,FALSE,"Tran"}</definedName>
    <definedName name="alj" localSheetId="6" hidden="1">{"Riqfin97",#N/A,FALSE,"Tran";"Riqfinpro",#N/A,FALSE,"Tran"}</definedName>
    <definedName name="alj" localSheetId="2" hidden="1">{"Riqfin97",#N/A,FALSE,"Tran";"Riqfinpro",#N/A,FALSE,"Tran"}</definedName>
    <definedName name="alj" localSheetId="3" hidden="1">{"Riqfin97",#N/A,FALSE,"Tran";"Riqfinpro",#N/A,FALSE,"Tran"}</definedName>
    <definedName name="alj" localSheetId="5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2">#REF!</definedName>
    <definedName name="ALLBIRR">#REF!</definedName>
    <definedName name="AllData" localSheetId="2">#REF!</definedName>
    <definedName name="AllData">#REF!</definedName>
    <definedName name="ALLSDR" localSheetId="2">#REF!</definedName>
    <definedName name="ALLSDR">#REF!</definedName>
    <definedName name="alpha">'[31]Int rate table spreads'!$C$7</definedName>
    <definedName name="AMORTI" localSheetId="2">#REF!</definedName>
    <definedName name="AMORTI">#REF!</definedName>
    <definedName name="ANEXO2" localSheetId="2">[32]BCP!#REF!</definedName>
    <definedName name="ANEXO2">[32]BCP!#REF!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[22]QNEWLOR!$J$3:$AU$7,[22]QNEWLOR!$J$21:$AU$77,[22]QNEWLOR!$J$91:$AU$149</definedName>
    <definedName name="_xlnm.Print_Area">[33]MONTHLY!$A$2:$U$25,[33]MONTHLY!$A$29:$U$66,[33]MONTHLY!$A$71:$U$124,[33]MONTHLY!$A$127:$U$180,[33]MONTHLY!$A$183:$U$238,[33]MONTHLY!$A$244:$U$287,[33]MONTHLY!$A$291:$U$330</definedName>
    <definedName name="AREACONSTRUCCIO" localSheetId="2">#REF!</definedName>
    <definedName name="AREACONSTRUCCIO">#REF!</definedName>
    <definedName name="as" localSheetId="2" hidden="1">'[34]Fax a enviar'!#REF!</definedName>
    <definedName name="as" hidden="1">'[34]Fax a enviar'!#REF!</definedName>
    <definedName name="ASAU" localSheetId="2">#REF!</definedName>
    <definedName name="ASAU">#REF!</definedName>
    <definedName name="ASAU1" localSheetId="2">#REF!</definedName>
    <definedName name="ASAU1">#REF!</definedName>
    <definedName name="asd" localSheetId="2">#REF!</definedName>
    <definedName name="asd">#REF!</definedName>
    <definedName name="asdrae" localSheetId="2" hidden="1">#REF!</definedName>
    <definedName name="asdrae" hidden="1">#REF!</definedName>
    <definedName name="asdrra" localSheetId="2">#REF!</definedName>
    <definedName name="asdrra">#REF!</definedName>
    <definedName name="ase" localSheetId="2">#REF!</definedName>
    <definedName name="ase">#REF!</definedName>
    <definedName name="aser" localSheetId="2">#REF!</definedName>
    <definedName name="aser">#REF!</definedName>
    <definedName name="AsignadoA">#REF!</definedName>
    <definedName name="ASO">#REF!</definedName>
    <definedName name="asraa" localSheetId="2">#REF!</definedName>
    <definedName name="asraa">#REF!</definedName>
    <definedName name="asrraa44" localSheetId="2">#REF!</definedName>
    <definedName name="asrraa44">#REF!</definedName>
    <definedName name="ass">#N/A</definedName>
    <definedName name="ASSUM" localSheetId="2">#REF!</definedName>
    <definedName name="ASSUM">#REF!</definedName>
    <definedName name="atlantic">[35]nonopec!$D$424:$D$433</definedName>
    <definedName name="atrade" localSheetId="7">[12]!atrade</definedName>
    <definedName name="atrade">[12]!atrade</definedName>
    <definedName name="AUS" localSheetId="2">#REF!</definedName>
    <definedName name="AUS">#REF!</definedName>
    <definedName name="Average_Daily_Depreciation">'[36]Inter-Bank'!$G$5</definedName>
    <definedName name="Average_Weekly_Depreciation">'[36]Inter-Bank'!$K$5</definedName>
    <definedName name="Average_Weekly_Inter_Bank_Exchange_Rate">'[36]Inter-Bank'!$H$5</definedName>
    <definedName name="AVISO" localSheetId="2">#REF!</definedName>
    <definedName name="AVISO">#REF!</definedName>
    <definedName name="B" localSheetId="2">#REF!</definedName>
    <definedName name="B">#REF!</definedName>
    <definedName name="BAL">#REF!</definedName>
    <definedName name="bALANCE" localSheetId="6" hidden="1">{"Minpmon",#N/A,FALSE,"Monthinput"}</definedName>
    <definedName name="bALANCE" localSheetId="2" hidden="1">{"Minpmon",#N/A,FALSE,"Monthinput"}</definedName>
    <definedName name="bALANCE" localSheetId="3" hidden="1">{"Minpmon",#N/A,FALSE,"Monthinput"}</definedName>
    <definedName name="bALANCE" localSheetId="5" hidden="1">{"Minpmon",#N/A,FALSE,"Monthinput"}</definedName>
    <definedName name="bALANCE" hidden="1">{"Minpmon",#N/A,FALSE,"Monthinput"}</definedName>
    <definedName name="BANCOS" localSheetId="2">#REF!</definedName>
    <definedName name="BANCOS">#REF!</definedName>
    <definedName name="_xlnm.Database" localSheetId="2">#REF!</definedName>
    <definedName name="_xlnm.Database">#REF!</definedName>
    <definedName name="Batumi_debt">#REF!</definedName>
    <definedName name="bb" localSheetId="6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>#REF!</definedName>
    <definedName name="bbbb" localSheetId="6" hidden="1">{"Minpmon",#N/A,FALSE,"Monthinput"}</definedName>
    <definedName name="bbbb" localSheetId="2" hidden="1">{"Minpmon",#N/A,FALSE,"Monthinput"}</definedName>
    <definedName name="bbbb" localSheetId="3" hidden="1">{"Minpmon",#N/A,FALSE,"Monthinput"}</definedName>
    <definedName name="bbbb" localSheetId="5" hidden="1">{"Minpmon",#N/A,FALSE,"Monthinput"}</definedName>
    <definedName name="bbbb" hidden="1">{"Minpmon",#N/A,FALSE,"Monthinput"}</definedName>
    <definedName name="bbbbbbbbbbbbb" localSheetId="6" hidden="1">{"Tab1",#N/A,FALSE,"P";"Tab2",#N/A,FALSE,"P"}</definedName>
    <definedName name="bbbbbbbbbbbbb" localSheetId="2" hidden="1">{"Tab1",#N/A,FALSE,"P";"Tab2",#N/A,FALSE,"P"}</definedName>
    <definedName name="bbbbbbbbbbbbb" localSheetId="3" hidden="1">{"Tab1",#N/A,FALSE,"P";"Tab2",#N/A,FALSE,"P"}</definedName>
    <definedName name="bbbbbbbbbbbbb" localSheetId="5" hidden="1">{"Tab1",#N/A,FALSE,"P";"Tab2",#N/A,FALSE,"P"}</definedName>
    <definedName name="bbbbbbbbbbbbb" hidden="1">{"Tab1",#N/A,FALSE,"P";"Tab2",#N/A,FALSE,"P"}</definedName>
    <definedName name="BC" localSheetId="2">#REF!</definedName>
    <definedName name="BC">#REF!</definedName>
    <definedName name="BCA">#N/A</definedName>
    <definedName name="BCA_GDP">#N/A</definedName>
    <definedName name="BCA_NGDP" localSheetId="2">#REF!</definedName>
    <definedName name="BCA_NGDP">#REF!</definedName>
    <definedName name="BCH" localSheetId="2">#REF!</definedName>
    <definedName name="BCH">#REF!</definedName>
    <definedName name="BCH_10G" localSheetId="2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'[37]Crédito SPNF (fiscal)'!#REF!</definedName>
    <definedName name="BE">#N/A</definedName>
    <definedName name="BEA" localSheetId="2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2">#REF!</definedName>
    <definedName name="BED">#REF!</definedName>
    <definedName name="BED_6" localSheetId="2">#REF!</definedName>
    <definedName name="BED_6">#REF!</definedName>
    <definedName name="BEO" localSheetId="2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">#REF!</definedName>
    <definedName name="BFD">#REF!</definedName>
    <definedName name="BFDA" localSheetId="2">#REF!</definedName>
    <definedName name="BFDA">#REF!</definedName>
    <definedName name="BFDI" localSheetId="2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7">[38]!BFLD_DF</definedName>
    <definedName name="BFLD_DF">[38]!BFLD_DF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 localSheetId="2">#REF!</definedName>
    <definedName name="BFOA">#REF!</definedName>
    <definedName name="BFOAG" localSheetId="2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 localSheetId="2">#REF!</definedName>
    <definedName name="BFUND">#REF!</definedName>
    <definedName name="BGS" localSheetId="2">#REF!</definedName>
    <definedName name="BGS">#REF!</definedName>
    <definedName name="BI">#N/A</definedName>
    <definedName name="BIP" localSheetId="2">#REF!</definedName>
    <definedName name="BIP">#REF!</definedName>
    <definedName name="BK">#N/A</definedName>
    <definedName name="BKF">#N/A</definedName>
    <definedName name="BKFA" localSheetId="2">#REF!</definedName>
    <definedName name="BKFA">#REF!</definedName>
    <definedName name="BKO" localSheetId="2">#REF!</definedName>
    <definedName name="BKO">#REF!</definedName>
    <definedName name="bla" localSheetId="2" hidden="1">#REF!</definedName>
    <definedName name="bla" hidden="1">#REF!</definedName>
    <definedName name="BLPH1" hidden="1">'[39]Ex rate bloom'!$A$4</definedName>
    <definedName name="BLPH2" hidden="1">'[39]Ex rate bloom'!$D$4</definedName>
    <definedName name="BLPH3" hidden="1">'[39]Ex rate bloom'!$G$4</definedName>
    <definedName name="BLPH4" hidden="1">'[39]Ex rate bloom'!$J$4</definedName>
    <definedName name="BLPH5" hidden="1">'[39]Ex rate bloom'!$M$4</definedName>
    <definedName name="BLPH6" hidden="1">'[39]Ex rate bloom'!$P$4</definedName>
    <definedName name="BLPH7" hidden="1">'[39]Ex rate bloom'!$S$4</definedName>
    <definedName name="BLPH8" hidden="1">'[39]Ex rate bloom'!$V$4</definedName>
    <definedName name="BM" localSheetId="2">#REF!</definedName>
    <definedName name="BM">#REF!</definedName>
    <definedName name="BMG">[40]Q6!$E$28:$AH$28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G" localSheetId="2">#REF!</definedName>
    <definedName name="BOG">#REF!</definedName>
    <definedName name="BOLETIN" localSheetId="2">[32]BCP!#REF!</definedName>
    <definedName name="BOLETIN">[32]BCP!#REF!</definedName>
    <definedName name="BOP">#N/A</definedName>
    <definedName name="BOPUSD" localSheetId="2">#REF!</definedName>
    <definedName name="BOPUSD">#REF!</definedName>
    <definedName name="BRASS" localSheetId="2">#REF!</definedName>
    <definedName name="BRASS">#REF!</definedName>
    <definedName name="BRASS_1" localSheetId="2">#REF!</definedName>
    <definedName name="BRASS_1">#REF!</definedName>
    <definedName name="BRASS_6">#REF!</definedName>
    <definedName name="BS" localSheetId="2">#REF!</definedName>
    <definedName name="BS">#REF!</definedName>
    <definedName name="BS1A" localSheetId="2">#REF!</definedName>
    <definedName name="BS1A">#REF!</definedName>
    <definedName name="BTR">#REF!</definedName>
    <definedName name="BTRG">#REF!</definedName>
    <definedName name="Budget" localSheetId="2">#REF!</definedName>
    <definedName name="Budget">#REF!</definedName>
    <definedName name="Button_13">"CLAGA2000_Consolidado_2001_List"</definedName>
    <definedName name="BX">#REF!</definedName>
    <definedName name="BXG">[40]Q6!$E$26:$AH$26</definedName>
    <definedName name="BXS" localSheetId="2">#REF!</definedName>
    <definedName name="BXS">#REF!</definedName>
    <definedName name="C.2" localSheetId="2">#REF!</definedName>
    <definedName name="C.2">#REF!</definedName>
    <definedName name="C_" localSheetId="2">#REF!</definedName>
    <definedName name="C_">#REF!</definedName>
    <definedName name="C_1" localSheetId="2">OFFSET(#REF!,0,0,COUNT(#REF!),1)</definedName>
    <definedName name="C_1">OFFSET(#REF!,0,0,COUNT(#REF!),1)</definedName>
    <definedName name="C_2">OFFSET(#REF!,0,0,COUNT(#REF!),1)</definedName>
    <definedName name="CAD" localSheetId="2">#REF!</definedName>
    <definedName name="CAD">#REF!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>#REF!</definedName>
    <definedName name="Cavg" localSheetId="2">OFFSET(#REF!,0,0,COUNT(#REF!),1)</definedName>
    <definedName name="Cavg">OFFSET(#REF!,0,0,COUNT(#REF!),1)</definedName>
    <definedName name="cc" localSheetId="6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6" hidden="1">{"Minpmon",#N/A,FALSE,"Monthinput"}</definedName>
    <definedName name="ccccc" localSheetId="2" hidden="1">{"Minpmon",#N/A,FALSE,"Monthinput"}</definedName>
    <definedName name="ccccc" localSheetId="3" hidden="1">{"Minpmon",#N/A,FALSE,"Monthinput"}</definedName>
    <definedName name="ccccc" localSheetId="5" hidden="1">{"Minpmon",#N/A,FALSE,"Monthinput"}</definedName>
    <definedName name="ccccc" hidden="1">{"Minpmon",#N/A,FALSE,"Monthinput"}</definedName>
    <definedName name="cccccccccccccc" localSheetId="6" hidden="1">{"Tab1",#N/A,FALSE,"P";"Tab2",#N/A,FALSE,"P"}</definedName>
    <definedName name="cccccccccccccc" localSheetId="2" hidden="1">{"Tab1",#N/A,FALSE,"P";"Tab2",#N/A,FALSE,"P"}</definedName>
    <definedName name="cccccccccccccc" localSheetId="3" hidden="1">{"Tab1",#N/A,FALSE,"P";"Tab2",#N/A,FALSE,"P"}</definedName>
    <definedName name="cccccccccccccc" localSheetId="5" hidden="1">{"Tab1",#N/A,FALSE,"P";"Tab2",#N/A,FALSE,"P"}</definedName>
    <definedName name="cccccccccccccc" hidden="1">{"Tab1",#N/A,FALSE,"P";"Tab2",#N/A,FALSE,"P"}</definedName>
    <definedName name="cccm" localSheetId="6" hidden="1">{"Riqfin97",#N/A,FALSE,"Tran";"Riqfinpro",#N/A,FALSE,"Tran"}</definedName>
    <definedName name="cccm" localSheetId="2" hidden="1">{"Riqfin97",#N/A,FALSE,"Tran";"Riqfinpro",#N/A,FALSE,"Tran"}</definedName>
    <definedName name="cccm" localSheetId="3" hidden="1">{"Riqfin97",#N/A,FALSE,"Tran";"Riqfinpro",#N/A,FALSE,"Tran"}</definedName>
    <definedName name="cccm" localSheetId="5" hidden="1">{"Riqfin97",#N/A,FALSE,"Tran";"Riqfinpro",#N/A,FALSE,"Tran"}</definedName>
    <definedName name="cccm" hidden="1">{"Riqfin97",#N/A,FALSE,"Tran";"Riqfinpro",#N/A,FALSE,"Tran"}</definedName>
    <definedName name="CD" localSheetId="2">#REF!</definedName>
    <definedName name="CD">#REF!</definedName>
    <definedName name="CD1A" localSheetId="2">#REF!</definedName>
    <definedName name="CD1A">#REF!</definedName>
    <definedName name="CEMENTO">#REF!</definedName>
    <definedName name="cfdfdf" localSheetId="2" hidden="1">#REF!</definedName>
    <definedName name="cfdfdf" hidden="1">#REF!</definedName>
    <definedName name="chart" localSheetId="2">#REF!</definedName>
    <definedName name="chart">#REF!</definedName>
    <definedName name="CHF" localSheetId="2">#REF!</definedName>
    <definedName name="CHF">#REF!</definedName>
    <definedName name="CHK5.1">#REF!</definedName>
    <definedName name="cirr">#REF!</definedName>
    <definedName name="ClaveDeColor">#REF!</definedName>
    <definedName name="CLUB91" localSheetId="2">#REF!</definedName>
    <definedName name="CLUB91">#REF!</definedName>
    <definedName name="CMD">[32]BCP!#REF!</definedName>
    <definedName name="cmethapp" localSheetId="2">#REF!,#REF!,#REF!</definedName>
    <definedName name="cmethapp">#REF!,#REF!,#REF!</definedName>
    <definedName name="cmethmain" localSheetId="2">#REF!</definedName>
    <definedName name="cmethmain">#REF!</definedName>
    <definedName name="Cmin" localSheetId="2">OFFSET(#REF!,0,0,COUNT(#REF!),1)</definedName>
    <definedName name="Cmin">OFFSET(#REF!,0,0,COUNT(#REF!),1)</definedName>
    <definedName name="CN" localSheetId="2">#REF!</definedName>
    <definedName name="CN">#REF!</definedName>
    <definedName name="CN1A" localSheetId="2">#REF!</definedName>
    <definedName name="CN1A">#REF!</definedName>
    <definedName name="Color1">#REF!</definedName>
    <definedName name="Color2">#REF!</definedName>
    <definedName name="Color3">#REF!</definedName>
    <definedName name="Color4">#REF!</definedName>
    <definedName name="Color5">#REF!</definedName>
    <definedName name="Color6">#REF!</definedName>
    <definedName name="COM">#REF!</definedName>
    <definedName name="CONS1">[41]MONTHLY!$BP$4:$CA$4</definedName>
    <definedName name="CONS2">[41]MONTHLY!$CB$4:$CM$4</definedName>
    <definedName name="CONSOL" localSheetId="2">#REF!</definedName>
    <definedName name="CONSOL">#REF!</definedName>
    <definedName name="CONSOLC2" localSheetId="2">#REF!</definedName>
    <definedName name="CONSOLC2">#REF!</definedName>
    <definedName name="copystart" localSheetId="2">#REF!</definedName>
    <definedName name="copystart">#REF!</definedName>
    <definedName name="Copytodebt" localSheetId="2">'[1]in-out'!#REF!</definedName>
    <definedName name="Copytodebt">'[1]in-out'!#REF!</definedName>
    <definedName name="COUNT" localSheetId="2">#REF!</definedName>
    <definedName name="COUNT">#REF!</definedName>
    <definedName name="COUNTER" localSheetId="2">#REF!</definedName>
    <definedName name="COUNTER">#REF!</definedName>
    <definedName name="cp" localSheetId="2" hidden="1">'[42]C Summary'!#REF!</definedName>
    <definedName name="cp" hidden="1">'[42]C Summary'!#REF!</definedName>
    <definedName name="CPF" localSheetId="2">#REF!</definedName>
    <definedName name="CPF">#REF!</definedName>
    <definedName name="CPI_Core" localSheetId="2">#REF!</definedName>
    <definedName name="CPI_Core">#REF!</definedName>
    <definedName name="CPI_NAT_monthly" localSheetId="2">#REF!</definedName>
    <definedName name="CPI_NAT_monthly">#REF!</definedName>
    <definedName name="CREDITOBCH">#REF!</definedName>
    <definedName name="CREDITORSB">#REF!</definedName>
    <definedName name="Crng" localSheetId="2">OFFSET(#REF!,0,0,COUNT(#REF!),1)</definedName>
    <definedName name="Crng">OFFSET(#REF!,0,0,COUNT(#REF!),1)</definedName>
    <definedName name="Crt" localSheetId="2">#REF!</definedName>
    <definedName name="Crt">#REF!</definedName>
    <definedName name="CRUDE1">[41]MONTHLY!$B$437:$Z$444</definedName>
    <definedName name="CRUDE2">[41]MONTHLY!$B$451:$Z$458</definedName>
    <definedName name="CRUDE3">[41]MONTHLY!$B$465:$Z$472</definedName>
    <definedName name="CRUZ" localSheetId="2">#REF!</definedName>
    <definedName name="CRUZ">#REF!</definedName>
    <definedName name="CRUZ1" localSheetId="2">#REF!</definedName>
    <definedName name="CRUZ1">#REF!</definedName>
    <definedName name="CS" localSheetId="2">#REF!</definedName>
    <definedName name="CS">#REF!</definedName>
    <definedName name="CS1A" localSheetId="2">#REF!</definedName>
    <definedName name="CS1A">#REF!</definedName>
    <definedName name="CUENTASMON">[32]BCP!#REF!</definedName>
    <definedName name="CurMonth" localSheetId="2">#REF!</definedName>
    <definedName name="CurMonth">#REF!</definedName>
    <definedName name="Currency" localSheetId="2">#REF!</definedName>
    <definedName name="Currency">#REF!</definedName>
    <definedName name="cutoff">'[43]LIC cutoff'!$A$2:$B$15</definedName>
    <definedName name="d" localSheetId="2" hidden="1">'[44]Fax a enviar'!#REF!</definedName>
    <definedName name="d" hidden="1">'[44]Fax a enviar'!#REF!</definedName>
    <definedName name="D_B" localSheetId="2">#REF!</definedName>
    <definedName name="D_B">#REF!</definedName>
    <definedName name="D_G" localSheetId="2">#REF!</definedName>
    <definedName name="D_G">#REF!</definedName>
    <definedName name="D_Ind" localSheetId="2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>#REF!</definedName>
    <definedName name="DABproj">#N/A</definedName>
    <definedName name="DAGproj">#N/A</definedName>
    <definedName name="Daily_Depreciation">'[36]Inter-Bank'!$E$5</definedName>
    <definedName name="DAproj">#N/A</definedName>
    <definedName name="DASD">#N/A</definedName>
    <definedName name="DASDB">#N/A</definedName>
    <definedName name="DASDG">#N/A</definedName>
    <definedName name="data" localSheetId="2">#REF!</definedName>
    <definedName name="data">#REF!</definedName>
    <definedName name="data1" localSheetId="2">#REF!</definedName>
    <definedName name="data1">#REF!</definedName>
    <definedName name="Data2" localSheetId="2">#REF!</definedName>
    <definedName name="Data2">#REF!</definedName>
    <definedName name="Dataset" localSheetId="2">#REF!</definedName>
    <definedName name="Dataset">#REF!</definedName>
    <definedName name="date" localSheetId="2">[45]Tablas!$IV$1:$IV$2</definedName>
    <definedName name="date">[45]Tablas!$IV$1:$IV$2</definedName>
    <definedName name="dates">'[27]shared data'!$S$8:$S$155</definedName>
    <definedName name="DATES_A">'[27]shared data'!$D$2:$AC$2</definedName>
    <definedName name="Dates1" localSheetId="2">#REF!</definedName>
    <definedName name="Dates1">#REF!</definedName>
    <definedName name="DB" localSheetId="2">#REF!</definedName>
    <definedName name="DB">#REF!</definedName>
    <definedName name="dbo" localSheetId="2">#REF!</definedName>
    <definedName name="dbo">#REF!</definedName>
    <definedName name="DBproj">#N/A</definedName>
    <definedName name="dd" localSheetId="6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D" localSheetId="2">#REF!</definedName>
    <definedName name="DDD">#REF!</definedName>
    <definedName name="dddd" localSheetId="6" hidden="1">{"Minpmon",#N/A,FALSE,"Monthinput"}</definedName>
    <definedName name="dddd" localSheetId="2" hidden="1">{"Minpmon",#N/A,FALSE,"Monthinput"}</definedName>
    <definedName name="dddd" localSheetId="3" hidden="1">{"Minpmon",#N/A,FALSE,"Monthinput"}</definedName>
    <definedName name="dddd" localSheetId="5" hidden="1">{"Minpmon",#N/A,FALSE,"Monthinput"}</definedName>
    <definedName name="dddd" hidden="1">{"Minpmon",#N/A,FALSE,"Monthinput"}</definedName>
    <definedName name="dddddd" localSheetId="6" hidden="1">{"Tab1",#N/A,FALSE,"P";"Tab2",#N/A,FALSE,"P"}</definedName>
    <definedName name="dddddd" localSheetId="2" hidden="1">{"Tab1",#N/A,FALSE,"P";"Tab2",#N/A,FALSE,"P"}</definedName>
    <definedName name="dddddd" localSheetId="3" hidden="1">{"Tab1",#N/A,FALSE,"P";"Tab2",#N/A,FALSE,"P"}</definedName>
    <definedName name="dddddd" localSheetId="5" hidden="1">{"Tab1",#N/A,FALSE,"P";"Tab2",#N/A,FALSE,"P"}</definedName>
    <definedName name="dddddd" hidden="1">{"Tab1",#N/A,FALSE,"P";"Tab2",#N/A,FALSE,"P"}</definedName>
    <definedName name="ddgdg" localSheetId="2" hidden="1">#REF!</definedName>
    <definedName name="ddgdg" hidden="1">#REF!</definedName>
    <definedName name="Deal_Date">'[36]Inter-Bank'!$B$5</definedName>
    <definedName name="DEBRIEF" localSheetId="2">#REF!</definedName>
    <definedName name="DEBRIEF">#REF!</definedName>
    <definedName name="DEBT" localSheetId="2">#REF!</definedName>
    <definedName name="DEBT">#REF!</definedName>
    <definedName name="DEFL">#REF!</definedName>
    <definedName name="DEG" localSheetId="2">#REF!</definedName>
    <definedName name="DEG">#REF!</definedName>
    <definedName name="DEMEURO" localSheetId="2">#REF!</definedName>
    <definedName name="DEMEURO">#REF!</definedName>
    <definedName name="der" localSheetId="6" hidden="1">{"Tab1",#N/A,FALSE,"P";"Tab2",#N/A,FALSE,"P"}</definedName>
    <definedName name="der" localSheetId="2" hidden="1">{"Tab1",#N/A,FALSE,"P";"Tab2",#N/A,FALSE,"P"}</definedName>
    <definedName name="der" localSheetId="3" hidden="1">{"Tab1",#N/A,FALSE,"P";"Tab2",#N/A,FALSE,"P"}</definedName>
    <definedName name="der" localSheetId="5" hidden="1">{"Tab1",#N/A,FALSE,"P";"Tab2",#N/A,FALSE,"P"}</definedName>
    <definedName name="der" hidden="1">{"Tab1",#N/A,FALSE,"P";"Tab2",#N/A,FALSE,"P"}</definedName>
    <definedName name="DES">#REF!</definedName>
    <definedName name="dfdf" localSheetId="2" hidden="1">'[44]Fax a enviar'!#REF!</definedName>
    <definedName name="dfdf" hidden="1">'[44]Fax a enviar'!#REF!</definedName>
    <definedName name="dfdfsd" localSheetId="2" hidden="1">'[46]Fax a enviar'!#REF!</definedName>
    <definedName name="dfdfsd" hidden="1">'[46]Fax a enviar'!#REF!</definedName>
    <definedName name="dfdgfdfd" hidden="1">'[47]Fax a enviar'!#REF!</definedName>
    <definedName name="dfdgfdsfsd" localSheetId="2" hidden="1">#REF!</definedName>
    <definedName name="dfdgfdsfsd" hidden="1">#REF!</definedName>
    <definedName name="dfgd" localSheetId="2">#REF!</definedName>
    <definedName name="dfgd">#REF!</definedName>
    <definedName name="DG">#REF!</definedName>
    <definedName name="DG_S">#REF!</definedName>
    <definedName name="dgdgd" localSheetId="2" hidden="1">#REF!</definedName>
    <definedName name="dgdgd" hidden="1">#REF!</definedName>
    <definedName name="DGproj">#N/A</definedName>
    <definedName name="Discount_IDA">[48]NPV!$B$28</definedName>
    <definedName name="Discount_NC">[48]NPV!#REF!</definedName>
    <definedName name="DiscountRate" localSheetId="2">#REF!</definedName>
    <definedName name="DiscountRate">#REF!</definedName>
    <definedName name="DIVISOR" localSheetId="2">#REF!</definedName>
    <definedName name="DIVISOR">#REF!</definedName>
    <definedName name="DIVISOR1" localSheetId="2">#REF!</definedName>
    <definedName name="DIVISOR1">#REF!</definedName>
    <definedName name="DKK" localSheetId="2">#REF!</definedName>
    <definedName name="DKK">#REF!</definedName>
    <definedName name="DKR" localSheetId="2">#REF!</definedName>
    <definedName name="DKR">#REF!</definedName>
    <definedName name="DM" localSheetId="2">#REF!</definedName>
    <definedName name="DM">#REF!</definedName>
    <definedName name="DM1A" localSheetId="2">#REF!</definedName>
    <definedName name="DM1A">#REF!</definedName>
    <definedName name="DO">#REF!</definedName>
    <definedName name="Dproj">#N/A</definedName>
    <definedName name="DR" localSheetId="2">#REF!</definedName>
    <definedName name="DR">#REF!</definedName>
    <definedName name="DR1A" localSheetId="2">#REF!</definedName>
    <definedName name="DR1A">#REF!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'[44]Fax a enviar'!#REF!</definedName>
    <definedName name="DSA_Assumptions" localSheetId="2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2" hidden="1">'[44]Fax a enviar'!#REF!</definedName>
    <definedName name="dsds" hidden="1">'[44]Fax a enviar'!#REF!</definedName>
    <definedName name="DSI" localSheetId="2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">#REF!</definedName>
    <definedName name="DSP">#REF!</definedName>
    <definedName name="DSPBproj">#N/A</definedName>
    <definedName name="DSPG" localSheetId="2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2">#REF!</definedName>
    <definedName name="DY">#REF!</definedName>
    <definedName name="DY1A" localSheetId="2">#REF!</definedName>
    <definedName name="DY1A">#REF!</definedName>
    <definedName name="E" localSheetId="2">#REF!</definedName>
    <definedName name="E">#REF!</definedName>
    <definedName name="EBRD">#REF!</definedName>
    <definedName name="ECU" localSheetId="2">#REF!</definedName>
    <definedName name="ECU">#REF!</definedName>
    <definedName name="EDNA">#N/A</definedName>
    <definedName name="edr" localSheetId="6" hidden="1">{"Riqfin97",#N/A,FALSE,"Tran";"Riqfinpro",#N/A,FALSE,"Tran"}</definedName>
    <definedName name="edr" localSheetId="2" hidden="1">{"Riqfin97",#N/A,FALSE,"Tran";"Riqfinpro",#N/A,FALSE,"Tran"}</definedName>
    <definedName name="edr" localSheetId="3" hidden="1">{"Riqfin97",#N/A,FALSE,"Tran";"Riqfinpro",#N/A,FALSE,"Tran"}</definedName>
    <definedName name="edr" localSheetId="5" hidden="1">{"Riqfin97",#N/A,FALSE,"Tran";"Riqfinpro",#N/A,FALSE,"Tran"}</definedName>
    <definedName name="edr" hidden="1">{"Riqfin97",#N/A,FALSE,"Tran";"Riqfinpro",#N/A,FALSE,"Tran"}</definedName>
    <definedName name="ee" localSheetId="6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e" localSheetId="6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" localSheetId="6" hidden="1">{"Riqfin97",#N/A,FALSE,"Tran";"Riqfinpro",#N/A,FALSE,"Tran"}</definedName>
    <definedName name="eeee" localSheetId="2" hidden="1">{"Riqfin97",#N/A,FALSE,"Tran";"Riqfinpro",#N/A,FALSE,"Tran"}</definedName>
    <definedName name="eeee" localSheetId="3" hidden="1">{"Riqfin97",#N/A,FALSE,"Tran";"Riqfinpro",#N/A,FALSE,"Tran"}</definedName>
    <definedName name="eeee" localSheetId="5" hidden="1">{"Riqfin97",#N/A,FALSE,"Tran";"Riqfinpro",#N/A,FALSE,"Tran"}</definedName>
    <definedName name="eeee" hidden="1">{"Riqfin97",#N/A,FALSE,"Tran";"Riqfinpro",#N/A,FALSE,"Tran"}</definedName>
    <definedName name="eeeee" localSheetId="6" hidden="1">{"Riqfin97",#N/A,FALSE,"Tran";"Riqfinpro",#N/A,FALSE,"Tran"}</definedName>
    <definedName name="eeeee" localSheetId="2" hidden="1">{"Riqfin97",#N/A,FALSE,"Tran";"Riqfinpro",#N/A,FALSE,"Tran"}</definedName>
    <definedName name="eeeee" localSheetId="3" hidden="1">{"Riqfin97",#N/A,FALSE,"Tran";"Riqfinpro",#N/A,FALSE,"Tran"}</definedName>
    <definedName name="eeeee" localSheetId="5" hidden="1">{"Riqfin97",#N/A,FALSE,"Tran";"Riqfinpro",#N/A,FALSE,"Tran"}</definedName>
    <definedName name="eeeee" hidden="1">{"Riqfin97",#N/A,FALSE,"Tran";"Riqfinpro",#N/A,FALSE,"Tran"}</definedName>
    <definedName name="eeeeeee" localSheetId="6" hidden="1">{"Riqfin97",#N/A,FALSE,"Tran";"Riqfinpro",#N/A,FALSE,"Tran"}</definedName>
    <definedName name="eeeeeee" localSheetId="2" hidden="1">{"Riqfin97",#N/A,FALSE,"Tran";"Riqfinpro",#N/A,FALSE,"Tran"}</definedName>
    <definedName name="eeeeeee" localSheetId="3" hidden="1">{"Riqfin97",#N/A,FALSE,"Tran";"Riqfinpro",#N/A,FALSE,"Tran"}</definedName>
    <definedName name="eeeeeee" localSheetId="5" hidden="1">{"Riqfin97",#N/A,FALSE,"Tran";"Riqfinpro",#N/A,FALSE,"Tran"}</definedName>
    <definedName name="eeeeeee" hidden="1">{"Riqfin97",#N/A,FALSE,"Tran";"Riqfinpro",#N/A,FALSE,"Tran"}</definedName>
    <definedName name="eeeeeeeeee" localSheetId="2" hidden="1">#REF!</definedName>
    <definedName name="eeeeeeeeee" hidden="1">#REF!</definedName>
    <definedName name="efdgd" localSheetId="2" hidden="1">'[49]Fax a enviar'!#REF!</definedName>
    <definedName name="efdgd" hidden="1">'[49]Fax a enviar'!#REF!</definedName>
    <definedName name="efefte" localSheetId="2" hidden="1">'[49]Fax a enviar'!#REF!</definedName>
    <definedName name="efefte" hidden="1">'[49]Fax a enviar'!#REF!</definedName>
    <definedName name="efsdfsd" localSheetId="2" hidden="1">#REF!</definedName>
    <definedName name="efsdfsd" hidden="1">#REF!</definedName>
    <definedName name="eka" localSheetId="2">#REF!</definedName>
    <definedName name="eka">#REF!</definedName>
    <definedName name="EMISION">[32]BCP!#REF!</definedName>
    <definedName name="empty" localSheetId="2">#REF!</definedName>
    <definedName name="empty">#REF!</definedName>
    <definedName name="ENDA">#N/A</definedName>
    <definedName name="enri" localSheetId="2">#REF!</definedName>
    <definedName name="enri">#REF!</definedName>
    <definedName name="erererer" localSheetId="2" hidden="1">'[44]Fax a enviar'!#REF!</definedName>
    <definedName name="erererer" hidden="1">'[44]Fax a enviar'!#REF!</definedName>
    <definedName name="ererwrw" localSheetId="2" hidden="1">'[47]Fax a enviar'!#REF!</definedName>
    <definedName name="ererwrw" hidden="1">'[47]Fax a enviar'!#REF!</definedName>
    <definedName name="ergferger" localSheetId="6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gferger1" localSheetId="6" hidden="1">{"Main Economic Indicators",#N/A,FALSE,"C"}</definedName>
    <definedName name="ergferger1" localSheetId="2" hidden="1">{"Main Economic Indicators",#N/A,FALSE,"C"}</definedName>
    <definedName name="ergferger1" localSheetId="3" hidden="1">{"Main Economic Indicators",#N/A,FALSE,"C"}</definedName>
    <definedName name="ergferger1" localSheetId="5" hidden="1">{"Main Economic Indicators",#N/A,FALSE,"C"}</definedName>
    <definedName name="ergferger1" hidden="1">{"Main Economic Indicators",#N/A,FALSE,"C"}</definedName>
    <definedName name="ert" localSheetId="6" hidden="1">{"Minpmon",#N/A,FALSE,"Monthinput"}</definedName>
    <definedName name="ert" localSheetId="2" hidden="1">{"Minpmon",#N/A,FALSE,"Monthinput"}</definedName>
    <definedName name="ert" localSheetId="3" hidden="1">{"Minpmon",#N/A,FALSE,"Monthinput"}</definedName>
    <definedName name="ert" localSheetId="5" hidden="1">{"Minpmon",#N/A,FALSE,"Monthinput"}</definedName>
    <definedName name="ert" hidden="1">{"Minpmon",#N/A,FALSE,"Monthinput"}</definedName>
    <definedName name="ESAF_QUAR_GDP">#REF!</definedName>
    <definedName name="esafr" localSheetId="2">#REF!</definedName>
    <definedName name="esafr">#REF!</definedName>
    <definedName name="ESC" localSheetId="2">#REF!</definedName>
    <definedName name="ESC">#REF!</definedName>
    <definedName name="ESTRUCTURA" localSheetId="2" hidden="1">[4]C!#REF!</definedName>
    <definedName name="ESTRUCTURA" hidden="1">[4]C!#REF!</definedName>
    <definedName name="etewte" localSheetId="2" hidden="1">#REF!</definedName>
    <definedName name="etewte" hidden="1">#REF!</definedName>
    <definedName name="etwt" localSheetId="2" hidden="1">#REF!</definedName>
    <definedName name="etwt" hidden="1">#REF!</definedName>
    <definedName name="EURCRUDE87" localSheetId="2">#REF!</definedName>
    <definedName name="EURCRUDE87">#REF!</definedName>
    <definedName name="EURCRUDE88" localSheetId="2">#REF!</definedName>
    <definedName name="EURCRUDE88">#REF!</definedName>
    <definedName name="EURO" localSheetId="2">#REF!</definedName>
    <definedName name="EURO">#REF!</definedName>
    <definedName name="EURO1" localSheetId="2">#REF!</definedName>
    <definedName name="EURO1">#REF!</definedName>
    <definedName name="EURPROD87" localSheetId="2">#REF!</definedName>
    <definedName name="EURPROD87">#REF!</definedName>
    <definedName name="EURPROD88" localSheetId="2">#REF!</definedName>
    <definedName name="EURPROD88">#REF!</definedName>
    <definedName name="EURTOT87" localSheetId="2">#REF!</definedName>
    <definedName name="EURTOT87">#REF!</definedName>
    <definedName name="EURTOT88" localSheetId="2">#REF!</definedName>
    <definedName name="EURTOT88">#REF!</definedName>
    <definedName name="eustocks">#N/A</definedName>
    <definedName name="ex">[50]Sheet1!$N$2:$Q$26</definedName>
    <definedName name="ExitWRS">[51]Main!$AB$25</definedName>
    <definedName name="FAL" localSheetId="2">#REF!</definedName>
    <definedName name="FAL">#REF!</definedName>
    <definedName name="FB" localSheetId="2">#REF!</definedName>
    <definedName name="FB">#REF!</definedName>
    <definedName name="FB1A" localSheetId="2">#REF!</definedName>
    <definedName name="FB1A">#REF!</definedName>
    <definedName name="fdfd" hidden="1">'[24]Fax a enviar'!#REF!</definedName>
    <definedName name="fdfdd" localSheetId="2" hidden="1">#REF!</definedName>
    <definedName name="fdfdd" hidden="1">#REF!</definedName>
    <definedName name="fdfddf" localSheetId="2" hidden="1">#REF!</definedName>
    <definedName name="fdfddf" hidden="1">#REF!</definedName>
    <definedName name="fdfdf" hidden="1">'[24]Fax a enviar'!#REF!</definedName>
    <definedName name="fdfds" localSheetId="2" hidden="1">#REF!</definedName>
    <definedName name="fdfds" hidden="1">#REF!</definedName>
    <definedName name="fdfdsafsdf" localSheetId="2" hidden="1">'[46]Fax a enviar'!#REF!</definedName>
    <definedName name="fdfdsafsdf" hidden="1">'[46]Fax a enviar'!#REF!</definedName>
    <definedName name="fdfdsf" localSheetId="2" hidden="1">#REF!</definedName>
    <definedName name="fdfdsf" hidden="1">#REF!</definedName>
    <definedName name="fdfsd" localSheetId="2" hidden="1">'[34]Fax a enviar'!#REF!</definedName>
    <definedName name="fdfsd" hidden="1">'[34]Fax a enviar'!#REF!</definedName>
    <definedName name="fed" localSheetId="6" hidden="1">{"Riqfin97",#N/A,FALSE,"Tran";"Riqfinpro",#N/A,FALSE,"Tran"}</definedName>
    <definedName name="fed" localSheetId="2" hidden="1">{"Riqfin97",#N/A,FALSE,"Tran";"Riqfinpro",#N/A,FALSE,"Tran"}</definedName>
    <definedName name="fed" localSheetId="3" hidden="1">{"Riqfin97",#N/A,FALSE,"Tran";"Riqfinpro",#N/A,FALSE,"Tran"}</definedName>
    <definedName name="fed" localSheetId="5" hidden="1">{"Riqfin97",#N/A,FALSE,"Tran";"Riqfinpro",#N/A,FALSE,"Tran"}</definedName>
    <definedName name="fed" hidden="1">{"Riqfin97",#N/A,FALSE,"Tran";"Riqfinpro",#N/A,FALSE,"Tran"}</definedName>
    <definedName name="feere" hidden="1">'[44]Fax a enviar'!#REF!</definedName>
    <definedName name="fef" hidden="1">'[44]Fax a enviar'!#REF!</definedName>
    <definedName name="fer" localSheetId="6" hidden="1">{"Riqfin97",#N/A,FALSE,"Tran";"Riqfinpro",#N/A,FALSE,"Tran"}</definedName>
    <definedName name="fer" localSheetId="2" hidden="1">{"Riqfin97",#N/A,FALSE,"Tran";"Riqfinpro",#N/A,FALSE,"Tran"}</definedName>
    <definedName name="fer" localSheetId="3" hidden="1">{"Riqfin97",#N/A,FALSE,"Tran";"Riqfinpro",#N/A,FALSE,"Tran"}</definedName>
    <definedName name="fer" localSheetId="5" hidden="1">{"Riqfin97",#N/A,FALSE,"Tran";"Riqfinpro",#N/A,FALSE,"Tran"}</definedName>
    <definedName name="fer" hidden="1">{"Riqfin97",#N/A,FALSE,"Tran";"Riqfinpro",#N/A,FALSE,"Tran"}</definedName>
    <definedName name="FF" localSheetId="2">#REF!</definedName>
    <definedName name="FF">#REF!</definedName>
    <definedName name="FF1A" localSheetId="2">#REF!</definedName>
    <definedName name="FF1A">#REF!</definedName>
    <definedName name="fff" localSheetId="2" hidden="1">#REF!</definedName>
    <definedName name="fff" hidden="1">#REF!</definedName>
    <definedName name="ffff" localSheetId="6" hidden="1">{"Riqfin97",#N/A,FALSE,"Tran";"Riqfinpro",#N/A,FALSE,"Tran"}</definedName>
    <definedName name="ffff" localSheetId="2" hidden="1">{"Riqfin97",#N/A,FALSE,"Tran";"Riqfinpro",#N/A,FALSE,"Tran"}</definedName>
    <definedName name="ffff" localSheetId="3" hidden="1">{"Riqfin97",#N/A,FALSE,"Tran";"Riqfinpro",#N/A,FALSE,"Tran"}</definedName>
    <definedName name="ffff" localSheetId="5" hidden="1">{"Riqfin97",#N/A,FALSE,"Tran";"Riqfinpro",#N/A,FALSE,"Tran"}</definedName>
    <definedName name="ffff" hidden="1">{"Riqfin97",#N/A,FALSE,"Tran";"Riqfinpro",#N/A,FALSE,"Tran"}</definedName>
    <definedName name="fffff" localSheetId="2">#REF!</definedName>
    <definedName name="fffff">#REF!</definedName>
    <definedName name="ffffff" localSheetId="2" hidden="1">#REF!</definedName>
    <definedName name="ffffff" hidden="1">#REF!</definedName>
    <definedName name="fffffff" localSheetId="6" hidden="1">{"Minpmon",#N/A,FALSE,"Monthinput"}</definedName>
    <definedName name="fffffff" localSheetId="2" hidden="1">{"Minpmon",#N/A,FALSE,"Monthinput"}</definedName>
    <definedName name="fffffff" localSheetId="3" hidden="1">{"Minpmon",#N/A,FALSE,"Monthinput"}</definedName>
    <definedName name="fffffff" localSheetId="5" hidden="1">{"Minpmon",#N/A,FALSE,"Monthinput"}</definedName>
    <definedName name="fffffff" hidden="1">{"Minpmon",#N/A,FALSE,"Monthinput"}</definedName>
    <definedName name="fffffffff" hidden="1">'[44]Fax a enviar'!#REF!</definedName>
    <definedName name="ffffffffffffff" localSheetId="6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5" hidden="1">{"Riqfin97",#N/A,FALSE,"Tran";"Riqfinpro",#N/A,FALSE,"Tran"}</definedName>
    <definedName name="ffffffffffffff" hidden="1">{"Riqfin97",#N/A,FALSE,"Tran";"Riqfinpro",#N/A,FALSE,"Tran"}</definedName>
    <definedName name="FFNN">#REF!</definedName>
    <definedName name="fgf" localSheetId="6" hidden="1">{"Riqfin97",#N/A,FALSE,"Tran";"Riqfinpro",#N/A,FALSE,"Tran"}</definedName>
    <definedName name="fgf" localSheetId="2" hidden="1">{"Riqfin97",#N/A,FALSE,"Tran";"Riqfinpro",#N/A,FALSE,"Tran"}</definedName>
    <definedName name="fgf" localSheetId="3" hidden="1">{"Riqfin97",#N/A,FALSE,"Tran";"Riqfinpro",#N/A,FALSE,"Tran"}</definedName>
    <definedName name="fgf" localSheetId="5" hidden="1">{"Riqfin97",#N/A,FALSE,"Tran";"Riqfinpro",#N/A,FALSE,"Tran"}</definedName>
    <definedName name="fgf" hidden="1">{"Riqfin97",#N/A,FALSE,"Tran";"Riqfinpro",#N/A,FALSE,"Tran"}</definedName>
    <definedName name="fgfg" hidden="1">'[47]Fax a enviar'!#REF!</definedName>
    <definedName name="fghfghf" hidden="1">'[52]Fax a enviar'!#REF!</definedName>
    <definedName name="fhnfdj" hidden="1">'[44]Fax a enviar'!#REF!</definedName>
    <definedName name="Fig.1" localSheetId="2">#REF!</definedName>
    <definedName name="Fig.1">#REF!</definedName>
    <definedName name="FigTitle" localSheetId="2">#REF!</definedName>
    <definedName name="FigTitle">#REF!</definedName>
    <definedName name="Figure.3" localSheetId="2">#REF!</definedName>
    <definedName name="Figure.3">#REF!</definedName>
    <definedName name="Financing" localSheetId="6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sc">#REF!</definedName>
    <definedName name="Fisca" localSheetId="2">#REF!</definedName>
    <definedName name="Fisca">#REF!</definedName>
    <definedName name="FMI" localSheetId="2">[32]BCP!#REF!</definedName>
    <definedName name="FMI">[32]BCP!#REF!</definedName>
    <definedName name="FMK" localSheetId="2">#REF!</definedName>
    <definedName name="FMK">#REF!</definedName>
    <definedName name="FORMATO">#N/A</definedName>
    <definedName name="FRAMENO" localSheetId="2">#REF!</definedName>
    <definedName name="FRAMENO">#REF!</definedName>
    <definedName name="framework_macro" localSheetId="2">#REF!</definedName>
    <definedName name="framework_macro">#REF!</definedName>
    <definedName name="framework_macro_new" localSheetId="2">#REF!</definedName>
    <definedName name="framework_macro_new">#REF!</definedName>
    <definedName name="framework_monetary">#REF!</definedName>
    <definedName name="FRAMEYES">#REF!</definedName>
    <definedName name="fre" localSheetId="6" hidden="1">{"Tab1",#N/A,FALSE,"P";"Tab2",#N/A,FALSE,"P"}</definedName>
    <definedName name="fre" localSheetId="2" hidden="1">{"Tab1",#N/A,FALSE,"P";"Tab2",#N/A,FALSE,"P"}</definedName>
    <definedName name="fre" localSheetId="3" hidden="1">{"Tab1",#N/A,FALSE,"P";"Tab2",#N/A,FALSE,"P"}</definedName>
    <definedName name="fre" localSheetId="5" hidden="1">{"Tab1",#N/A,FALSE,"P";"Tab2",#N/A,FALSE,"P"}</definedName>
    <definedName name="fre" hidden="1">{"Tab1",#N/A,FALSE,"P";"Tab2",#N/A,FALSE,"P"}</definedName>
    <definedName name="FRFEURO" localSheetId="2">#REF!</definedName>
    <definedName name="FRFEURO">#REF!</definedName>
    <definedName name="FS" localSheetId="2">#REF!</definedName>
    <definedName name="FS">#REF!</definedName>
    <definedName name="FS1A" localSheetId="2">#REF!</definedName>
    <definedName name="FS1A">#REF!</definedName>
    <definedName name="fsdfsd" hidden="1">[53]C!#REF!</definedName>
    <definedName name="fsdsdfa" hidden="1">'[46]Fax a enviar'!#REF!</definedName>
    <definedName name="FT" localSheetId="2">#REF!</definedName>
    <definedName name="FT">#REF!</definedName>
    <definedName name="FT1A" localSheetId="2">#REF!</definedName>
    <definedName name="FT1A">#REF!</definedName>
    <definedName name="ftr" localSheetId="6" hidden="1">{"Riqfin97",#N/A,FALSE,"Tran";"Riqfinpro",#N/A,FALSE,"Tran"}</definedName>
    <definedName name="ftr" localSheetId="2" hidden="1">{"Riqfin97",#N/A,FALSE,"Tran";"Riqfinpro",#N/A,FALSE,"Tran"}</definedName>
    <definedName name="ftr" localSheetId="3" hidden="1">{"Riqfin97",#N/A,FALSE,"Tran";"Riqfinpro",#N/A,FALSE,"Tran"}</definedName>
    <definedName name="ftr" localSheetId="5" hidden="1">{"Riqfin97",#N/A,FALSE,"Tran";"Riqfinpro",#N/A,FALSE,"Tran"}</definedName>
    <definedName name="ftr" hidden="1">{"Riqfin97",#N/A,FALSE,"Tran";"Riqfinpro",#N/A,FALSE,"Tran"}</definedName>
    <definedName name="fty" localSheetId="6" hidden="1">{"Riqfin97",#N/A,FALSE,"Tran";"Riqfinpro",#N/A,FALSE,"Tran"}</definedName>
    <definedName name="fty" localSheetId="2" hidden="1">{"Riqfin97",#N/A,FALSE,"Tran";"Riqfinpro",#N/A,FALSE,"Tran"}</definedName>
    <definedName name="fty" localSheetId="3" hidden="1">{"Riqfin97",#N/A,FALSE,"Tran";"Riqfinpro",#N/A,FALSE,"Tran"}</definedName>
    <definedName name="fty" localSheetId="5" hidden="1">{"Riqfin97",#N/A,FALSE,"Tran";"Riqfinpro",#N/A,FALSE,"Tran"}</definedName>
    <definedName name="fty" hidden="1">{"Riqfin97",#N/A,FALSE,"Tran";"Riqfinpro",#N/A,FALSE,"Tran"}</definedName>
    <definedName name="FUENTE" localSheetId="2">#REF!</definedName>
    <definedName name="FUENTE">#REF!</definedName>
    <definedName name="fuente1" localSheetId="2">#REF!</definedName>
    <definedName name="fuente1">#REF!</definedName>
    <definedName name="FUENTE2">#REF!</definedName>
    <definedName name="Fuentes">#REF!</definedName>
    <definedName name="fx" localSheetId="2">#REF!</definedName>
    <definedName name="fx">#REF!</definedName>
    <definedName name="G" localSheetId="6" hidden="1">{"Main Economic Indicators",#N/A,FALSE,"C"}</definedName>
    <definedName name="G" localSheetId="2" hidden="1">{"Main Economic Indicators",#N/A,FALSE,"C"}</definedName>
    <definedName name="G" localSheetId="3" hidden="1">{"Main Economic Indicators",#N/A,FALSE,"C"}</definedName>
    <definedName name="G" localSheetId="5" hidden="1">{"Main Economic Indicators",#N/A,FALSE,"C"}</definedName>
    <definedName name="G" hidden="1">{"Main Economic Indicators",#N/A,FALSE,"C"}</definedName>
    <definedName name="GAP">#REF!</definedName>
    <definedName name="GAPFGFROM" localSheetId="2">#REF!</definedName>
    <definedName name="GAPFGFROM">#REF!</definedName>
    <definedName name="GAPFGTO" localSheetId="2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 localSheetId="2">#REF!</definedName>
    <definedName name="GBP">#REF!</definedName>
    <definedName name="GCB_NGDP">#N/A</definedName>
    <definedName name="gdg" localSheetId="2" hidden="1">'[44]Fax a enviar'!#REF!</definedName>
    <definedName name="gdg" hidden="1">'[44]Fax a enviar'!#REF!</definedName>
    <definedName name="gdgd" localSheetId="2" hidden="1">'[49]Fax a enviar'!#REF!</definedName>
    <definedName name="gdgd" hidden="1">'[49]Fax a enviar'!#REF!</definedName>
    <definedName name="gdp">[54]GDP_WEO!$A$3:$AB$188</definedName>
    <definedName name="gdpall">[54]GDP!$B$2:$AD$134</definedName>
    <definedName name="gdppc">[54]GDPpc_WEO!$A$3:$AC$188</definedName>
    <definedName name="GGB_NGDP">#N/A</definedName>
    <definedName name="ggfrfff" localSheetId="2" hidden="1">#REF!</definedName>
    <definedName name="ggfrfff" hidden="1">#REF!</definedName>
    <definedName name="ggg" localSheetId="6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'[55]J(Priv.Cap)'!#REF!</definedName>
    <definedName name="ggggggggggggggg" localSheetId="2" hidden="1">#REF!</definedName>
    <definedName name="ggggggggggggggg" hidden="1">#REF!</definedName>
    <definedName name="ght" localSheetId="6" hidden="1">{"Tab1",#N/A,FALSE,"P";"Tab2",#N/A,FALSE,"P"}</definedName>
    <definedName name="ght" localSheetId="2" hidden="1">{"Tab1",#N/A,FALSE,"P";"Tab2",#N/A,FALSE,"P"}</definedName>
    <definedName name="ght" localSheetId="3" hidden="1">{"Tab1",#N/A,FALSE,"P";"Tab2",#N/A,FALSE,"P"}</definedName>
    <definedName name="ght" localSheetId="5" hidden="1">{"Tab1",#N/A,FALSE,"P";"Tab2",#N/A,FALSE,"P"}</definedName>
    <definedName name="ght" hidden="1">{"Tab1",#N/A,FALSE,"P";"Tab2",#N/A,FALSE,"P"}</definedName>
    <definedName name="GL_Z">#REF!</definedName>
    <definedName name="gni">[43]GNIpc!$A$1:$R$235</definedName>
    <definedName name="goafrica" localSheetId="7">[56]!goafrica</definedName>
    <definedName name="goafrica">[56]!goafrica</definedName>
    <definedName name="goasia" localSheetId="7">[56]!goasia</definedName>
    <definedName name="goasia">[56]!goasia</definedName>
    <definedName name="GOB" localSheetId="2">#REF!</definedName>
    <definedName name="GOB">#REF!</definedName>
    <definedName name="goeeup" localSheetId="7">[56]!goeeup</definedName>
    <definedName name="goeeup">[56]!goeeup</definedName>
    <definedName name="goeurope" localSheetId="7">[56]!goeurope</definedName>
    <definedName name="goeurope">[56]!goeurope</definedName>
    <definedName name="golamerica" localSheetId="7">[56]!golamerica</definedName>
    <definedName name="golamerica">[56]!golamerica</definedName>
    <definedName name="gomeast" localSheetId="7">[56]!gomeast</definedName>
    <definedName name="gomeast">[56]!gomeast</definedName>
    <definedName name="gooecd" localSheetId="7">[56]!gooecd</definedName>
    <definedName name="gooecd">[56]!gooecd</definedName>
    <definedName name="goopec" localSheetId="7">[56]!goopec</definedName>
    <definedName name="goopec">[56]!goopec</definedName>
    <definedName name="gosummary" localSheetId="7">[56]!gosummary</definedName>
    <definedName name="gosummary">[56]!gosummary</definedName>
    <definedName name="Grace_IDA">[48]NPV!$B$25</definedName>
    <definedName name="Grace_NC">[48]NPV!#REF!</definedName>
    <definedName name="gre" localSheetId="6" hidden="1">{"Riqfin97",#N/A,FALSE,"Tran";"Riqfinpro",#N/A,FALSE,"Tran"}</definedName>
    <definedName name="gre" localSheetId="2" hidden="1">{"Riqfin97",#N/A,FALSE,"Tran";"Riqfinpro",#N/A,FALSE,"Tran"}</definedName>
    <definedName name="gre" localSheetId="3" hidden="1">{"Riqfin97",#N/A,FALSE,"Tran";"Riqfinpro",#N/A,FALSE,"Tran"}</definedName>
    <definedName name="gre" localSheetId="5" hidden="1">{"Riqfin97",#N/A,FALSE,"Tran";"Riqfinpro",#N/A,FALSE,"Tran"}</definedName>
    <definedName name="gre" hidden="1">{"Riqfin97",#N/A,FALSE,"Tran";"Riqfinpro",#N/A,FALSE,"Tran"}</definedName>
    <definedName name="grtrt" hidden="1">'[47]Fax a enviar'!#REF!</definedName>
    <definedName name="gtryrtyr" localSheetId="2" hidden="1">#REF!</definedName>
    <definedName name="gtryrtyr" hidden="1">#REF!</definedName>
    <definedName name="GUIL" localSheetId="2">#REF!</definedName>
    <definedName name="GUIL">#REF!</definedName>
    <definedName name="GUIL1" localSheetId="2">#REF!</definedName>
    <definedName name="GUIL1">#REF!</definedName>
    <definedName name="gyu" localSheetId="6" hidden="1">{"Tab1",#N/A,FALSE,"P";"Tab2",#N/A,FALSE,"P"}</definedName>
    <definedName name="gyu" localSheetId="2" hidden="1">{"Tab1",#N/A,FALSE,"P";"Tab2",#N/A,FALSE,"P"}</definedName>
    <definedName name="gyu" localSheetId="3" hidden="1">{"Tab1",#N/A,FALSE,"P";"Tab2",#N/A,FALSE,"P"}</definedName>
    <definedName name="gyu" localSheetId="5" hidden="1">{"Tab1",#N/A,FALSE,"P";"Tab2",#N/A,FALSE,"P"}</definedName>
    <definedName name="gyu" hidden="1">{"Tab1",#N/A,FALSE,"P";"Tab2",#N/A,FALSE,"P"}</definedName>
    <definedName name="h" localSheetId="2" hidden="1">#REF!</definedName>
    <definedName name="h" hidden="1">#REF!</definedName>
    <definedName name="HEADING" localSheetId="2">#REF!</definedName>
    <definedName name="HEADING">#REF!</definedName>
    <definedName name="Heading39">'[27]shared data'!$A$1:$G$5</definedName>
    <definedName name="hfhf" localSheetId="2">#REF!</definedName>
    <definedName name="hfhf">#REF!</definedName>
    <definedName name="hfhfhf" localSheetId="2" hidden="1">'[44]Fax a enviar'!#REF!</definedName>
    <definedName name="hfhfhf" hidden="1">'[44]Fax a enviar'!#REF!</definedName>
    <definedName name="hhh" localSheetId="2" hidden="1">'[57]J(Priv.Cap)'!#REF!</definedName>
    <definedName name="hhh" hidden="1">'[57]J(Priv.Cap)'!#REF!</definedName>
    <definedName name="HHHH" localSheetId="2" hidden="1">#REF!</definedName>
    <definedName name="HHHH" hidden="1">#REF!</definedName>
    <definedName name="hhhhh" localSheetId="6" hidden="1">{"Tab1",#N/A,FALSE,"P";"Tab2",#N/A,FALSE,"P"}</definedName>
    <definedName name="hhhhh" localSheetId="2" hidden="1">{"Tab1",#N/A,FALSE,"P";"Tab2",#N/A,FALSE,"P"}</definedName>
    <definedName name="hhhhh" localSheetId="3" hidden="1">{"Tab1",#N/A,FALSE,"P";"Tab2",#N/A,FALSE,"P"}</definedName>
    <definedName name="hhhhh" localSheetId="5" hidden="1">{"Tab1",#N/A,FALSE,"P";"Tab2",#N/A,FALSE,"P"}</definedName>
    <definedName name="hhhhh" hidden="1">{"Tab1",#N/A,FALSE,"P";"Tab2",#N/A,FALSE,"P"}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'[36]Inter-Bank'!$L$5</definedName>
    <definedName name="hio" localSheetId="6" hidden="1">{"Tab1",#N/A,FALSE,"P";"Tab2",#N/A,FALSE,"P"}</definedName>
    <definedName name="hio" localSheetId="2" hidden="1">{"Tab1",#N/A,FALSE,"P";"Tab2",#N/A,FALSE,"P"}</definedName>
    <definedName name="hio" localSheetId="3" hidden="1">{"Tab1",#N/A,FALSE,"P";"Tab2",#N/A,FALSE,"P"}</definedName>
    <definedName name="hio" localSheetId="5" hidden="1">{"Tab1",#N/A,FALSE,"P";"Tab2",#N/A,FALSE,"P"}</definedName>
    <definedName name="hio" hidden="1">{"Tab1",#N/A,FALSE,"P";"Tab2",#N/A,FALSE,"P"}</definedName>
    <definedName name="hjkhgkky" hidden="1">'[47]Fax a enviar'!#REF!</definedName>
    <definedName name="hkh" localSheetId="2" hidden="1">#REF!</definedName>
    <definedName name="hkh" hidden="1">#REF!</definedName>
    <definedName name="hkhkh" localSheetId="2" hidden="1">#REF!</definedName>
    <definedName name="hkhkh" hidden="1">#REF!</definedName>
    <definedName name="hola" localSheetId="2">#REF!</definedName>
    <definedName name="hola">#REF!</definedName>
    <definedName name="holalalala" hidden="1">'[24]Fax a enviar'!#REF!</definedName>
    <definedName name="holallll" localSheetId="2">#REF!</definedName>
    <definedName name="holallll">#REF!</definedName>
    <definedName name="hpu" localSheetId="6" hidden="1">{"Tab1",#N/A,FALSE,"P";"Tab2",#N/A,FALSE,"P"}</definedName>
    <definedName name="hpu" localSheetId="2" hidden="1">{"Tab1",#N/A,FALSE,"P";"Tab2",#N/A,FALSE,"P"}</definedName>
    <definedName name="hpu" localSheetId="3" hidden="1">{"Tab1",#N/A,FALSE,"P";"Tab2",#N/A,FALSE,"P"}</definedName>
    <definedName name="hpu" localSheetId="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6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6" hidden="1">{"Tab1",#N/A,FALSE,"P";"Tab2",#N/A,FALSE,"P"}</definedName>
    <definedName name="hui" localSheetId="2" hidden="1">{"Tab1",#N/A,FALSE,"P";"Tab2",#N/A,FALSE,"P"}</definedName>
    <definedName name="hui" localSheetId="3" hidden="1">{"Tab1",#N/A,FALSE,"P";"Tab2",#N/A,FALSE,"P"}</definedName>
    <definedName name="hui" localSheetId="5" hidden="1">{"Tab1",#N/A,FALSE,"P";"Tab2",#N/A,FALSE,"P"}</definedName>
    <definedName name="hui" hidden="1">{"Tab1",#N/A,FALSE,"P";"Tab2",#N/A,FALSE,"P"}</definedName>
    <definedName name="huo" localSheetId="6" hidden="1">{"Tab1",#N/A,FALSE,"P";"Tab2",#N/A,FALSE,"P"}</definedName>
    <definedName name="huo" localSheetId="2" hidden="1">{"Tab1",#N/A,FALSE,"P";"Tab2",#N/A,FALSE,"P"}</definedName>
    <definedName name="huo" localSheetId="3" hidden="1">{"Tab1",#N/A,FALSE,"P";"Tab2",#N/A,FALSE,"P"}</definedName>
    <definedName name="huo" localSheetId="5" hidden="1">{"Tab1",#N/A,FALSE,"P";"Tab2",#N/A,FALSE,"P"}</definedName>
    <definedName name="huo" hidden="1">{"Tab1",#N/A,FALSE,"P";"Tab2",#N/A,FALSE,"P"}</definedName>
    <definedName name="hutyu7" localSheetId="2" hidden="1">#REF!</definedName>
    <definedName name="hutyu7" hidden="1">#REF!</definedName>
    <definedName name="HVYNONO1" localSheetId="2">[35]nonopec!#REF!</definedName>
    <definedName name="HVYNONO1">[35]nonopec!#REF!</definedName>
    <definedName name="HVYNONO2" localSheetId="2">[35]nonopec!#REF!</definedName>
    <definedName name="HVYNONO2">[35]nonopec!#REF!</definedName>
    <definedName name="HVYNONOPEC" localSheetId="2">[35]nonopec!#REF!</definedName>
    <definedName name="HVYNONOPEC">[35]nonopec!#REF!</definedName>
    <definedName name="HVYOECD">[35]nonopec!#REF!</definedName>
    <definedName name="HVYOPEC">[35]nonopec!#REF!</definedName>
    <definedName name="HVYSUMM">[35]nonopec!#REF!</definedName>
    <definedName name="IDAr" localSheetId="2">#REF!</definedName>
    <definedName name="IDAr">#REF!</definedName>
    <definedName name="IDB" localSheetId="2">#REF!</definedName>
    <definedName name="IDB">#REF!</definedName>
    <definedName name="IFSASSETS">#REF!</definedName>
    <definedName name="IFSLIABS">#REF!</definedName>
    <definedName name="ii" localSheetId="6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ii" localSheetId="6" hidden="1">{"Riqfin97",#N/A,FALSE,"Tran";"Riqfinpro",#N/A,FALSE,"Tran"}</definedName>
    <definedName name="iii" localSheetId="2" hidden="1">{"Riqfin97",#N/A,FALSE,"Tran";"Riqfinpro",#N/A,FALSE,"Tran"}</definedName>
    <definedName name="iii" localSheetId="3" hidden="1">{"Riqfin97",#N/A,FALSE,"Tran";"Riqfinpro",#N/A,FALSE,"Tran"}</definedName>
    <definedName name="iii" localSheetId="5" hidden="1">{"Riqfin97",#N/A,FALSE,"Tran";"Riqfinpro",#N/A,FALSE,"Tran"}</definedName>
    <definedName name="iii" hidden="1">{"Riqfin97",#N/A,FALSE,"Tran";"Riqfinpro",#N/A,FALSE,"Tran"}</definedName>
    <definedName name="iiiiiiiiiii" localSheetId="2" hidden="1">#REF!</definedName>
    <definedName name="iiiiiiiiiii" hidden="1">#REF!</definedName>
    <definedName name="iiiiiiiiiiii" localSheetId="2" hidden="1">'[44]Fax a enviar'!#REF!</definedName>
    <definedName name="iiiiiiiiiiii" hidden="1">'[44]Fax a enviar'!#REF!</definedName>
    <definedName name="iiiiiiiiiiiiiiiii" localSheetId="2" hidden="1">'[44]Fax a enviar'!#REF!</definedName>
    <definedName name="iiiiiiiiiiiiiiiii" hidden="1">'[44]Fax a enviar'!#REF!</definedName>
    <definedName name="iiiiiiiiiiiiiiiiiiiiiiiiii" localSheetId="2" hidden="1">#REF!</definedName>
    <definedName name="iiiiiiiiiiiiiiiiiiiiiiiiii" hidden="1">#REF!</definedName>
    <definedName name="iiiooo" localSheetId="2">#REF!</definedName>
    <definedName name="iiiooo">#REF!</definedName>
    <definedName name="IKR" localSheetId="2">#REF!</definedName>
    <definedName name="IKR">#REF!</definedName>
    <definedName name="ilo" localSheetId="6" hidden="1">{"Riqfin97",#N/A,FALSE,"Tran";"Riqfinpro",#N/A,FALSE,"Tran"}</definedName>
    <definedName name="ilo" localSheetId="2" hidden="1">{"Riqfin97",#N/A,FALSE,"Tran";"Riqfinpro",#N/A,FALSE,"Tran"}</definedName>
    <definedName name="ilo" localSheetId="3" hidden="1">{"Riqfin97",#N/A,FALSE,"Tran";"Riqfinpro",#N/A,FALSE,"Tran"}</definedName>
    <definedName name="ilo" localSheetId="5" hidden="1">{"Riqfin97",#N/A,FALSE,"Tran";"Riqfinpro",#N/A,FALSE,"Tran"}</definedName>
    <definedName name="ilo" hidden="1">{"Riqfin97",#N/A,FALSE,"Tran";"Riqfinpro",#N/A,FALSE,"Tran"}</definedName>
    <definedName name="ilu" localSheetId="6" hidden="1">{"Riqfin97",#N/A,FALSE,"Tran";"Riqfinpro",#N/A,FALSE,"Tran"}</definedName>
    <definedName name="ilu" localSheetId="2" hidden="1">{"Riqfin97",#N/A,FALSE,"Tran";"Riqfinpro",#N/A,FALSE,"Tran"}</definedName>
    <definedName name="ilu" localSheetId="3" hidden="1">{"Riqfin97",#N/A,FALSE,"Tran";"Riqfinpro",#N/A,FALSE,"Tran"}</definedName>
    <definedName name="ilu" localSheetId="5" hidden="1">{"Riqfin97",#N/A,FALSE,"Tran";"Riqfinpro",#N/A,FALSE,"Tran"}</definedName>
    <definedName name="ilu" hidden="1">{"Riqfin97",#N/A,FALSE,"Tran";"Riqfinpro",#N/A,FALSE,"Tran"}</definedName>
    <definedName name="IM">#REF!</definedName>
    <definedName name="IMF" localSheetId="2">#REF!</definedName>
    <definedName name="IMF">#REF!</definedName>
    <definedName name="Importaciones" localSheetId="2" hidden="1">'[10]Base Original'!#REF!</definedName>
    <definedName name="Importaciones" hidden="1">'[10]Base Original'!#REF!</definedName>
    <definedName name="INDICEPRODUCCIO" localSheetId="2">#REF!</definedName>
    <definedName name="INDICEPRODUCCIO">#REF!</definedName>
    <definedName name="INFOGER" localSheetId="2">[32]BCP!#REF!</definedName>
    <definedName name="INFOGER">[32]BCP!#REF!</definedName>
    <definedName name="INGRESOS" localSheetId="2">#REF!</definedName>
    <definedName name="INGRESOS">#REF!</definedName>
    <definedName name="INIT" localSheetId="2">#REF!</definedName>
    <definedName name="INIT">#REF!</definedName>
    <definedName name="INPUT_2" localSheetId="2">[14]Input!#REF!</definedName>
    <definedName name="INPUT_2">[14]Input!#REF!</definedName>
    <definedName name="INPUT_4" localSheetId="2">[14]Input!#REF!</definedName>
    <definedName name="INPUT_4">[14]Input!#REF!</definedName>
    <definedName name="INTERES" localSheetId="2">#REF!</definedName>
    <definedName name="INTERES">#REF!</definedName>
    <definedName name="INTEREST" localSheetId="2">#REF!</definedName>
    <definedName name="INTEREST">#REF!</definedName>
    <definedName name="Interest_IDA">[48]NPV!$B$27</definedName>
    <definedName name="Interest_NC">[48]NPV!#REF!</definedName>
    <definedName name="InterestRate" localSheetId="2">#REF!</definedName>
    <definedName name="InterestRate">#REF!</definedName>
    <definedName name="IPC" localSheetId="2">[58]ipc!#REF!</definedName>
    <definedName name="IPC">[58]ipc!#REF!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2">#REF!</definedName>
    <definedName name="IRLS">#REF!</definedName>
    <definedName name="IRLS1" localSheetId="2">#REF!</definedName>
    <definedName name="IRLS1">#REF!</definedName>
    <definedName name="IRP" localSheetId="2">#REF!</definedName>
    <definedName name="IRP">#REF!</definedName>
    <definedName name="iuf.kugj">#N/A</definedName>
    <definedName name="iyiyiy" localSheetId="2" hidden="1">#REF!</definedName>
    <definedName name="iyiyiy" hidden="1">#REF!</definedName>
    <definedName name="JA" localSheetId="2">#REF!</definedName>
    <definedName name="JA">#REF!</definedName>
    <definedName name="jagu4" localSheetId="2">#REF!</definedName>
    <definedName name="jagu4">#REF!</definedName>
    <definedName name="JAPCRUDE87" localSheetId="2">#REF!</definedName>
    <definedName name="JAPCRUDE87">#REF!</definedName>
    <definedName name="JAPCRUDE88" localSheetId="2">#REF!</definedName>
    <definedName name="JAPCRUDE88">#REF!</definedName>
    <definedName name="JAPPROD87" localSheetId="2">#REF!</definedName>
    <definedName name="JAPPROD87">#REF!</definedName>
    <definedName name="JAPPROD88" localSheetId="2">#REF!</definedName>
    <definedName name="JAPPROD88">#REF!</definedName>
    <definedName name="JAPTOT87" localSheetId="2">#REF!</definedName>
    <definedName name="JAPTOT87">#REF!</definedName>
    <definedName name="JAPTOT88" localSheetId="2">#REF!</definedName>
    <definedName name="JAPTOT88">#REF!</definedName>
    <definedName name="JJ" localSheetId="2">#REF!</definedName>
    <definedName name="JJ">#REF!</definedName>
    <definedName name="jjj" localSheetId="2" hidden="1">'[34]Fax a enviar'!#REF!</definedName>
    <definedName name="jjj" hidden="1">'[34]Fax a enviar'!#REF!</definedName>
    <definedName name="jjjj" localSheetId="6" hidden="1">{"Tab1",#N/A,FALSE,"P";"Tab2",#N/A,FALSE,"P"}</definedName>
    <definedName name="jjjj" localSheetId="2" hidden="1">{"Tab1",#N/A,FALSE,"P";"Tab2",#N/A,FALSE,"P"}</definedName>
    <definedName name="jjjj" localSheetId="3" hidden="1">{"Tab1",#N/A,FALSE,"P";"Tab2",#N/A,FALSE,"P"}</definedName>
    <definedName name="jjjj" localSheetId="5" hidden="1">{"Tab1",#N/A,FALSE,"P";"Tab2",#N/A,FALSE,"P"}</definedName>
    <definedName name="jjjj" hidden="1">{"Tab1",#N/A,FALSE,"P";"Tab2",#N/A,FALSE,"P"}</definedName>
    <definedName name="jjjjjj" hidden="1">'[55]J(Priv.Cap)'!#REF!</definedName>
    <definedName name="JJJJJJJJJJ" localSheetId="2" hidden="1">#REF!</definedName>
    <definedName name="JJJJJJJJJJ" hidden="1">#REF!</definedName>
    <definedName name="jjjjjjjjjjjjjjjjjj" localSheetId="6" hidden="1">{"Tab1",#N/A,FALSE,"P";"Tab2",#N/A,FALSE,"P"}</definedName>
    <definedName name="jjjjjjjjjjjjjjjjjj" localSheetId="2" hidden="1">{"Tab1",#N/A,FALSE,"P";"Tab2",#N/A,FALSE,"P"}</definedName>
    <definedName name="jjjjjjjjjjjjjjjjjj" localSheetId="3" hidden="1">{"Tab1",#N/A,FALSE,"P";"Tab2",#N/A,FALSE,"P"}</definedName>
    <definedName name="jjjjjjjjjjjjjjjjjj" localSheetId="5" hidden="1">{"Tab1",#N/A,FALSE,"P";"Tab2",#N/A,FALSE,"P"}</definedName>
    <definedName name="jjjjjjjjjjjjjjjjjj" hidden="1">{"Tab1",#N/A,FALSE,"P";"Tab2",#N/A,FALSE,"P"}</definedName>
    <definedName name="jkk" localSheetId="6" hidden="1">{#N/A,#N/A,FALSE,"NFPS GDP"}</definedName>
    <definedName name="jkk" localSheetId="2" hidden="1">{#N/A,#N/A,FALSE,"NFPS GDP"}</definedName>
    <definedName name="jkk" localSheetId="3" hidden="1">{#N/A,#N/A,FALSE,"NFPS GDP"}</definedName>
    <definedName name="jkk" localSheetId="5" hidden="1">{#N/A,#N/A,FALSE,"NFPS GDP"}</definedName>
    <definedName name="jkk" hidden="1">{#N/A,#N/A,FALSE,"NFPS GDP"}</definedName>
    <definedName name="JPY" localSheetId="2">#REF!</definedName>
    <definedName name="JPY">#REF!</definedName>
    <definedName name="jui" localSheetId="6" hidden="1">{"Riqfin97",#N/A,FALSE,"Tran";"Riqfinpro",#N/A,FALSE,"Tran"}</definedName>
    <definedName name="jui" localSheetId="2" hidden="1">{"Riqfin97",#N/A,FALSE,"Tran";"Riqfinpro",#N/A,FALSE,"Tran"}</definedName>
    <definedName name="jui" localSheetId="3" hidden="1">{"Riqfin97",#N/A,FALSE,"Tran";"Riqfinpro",#N/A,FALSE,"Tran"}</definedName>
    <definedName name="jui" localSheetId="5" hidden="1">{"Riqfin97",#N/A,FALSE,"Tran";"Riqfinpro",#N/A,FALSE,"Tran"}</definedName>
    <definedName name="jui" hidden="1">{"Riqfin97",#N/A,FALSE,"Tran";"Riqfinpro",#N/A,FALSE,"Tran"}</definedName>
    <definedName name="jutjugyj" localSheetId="2" hidden="1">#REF!</definedName>
    <definedName name="jutjugyj" hidden="1">#REF!</definedName>
    <definedName name="juy" localSheetId="6" hidden="1">{"Tab1",#N/A,FALSE,"P";"Tab2",#N/A,FALSE,"P"}</definedName>
    <definedName name="juy" localSheetId="2" hidden="1">{"Tab1",#N/A,FALSE,"P";"Tab2",#N/A,FALSE,"P"}</definedName>
    <definedName name="juy" localSheetId="3" hidden="1">{"Tab1",#N/A,FALSE,"P";"Tab2",#N/A,FALSE,"P"}</definedName>
    <definedName name="juy" localSheetId="5" hidden="1">{"Tab1",#N/A,FALSE,"P";"Tab2",#N/A,FALSE,"P"}</definedName>
    <definedName name="juy" hidden="1">{"Tab1",#N/A,FALSE,"P";"Tab2",#N/A,FALSE,"P"}</definedName>
    <definedName name="k" localSheetId="6" hidden="1">{"Main Economic Indicators",#N/A,FALSE,"C"}</definedName>
    <definedName name="k" localSheetId="2" hidden="1">{"Main Economic Indicators",#N/A,FALSE,"C"}</definedName>
    <definedName name="k" localSheetId="3" hidden="1">{"Main Economic Indicators",#N/A,FALSE,"C"}</definedName>
    <definedName name="k" localSheetId="5" hidden="1">{"Main Economic Indicators",#N/A,FALSE,"C"}</definedName>
    <definedName name="k" hidden="1">{"Main Economic Indicators",#N/A,FALSE,"C"}</definedName>
    <definedName name="KD" localSheetId="2">#REF!</definedName>
    <definedName name="KD">#REF!</definedName>
    <definedName name="KD1A" localSheetId="2">#REF!</definedName>
    <definedName name="KD1A">#REF!</definedName>
    <definedName name="khkh" hidden="1">'[44]Fax a enviar'!#REF!</definedName>
    <definedName name="kiiiiii" localSheetId="2" hidden="1">#REF!</definedName>
    <definedName name="kiiiiii" hidden="1">#REF!</definedName>
    <definedName name="kim" localSheetId="2">#REF!</definedName>
    <definedName name="kim">#REF!</definedName>
    <definedName name="kio" localSheetId="6" hidden="1">{"Tab1",#N/A,FALSE,"P";"Tab2",#N/A,FALSE,"P"}</definedName>
    <definedName name="kio" localSheetId="2" hidden="1">{"Tab1",#N/A,FALSE,"P";"Tab2",#N/A,FALSE,"P"}</definedName>
    <definedName name="kio" localSheetId="3" hidden="1">{"Tab1",#N/A,FALSE,"P";"Tab2",#N/A,FALSE,"P"}</definedName>
    <definedName name="kio" localSheetId="5" hidden="1">{"Tab1",#N/A,FALSE,"P";"Tab2",#N/A,FALSE,"P"}</definedName>
    <definedName name="kio" hidden="1">{"Tab1",#N/A,FALSE,"P";"Tab2",#N/A,FALSE,"P"}</definedName>
    <definedName name="kiu" localSheetId="6" hidden="1">{"Riqfin97",#N/A,FALSE,"Tran";"Riqfinpro",#N/A,FALSE,"Tran"}</definedName>
    <definedName name="kiu" localSheetId="2" hidden="1">{"Riqfin97",#N/A,FALSE,"Tran";"Riqfinpro",#N/A,FALSE,"Tran"}</definedName>
    <definedName name="kiu" localSheetId="3" hidden="1">{"Riqfin97",#N/A,FALSE,"Tran";"Riqfinpro",#N/A,FALSE,"Tran"}</definedName>
    <definedName name="kiu" localSheetId="5" hidden="1">{"Riqfin97",#N/A,FALSE,"Tran";"Riqfinpro",#N/A,FALSE,"Tran"}</definedName>
    <definedName name="kiu" hidden="1">{"Riqfin97",#N/A,FALSE,"Tran";"Riqfinpro",#N/A,FALSE,"Tran"}</definedName>
    <definedName name="kjkj" hidden="1">'[44]Fax a enviar'!#REF!</definedName>
    <definedName name="kk" localSheetId="6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6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[59]M!#REF!</definedName>
    <definedName name="kkkkk" hidden="1">'[60]J(Priv.Cap)'!#REF!</definedName>
    <definedName name="kkkkkkkk" localSheetId="6" hidden="1">{"Riqfin97",#N/A,FALSE,"Tran";"Riqfinpro",#N/A,FALSE,"Tran"}</definedName>
    <definedName name="kkkkkkkk" localSheetId="2" hidden="1">{"Riqfin97",#N/A,FALSE,"Tran";"Riqfinpro",#N/A,FALSE,"Tran"}</definedName>
    <definedName name="kkkkkkkk" localSheetId="3" hidden="1">{"Riqfin97",#N/A,FALSE,"Tran";"Riqfinpro",#N/A,FALSE,"Tran"}</definedName>
    <definedName name="kkkkkkkk" localSheetId="5" hidden="1">{"Riqfin97",#N/A,FALSE,"Tran";"Riqfinpro",#N/A,FALSE,"Tran"}</definedName>
    <definedName name="kkkkkkkk" hidden="1">{"Riqfin97",#N/A,FALSE,"Tran";"Riqfinpro",#N/A,FALSE,"Tran"}</definedName>
    <definedName name="kykiyu" hidden="1">'[44]Fax a enviar'!#REF!</definedName>
    <definedName name="LastOpenedWorkSheet" localSheetId="2">#REF!</definedName>
    <definedName name="LastOpenedWorkSheet">#REF!</definedName>
    <definedName name="LastRefreshed" localSheetId="2">#REF!</definedName>
    <definedName name="LastRefreshed">#REF!</definedName>
    <definedName name="LD" localSheetId="2">#REF!</definedName>
    <definedName name="LD">#REF!</definedName>
    <definedName name="LD1A" localSheetId="2">#REF!</definedName>
    <definedName name="LD1A">#REF!</definedName>
    <definedName name="LE" localSheetId="2">#REF!</definedName>
    <definedName name="LE">#REF!</definedName>
    <definedName name="LE1A" localSheetId="2">#REF!</definedName>
    <definedName name="LE1A">#REF!</definedName>
    <definedName name="LEAP" localSheetId="2">#REF!</definedName>
    <definedName name="LEAP">#REF!</definedName>
    <definedName name="LGTNONO1">[35]nonopec!#REF!</definedName>
    <definedName name="LGTNONO2">[35]nonopec!#REF!</definedName>
    <definedName name="LGTNONOPEC">[35]nonopec!#REF!</definedName>
    <definedName name="LGTNSUMM">[35]nonopec!#REF!</definedName>
    <definedName name="LGTOECD">[35]nonopec!#REF!</definedName>
    <definedName name="LGTOPEC">[35]nonopec!#REF!</definedName>
    <definedName name="LGTPCNT">[35]nonopec!#REF!</definedName>
    <definedName name="LINES" localSheetId="2">#REF!</definedName>
    <definedName name="LINES">#REF!</definedName>
    <definedName name="LIT" localSheetId="2">#REF!</definedName>
    <definedName name="LIT">#REF!</definedName>
    <definedName name="LITEURO" localSheetId="2">#REF!</definedName>
    <definedName name="LITEURO">#REF!</definedName>
    <definedName name="ll" localSheetId="6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l" localSheetId="6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[61]M!#REF!</definedName>
    <definedName name="lllll" localSheetId="6" hidden="1">{"Tab1",#N/A,FALSE,"P";"Tab2",#N/A,FALSE,"P"}</definedName>
    <definedName name="lllll" localSheetId="2" hidden="1">{"Tab1",#N/A,FALSE,"P";"Tab2",#N/A,FALSE,"P"}</definedName>
    <definedName name="lllll" localSheetId="3" hidden="1">{"Tab1",#N/A,FALSE,"P";"Tab2",#N/A,FALSE,"P"}</definedName>
    <definedName name="lllll" localSheetId="5" hidden="1">{"Tab1",#N/A,FALSE,"P";"Tab2",#N/A,FALSE,"P"}</definedName>
    <definedName name="lllll" hidden="1">{"Tab1",#N/A,FALSE,"P";"Tab2",#N/A,FALSE,"P"}</definedName>
    <definedName name="llllll" localSheetId="6" hidden="1">{"Minpmon",#N/A,FALSE,"Monthinput"}</definedName>
    <definedName name="llllll" localSheetId="2" hidden="1">{"Minpmon",#N/A,FALSE,"Monthinput"}</definedName>
    <definedName name="llllll" localSheetId="3" hidden="1">{"Minpmon",#N/A,FALSE,"Monthinput"}</definedName>
    <definedName name="llllll" localSheetId="5" hidden="1">{"Minpmon",#N/A,FALSE,"Monthinput"}</definedName>
    <definedName name="llllll" hidden="1">{"Minpmon",#N/A,FALSE,"Monthinput"}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6" hidden="1">{"Minpmon",#N/A,FALSE,"Monthinput"}</definedName>
    <definedName name="lllllllllllllllll" localSheetId="2" hidden="1">{"Minpmon",#N/A,FALSE,"Monthinput"}</definedName>
    <definedName name="lllllllllllllllll" localSheetId="3" hidden="1">{"Minpmon",#N/A,FALSE,"Monthinput"}</definedName>
    <definedName name="lllllllllllllllll" localSheetId="5" hidden="1">{"Minpmon",#N/A,FALSE,"Monthinput"}</definedName>
    <definedName name="lllllllllllllllll" hidden="1">{"Minpmon",#N/A,FALSE,"Monthinput"}</definedName>
    <definedName name="lloo" localSheetId="2" hidden="1">#REF!</definedName>
    <definedName name="lloo" hidden="1">#REF!</definedName>
    <definedName name="lodnjkhdnbdv" localSheetId="2">#REF!</definedName>
    <definedName name="lodnjkhdnbdv">#REF!</definedName>
    <definedName name="lolololo" localSheetId="2">#REF!</definedName>
    <definedName name="lolololo">#REF!</definedName>
    <definedName name="Lowest_Inter_Bank_Rate">'[36]Inter-Bank'!$M$5</definedName>
    <definedName name="LP" localSheetId="2">#REF!</definedName>
    <definedName name="LP">#REF!</definedName>
    <definedName name="LP1A" localSheetId="2">#REF!</definedName>
    <definedName name="LP1A">#REF!</definedName>
    <definedName name="LTcirr">#REF!</definedName>
    <definedName name="LTr">#REF!</definedName>
    <definedName name="LUR">#N/A</definedName>
    <definedName name="LUXF" localSheetId="2">#REF!</definedName>
    <definedName name="LUXF">#REF!</definedName>
    <definedName name="LUXF1" localSheetId="2">#REF!</definedName>
    <definedName name="LUXF1">#REF!</definedName>
    <definedName name="m">#N/A</definedName>
    <definedName name="MACRO" localSheetId="2">#REF!</definedName>
    <definedName name="MACRO">#REF!</definedName>
    <definedName name="MACRO_ASSUMP_2006" localSheetId="2">#REF!</definedName>
    <definedName name="MACRO_ASSUMP_2006">#REF!</definedName>
    <definedName name="maintabs">[22]QNEWLOR!$B$3:$G$17,[22]QNEWLOR!$B$20:$G$87,[22]QNEWLOR!$B$90:$G$159</definedName>
    <definedName name="MALAX" localSheetId="2">#REF!</definedName>
    <definedName name="MALAX">#REF!</definedName>
    <definedName name="MALAX1" localSheetId="2">#REF!</definedName>
    <definedName name="MALAX1">#REF!</definedName>
    <definedName name="Maturity_IDA">[48]NPV!$B$26</definedName>
    <definedName name="Maturity_NC">[48]NPV!#REF!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DTERM" localSheetId="2">#REF!</definedName>
    <definedName name="MEDTERM">#REF!</definedName>
    <definedName name="Meses">[62]Codigos!$A$14:$B$25</definedName>
    <definedName name="MEX" localSheetId="2">#REF!</definedName>
    <definedName name="MEX">#REF!</definedName>
    <definedName name="mflowsa" localSheetId="7">[12]!mflowsa</definedName>
    <definedName name="mflowsa">[12]!mflowsa</definedName>
    <definedName name="mflowsq" localSheetId="7">[12]!mflowsq</definedName>
    <definedName name="mflowsq">[12]!mflowsq</definedName>
    <definedName name="MIDDLE" localSheetId="2">#REF!</definedName>
    <definedName name="MIDDLE">#REF!</definedName>
    <definedName name="Million_b_d">[35]nonopec!$D$426:$D$426</definedName>
    <definedName name="MISC4">[14]OUTPUT!#REF!</definedName>
    <definedName name="mmm" localSheetId="6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6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" localSheetId="6" hidden="1">{"Riqfin97",#N/A,FALSE,"Tran";"Riqfinpro",#N/A,FALSE,"Tran"}</definedName>
    <definedName name="mmmmm" localSheetId="2" hidden="1">{"Riqfin97",#N/A,FALSE,"Tran";"Riqfinpro",#N/A,FALSE,"Tran"}</definedName>
    <definedName name="mmmmm" localSheetId="3" hidden="1">{"Riqfin97",#N/A,FALSE,"Tran";"Riqfinpro",#N/A,FALSE,"Tran"}</definedName>
    <definedName name="mmmmm" localSheetId="5" hidden="1">{"Riqfin97",#N/A,FALSE,"Tran";"Riqfinpro",#N/A,FALSE,"Tran"}</definedName>
    <definedName name="mmmmm" hidden="1">{"Riqfin97",#N/A,FALSE,"Tran";"Riqfinpro",#N/A,FALSE,"Tran"}</definedName>
    <definedName name="mmmmmmmmm" localSheetId="6" hidden="1">{"Riqfin97",#N/A,FALSE,"Tran";"Riqfinpro",#N/A,FALSE,"Tran"}</definedName>
    <definedName name="mmmmmmmmm" localSheetId="2" hidden="1">{"Riqfin97",#N/A,FALSE,"Tran";"Riqfinpro",#N/A,FALSE,"Tran"}</definedName>
    <definedName name="mmmmmmmmm" localSheetId="3" hidden="1">{"Riqfin97",#N/A,FALSE,"Tran";"Riqfinpro",#N/A,FALSE,"Tran"}</definedName>
    <definedName name="mmmmmmmmm" localSheetId="5" hidden="1">{"Riqfin97",#N/A,FALSE,"Tran";"Riqfinpro",#N/A,FALSE,"Tran"}</definedName>
    <definedName name="mmmmmmmmm" hidden="1">{"Riqfin97",#N/A,FALSE,"Tran";"Riqfinpro",#N/A,FALSE,"Tran"}</definedName>
    <definedName name="MN">[32]BCP!#REF!</definedName>
    <definedName name="MNP">[32]BCP!#REF!</definedName>
    <definedName name="Month" localSheetId="2">#REF!</definedName>
    <definedName name="Month">#REF!</definedName>
    <definedName name="MonthIndex" localSheetId="2">#REF!</definedName>
    <definedName name="MonthIndex">#REF!</definedName>
    <definedName name="MONTHS">[41]MONTHLY!$BV$3:$CG$3</definedName>
    <definedName name="moodys" localSheetId="2">'[63]Credit ratings on 1st issues'!#REF!</definedName>
    <definedName name="moodys">'[63]Credit ratings on 1st issues'!#REF!</definedName>
    <definedName name="MPETROLEO" localSheetId="2">#REF!</definedName>
    <definedName name="MPETROLEO">#REF!</definedName>
    <definedName name="msci">[50]Sheet1!$H$2:$K$24</definedName>
    <definedName name="mscid">[50]Sheet1!$B$2:$E$24</definedName>
    <definedName name="mscil">[50]Sheet1!$H$2:$K$24</definedName>
    <definedName name="mstocksa" localSheetId="7">[12]!mstocksa</definedName>
    <definedName name="mstocksa">[12]!mstocksa</definedName>
    <definedName name="mstocksq" localSheetId="7">[12]!mstocksq</definedName>
    <definedName name="mstocksq">[12]!mstocksq</definedName>
    <definedName name="mte" localSheetId="6" hidden="1">{"Riqfin97",#N/A,FALSE,"Tran";"Riqfinpro",#N/A,FALSE,"Tran"}</definedName>
    <definedName name="mte" localSheetId="2" hidden="1">{"Riqfin97",#N/A,FALSE,"Tran";"Riqfinpro",#N/A,FALSE,"Tran"}</definedName>
    <definedName name="mte" localSheetId="3" hidden="1">{"Riqfin97",#N/A,FALSE,"Tran";"Riqfinpro",#N/A,FALSE,"Tran"}</definedName>
    <definedName name="mte" localSheetId="5" hidden="1">{"Riqfin97",#N/A,FALSE,"Tran";"Riqfinpro",#N/A,FALSE,"Tran"}</definedName>
    <definedName name="mte" hidden="1">{"Riqfin97",#N/A,FALSE,"Tran";"Riqfinpro",#N/A,FALSE,"Tran"}</definedName>
    <definedName name="n" localSheetId="6" hidden="1">{"Minpmon",#N/A,FALSE,"Monthinput"}</definedName>
    <definedName name="n" localSheetId="2" hidden="1">{"Minpmon",#N/A,FALSE,"Monthinput"}</definedName>
    <definedName name="n" localSheetId="3" hidden="1">{"Minpmon",#N/A,FALSE,"Monthinput"}</definedName>
    <definedName name="n" localSheetId="5" hidden="1">{"Minpmon",#N/A,FALSE,"Monthinput"}</definedName>
    <definedName name="n" hidden="1">{"Minpmon",#N/A,FALSE,"Monthinput"}</definedName>
    <definedName name="names">'[27]shared data'!$B$7:$O$7</definedName>
    <definedName name="NAMES_A">'[27]shared data'!$B$5:$B$223</definedName>
    <definedName name="NCG">#N/A</definedName>
    <definedName name="NCG_R">#N/A</definedName>
    <definedName name="NCP">#N/A</definedName>
    <definedName name="NCP_R">#N/A</definedName>
    <definedName name="new" localSheetId="2">#REF!</definedName>
    <definedName name="new">#REF!</definedName>
    <definedName name="NEWSHEET" localSheetId="2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'[64]Table 2.1 from DDP program'!$A$2:$A$2</definedName>
    <definedName name="nmBlankRow" localSheetId="2">[65]EDT!#REF!</definedName>
    <definedName name="nmBlankRow">[65]EDT!#REF!</definedName>
    <definedName name="nmColumnHeader">[65]EDT!$3:$3</definedName>
    <definedName name="nmData">[65]EDT!$B$4:$AA$36</definedName>
    <definedName name="NMG_RG">#N/A</definedName>
    <definedName name="nmIndexTable" localSheetId="2">[65]EDT!#REF!</definedName>
    <definedName name="nmIndexTable">[65]EDT!#REF!</definedName>
    <definedName name="nmReportFooter">'[66]Table 1'!$29:$29</definedName>
    <definedName name="nmReportHeader">#N/A</definedName>
    <definedName name="nmReportNotes">'[66]Table 1'!$30:$30</definedName>
    <definedName name="nmRowHeader">[65]EDT!$A$4:$A$36</definedName>
    <definedName name="nmScale" localSheetId="2">[65]EDT!#REF!</definedName>
    <definedName name="nmScale">[65]EDT!#REF!</definedName>
    <definedName name="nn" localSheetId="6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n" localSheetId="6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nnnnnnnnnn" localSheetId="6" hidden="1">{"Minpmon",#N/A,FALSE,"Monthinput"}</definedName>
    <definedName name="nnnnnnnnnn" localSheetId="2" hidden="1">{"Minpmon",#N/A,FALSE,"Monthinput"}</definedName>
    <definedName name="nnnnnnnnnn" localSheetId="3" hidden="1">{"Minpmon",#N/A,FALSE,"Monthinput"}</definedName>
    <definedName name="nnnnnnnnnn" localSheetId="5" hidden="1">{"Minpmon",#N/A,FALSE,"Monthinput"}</definedName>
    <definedName name="nnnnnnnnnn" hidden="1">{"Minpmon",#N/A,FALSE,"Monthinput"}</definedName>
    <definedName name="nnnnnnnnnnnn" localSheetId="6" hidden="1">{"Riqfin97",#N/A,FALSE,"Tran";"Riqfinpro",#N/A,FALSE,"Tran"}</definedName>
    <definedName name="nnnnnnnnnnnn" localSheetId="2" hidden="1">{"Riqfin97",#N/A,FALSE,"Tran";"Riqfinpro",#N/A,FALSE,"Tran"}</definedName>
    <definedName name="nnnnnnnnnnnn" localSheetId="3" hidden="1">{"Riqfin97",#N/A,FALSE,"Tran";"Riqfinpro",#N/A,FALSE,"Tran"}</definedName>
    <definedName name="nnnnnnnnnnnn" localSheetId="5" hidden="1">{"Riqfin97",#N/A,FALSE,"Tran";"Riqfinpro",#N/A,FALSE,"Tran"}</definedName>
    <definedName name="nnnnnnnnnnnn" hidden="1">{"Riqfin97",#N/A,FALSE,"Tran";"Riqfinpro",#N/A,FALSE,"Tran"}</definedName>
    <definedName name="no" hidden="1">'[37]Crédito SPNF (fiscal)'!#REF!</definedName>
    <definedName name="Noah" localSheetId="2">#REF!</definedName>
    <definedName name="Noah">#REF!</definedName>
    <definedName name="NOCLUB" localSheetId="2">#REF!</definedName>
    <definedName name="NOCLUB">#REF!</definedName>
    <definedName name="NOK" localSheetId="2">#REF!</definedName>
    <definedName name="NOK">#REF!</definedName>
    <definedName name="nombrenuevo">#N/A</definedName>
    <definedName name="NONLEAP" localSheetId="2">#REF!</definedName>
    <definedName name="NONLEAP">#REF!</definedName>
    <definedName name="NONOECD1">[35]nonopec!$D$29:$AD$70</definedName>
    <definedName name="NONOECD2">[35]nonopec!$D$71:$AD$135</definedName>
    <definedName name="NONOPEC">[35]nonopec!$D$136:$AD$155</definedName>
    <definedName name="NOPEC1">[41]MONTHLY!$BP$19:$CA$19</definedName>
    <definedName name="NOPEC2">[41]MONTHLY!$CB$19:$CM$19</definedName>
    <definedName name="NORM1">[41]MONTHLY!$A$5:$O$117</definedName>
    <definedName name="NORM2">[41]MONTHLY!$A$422:$Z$491</definedName>
    <definedName name="NORM3">[41]MONTHLY!$A$334:$Z$380</definedName>
    <definedName name="NOTA_EXPLICATIV" localSheetId="2">#REF!</definedName>
    <definedName name="NOTA_EXPLICATIV">#REF!</definedName>
    <definedName name="Notes" localSheetId="2">[67]UPLOAD!#REF!</definedName>
    <definedName name="Notes">[67]UPLOAD!#REF!</definedName>
    <definedName name="NOTITLES" localSheetId="2">#REF!</definedName>
    <definedName name="NOTITLES">#REF!</definedName>
    <definedName name="NSUMMARY">[35]nonopec!$D$157:$AD$204</definedName>
    <definedName name="NTDD_RG" localSheetId="7">[38]!NTDD_RG</definedName>
    <definedName name="NTDD_RG">[38]!NTDD_RG</definedName>
    <definedName name="NX">#N/A</definedName>
    <definedName name="NX_R">#N/A</definedName>
    <definedName name="NXG_RG">#N/A</definedName>
    <definedName name="OCTUBRE">#N/A</definedName>
    <definedName name="OECD">[35]nonopec!$D$1:$AD$28</definedName>
    <definedName name="OECD_Table" localSheetId="2">#REF!</definedName>
    <definedName name="OECD_Table">#REF!</definedName>
    <definedName name="oipio" localSheetId="2" hidden="1">#REF!</definedName>
    <definedName name="oipio" hidden="1">#REF!</definedName>
    <definedName name="oiulfdgdgh" localSheetId="2" hidden="1">'[44]Fax a enviar'!#REF!</definedName>
    <definedName name="oiulfdgdgh" hidden="1">'[44]Fax a enviar'!#REF!</definedName>
    <definedName name="OnShow" localSheetId="7">'[68]SPNF Acuerdo Incl. Int.'!OnShow</definedName>
    <definedName name="OnShow">'[68]SPNF Acuerdo Incl. Int.'!OnShow</definedName>
    <definedName name="oo" localSheetId="6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o" localSheetId="6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OOOKOKOKO" localSheetId="2">#REF!</definedName>
    <definedName name="OOOKOKOKO">#REF!</definedName>
    <definedName name="oooo" localSheetId="6" hidden="1">{"Tab1",#N/A,FALSE,"P";"Tab2",#N/A,FALSE,"P"}</definedName>
    <definedName name="oooo" localSheetId="2" hidden="1">{"Tab1",#N/A,FALSE,"P";"Tab2",#N/A,FALSE,"P"}</definedName>
    <definedName name="oooo" localSheetId="3" hidden="1">{"Tab1",#N/A,FALSE,"P";"Tab2",#N/A,FALSE,"P"}</definedName>
    <definedName name="oooo" localSheetId="5" hidden="1">{"Tab1",#N/A,FALSE,"P";"Tab2",#N/A,FALSE,"P"}</definedName>
    <definedName name="oooo" hidden="1">{"Tab1",#N/A,FALSE,"P";"Tab2",#N/A,FALSE,"P"}</definedName>
    <definedName name="ooooooooo" localSheetId="2" hidden="1">#REF!</definedName>
    <definedName name="ooooooooo" hidden="1">#REF!</definedName>
    <definedName name="OPEC">[35]nonopec!$D$204:$AD$251</definedName>
    <definedName name="OPEC1">[41]MONTHLY!$BP$12:$CA$12</definedName>
    <definedName name="OPEC2">[41]MONTHLY!$CB$12:$CM$12</definedName>
    <definedName name="OPOPOPOPO" localSheetId="2">#REF!</definedName>
    <definedName name="OPOPOPOPO">#REF!</definedName>
    <definedName name="opu" localSheetId="6" hidden="1">{"Riqfin97",#N/A,FALSE,"Tran";"Riqfinpro",#N/A,FALSE,"Tran"}</definedName>
    <definedName name="opu" localSheetId="2" hidden="1">{"Riqfin97",#N/A,FALSE,"Tran";"Riqfinpro",#N/A,FALSE,"Tran"}</definedName>
    <definedName name="opu" localSheetId="3" hidden="1">{"Riqfin97",#N/A,FALSE,"Tran";"Riqfinpro",#N/A,FALSE,"Tran"}</definedName>
    <definedName name="opu" localSheetId="5" hidden="1">{"Riqfin97",#N/A,FALSE,"Tran";"Riqfinpro",#N/A,FALSE,"Tran"}</definedName>
    <definedName name="opu" hidden="1">{"Riqfin97",#N/A,FALSE,"Tran";"Riqfinpro",#N/A,FALSE,"Tran"}</definedName>
    <definedName name="Otr_Inst_Banc_40G">#REF!</definedName>
    <definedName name="otra" localSheetId="2" hidden="1">#REF!</definedName>
    <definedName name="otra" hidden="1">#REF!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6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1_1" localSheetId="2">OFFSET(#REF!,0,0,COUNT(#REF!),1)</definedName>
    <definedName name="P1_1">OFFSET(#REF!,0,0,COUNT(#REF!),1)</definedName>
    <definedName name="P1_2">OFFSET(#REF!,0,0,COUNT(#REF!),1)</definedName>
    <definedName name="P1avg">OFFSET(#REF!,0,0,COUNT(#REF!),1)</definedName>
    <definedName name="P1min">OFFSET(#REF!,0,0,COUNT(#REF!),1)</definedName>
    <definedName name="P1rng">OFFSET(#REF!,0,0,COUNT(#REF!),1)</definedName>
    <definedName name="P2_1">OFFSET(#REF!,0,0,COUNT(#REF!),1)</definedName>
    <definedName name="P2_2">OFFSET(#REF!,0,0,COUNT(#REF!),1)</definedName>
    <definedName name="P2avg">OFFSET(#REF!,0,0,COUNT(#REF!),1)</definedName>
    <definedName name="P2min">OFFSET(#REF!,0,0,COUNT(#REF!),1)</definedName>
    <definedName name="P2rng">OFFSET(#REF!,0,0,COUNT(#REF!),1)</definedName>
    <definedName name="P3_1">OFFSET(#REF!,0,0,COUNT(#REF!),1)</definedName>
    <definedName name="P3_2">OFFSET(#REF!,0,0,COUNT(#REF!),1)</definedName>
    <definedName name="P3avg">OFFSET(#REF!,0,0,COUNT(#REF!),1)</definedName>
    <definedName name="P3min">OFFSET(#REF!,0,0,COUNT(#REF!),1)</definedName>
    <definedName name="P3rng">OFFSET(#REF!,0,0,COUNT(#REF!),1)</definedName>
    <definedName name="P4_1">OFFSET(#REF!,0,0,COUNT(#REF!),1)</definedName>
    <definedName name="P4_2">OFFSET(#REF!,0,0,COUNT(#REF!),1)</definedName>
    <definedName name="P4avg">OFFSET(#REF!,0,0,COUNT(#REF!),1)</definedName>
    <definedName name="P4min">OFFSET(#REF!,0,0,COUNT(#REF!),1)</definedName>
    <definedName name="P4rng">OFFSET(#REF!,0,0,COUNT(#REF!),1)</definedName>
    <definedName name="P5_1">OFFSET(#REF!,0,0,COUNT(#REF!),1)</definedName>
    <definedName name="P5_2">OFFSET(#REF!,0,0,COUNT(#REF!),1)</definedName>
    <definedName name="P5avg">OFFSET(#REF!,0,0,COUNT(#REF!),1)</definedName>
    <definedName name="P5min">OFFSET(#REF!,0,0,COUNT(#REF!),1)</definedName>
    <definedName name="P5rng">OFFSET(#REF!,0,0,COUNT(#REF!),1)</definedName>
    <definedName name="Pan_Bancario_50G" localSheetId="2">#REF!</definedName>
    <definedName name="Pan_Bancario_50G">#REF!</definedName>
    <definedName name="Pan_Monet_30G" localSheetId="2">#REF!</definedName>
    <definedName name="Pan_Monet_30G">#REF!</definedName>
    <definedName name="Path_Data">'[27]shared data'!$B$8</definedName>
    <definedName name="Path_System">'[27]shared data'!$B$7</definedName>
    <definedName name="Paym_Cap" localSheetId="2">#REF!</definedName>
    <definedName name="Paym_Cap">#REF!</definedName>
    <definedName name="pchBM" localSheetId="2">#REF!</definedName>
    <definedName name="pchBM">#REF!</definedName>
    <definedName name="pchBMG" localSheetId="2">#REF!</definedName>
    <definedName name="pchBMG">#REF!</definedName>
    <definedName name="pchBX">#REF!</definedName>
    <definedName name="pchBXG">#REF!</definedName>
    <definedName name="PCNTLGT" localSheetId="2">[35]nonopec!#REF!</definedName>
    <definedName name="PCNTLGT">[35]nonopec!#REF!</definedName>
    <definedName name="PCPI" localSheetId="2">#REF!</definedName>
    <definedName name="PCPI">#REF!</definedName>
    <definedName name="PCPIG">#N/A</definedName>
    <definedName name="PF" localSheetId="2">#REF!</definedName>
    <definedName name="PF">#REF!</definedName>
    <definedName name="PFP" localSheetId="2">#REF!</definedName>
    <definedName name="PFP">#REF!</definedName>
    <definedName name="pfp_table1" localSheetId="2">#REF!</definedName>
    <definedName name="pfp_table1">#REF!</definedName>
    <definedName name="PII" localSheetId="6" hidden="1">{"Main Economic Indicators",#N/A,FALSE,"C"}</definedName>
    <definedName name="PII" localSheetId="2" hidden="1">{"Main Economic Indicators",#N/A,FALSE,"C"}</definedName>
    <definedName name="PII" localSheetId="3" hidden="1">{"Main Economic Indicators",#N/A,FALSE,"C"}</definedName>
    <definedName name="PII" localSheetId="5" hidden="1">{"Main Economic Indicators",#N/A,FALSE,"C"}</definedName>
    <definedName name="PII" hidden="1">{"Main Economic Indicators",#N/A,FALSE,"C"}</definedName>
    <definedName name="pit" localSheetId="6" hidden="1">{"Riqfin97",#N/A,FALSE,"Tran";"Riqfinpro",#N/A,FALSE,"Tran"}</definedName>
    <definedName name="pit" localSheetId="2" hidden="1">{"Riqfin97",#N/A,FALSE,"Tran";"Riqfinpro",#N/A,FALSE,"Tran"}</definedName>
    <definedName name="pit" localSheetId="3" hidden="1">{"Riqfin97",#N/A,FALSE,"Tran";"Riqfinpro",#N/A,FALSE,"Tran"}</definedName>
    <definedName name="pit" localSheetId="5" hidden="1">{"Riqfin97",#N/A,FALSE,"Tran";"Riqfinpro",#N/A,FALSE,"Tran"}</definedName>
    <definedName name="pit" hidden="1">{"Riqfin97",#N/A,FALSE,"Tran";"Riqfinpro",#N/A,FALSE,"Tran"}</definedName>
    <definedName name="PK">#REF!</definedName>
    <definedName name="PLATA" localSheetId="2">#REF!</definedName>
    <definedName name="PLATA">#REF!</definedName>
    <definedName name="POLLO" localSheetId="2">#REF!</definedName>
    <definedName name="POLLO">#REF!</definedName>
    <definedName name="poooooooooo" localSheetId="2" hidden="1">'[44]Fax a enviar'!#REF!</definedName>
    <definedName name="poooooooooo" hidden="1">'[44]Fax a enviar'!#REF!</definedName>
    <definedName name="POTENCIAL" localSheetId="2">#REF!</definedName>
    <definedName name="POTENCIAL">#REF!</definedName>
    <definedName name="PP" localSheetId="2">#REF!</definedName>
    <definedName name="PP">#REF!</definedName>
    <definedName name="ppoooooooooo" localSheetId="2" hidden="1">#REF!</definedName>
    <definedName name="ppoooooooooo" hidden="1">#REF!</definedName>
    <definedName name="ppp" localSheetId="6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ppp" localSheetId="6" hidden="1">{"Riqfin97",#N/A,FALSE,"Tran";"Riqfinpro",#N/A,FALSE,"Tran"}</definedName>
    <definedName name="pppppp" localSheetId="2" hidden="1">{"Riqfin97",#N/A,FALSE,"Tran";"Riqfinpro",#N/A,FALSE,"Tran"}</definedName>
    <definedName name="pppppp" localSheetId="3" hidden="1">{"Riqfin97",#N/A,FALSE,"Tran";"Riqfinpro",#N/A,FALSE,"Tran"}</definedName>
    <definedName name="pppppp" localSheetId="5" hidden="1">{"Riqfin97",#N/A,FALSE,"Tran";"Riqfinpro",#N/A,FALSE,"Tran"}</definedName>
    <definedName name="pppppp" hidden="1">{"Riqfin97",#N/A,FALSE,"Tran";"Riqfinpro",#N/A,FALSE,"Tran"}</definedName>
    <definedName name="pppppppppp" localSheetId="2" hidden="1">#REF!</definedName>
    <definedName name="pppppppppp" hidden="1">#REF!</definedName>
    <definedName name="ppppppppppppp" localSheetId="2" hidden="1">#REF!</definedName>
    <definedName name="ppppppppppppp" hidden="1">#REF!</definedName>
    <definedName name="PPPWGT">#N/A</definedName>
    <definedName name="PRECIOCIFBANANO" localSheetId="2">#REF!</definedName>
    <definedName name="PRECIOCIFBANANO">#REF!</definedName>
    <definedName name="PRES1">[35]nonopec!#REF!</definedName>
    <definedName name="PRES2">[35]nonopec!#REF!</definedName>
    <definedName name="PRES3">[35]nonopec!#REF!</definedName>
    <definedName name="PRICE" localSheetId="2">#REF!</definedName>
    <definedName name="PRICE">#REF!</definedName>
    <definedName name="PRICETAB" localSheetId="2">#REF!</definedName>
    <definedName name="PRICETAB">#REF!</definedName>
    <definedName name="Print_Area_MI" localSheetId="2">#REF!</definedName>
    <definedName name="Print_Area_MI">#REF!</definedName>
    <definedName name="Print1" localSheetId="2">#REF!</definedName>
    <definedName name="Print1">#REF!</definedName>
    <definedName name="PRINTMACRO">#REF!</definedName>
    <definedName name="PrintThis_Links">[51]Links!$A$1:$F$33</definedName>
    <definedName name="PRIV0" localSheetId="2">#REF!</definedName>
    <definedName name="PRIV0">#REF!</definedName>
    <definedName name="PRIV00" localSheetId="2">#REF!</definedName>
    <definedName name="PRIV00">#REF!</definedName>
    <definedName name="PRIV1" localSheetId="2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[48]FSUOUT!$B$2:$V$32</definedName>
    <definedName name="Product" localSheetId="2">#REF!</definedName>
    <definedName name="Product">#REF!</definedName>
    <definedName name="Prog1998" localSheetId="2">'[69]2003'!#REF!</definedName>
    <definedName name="Prog1998">'[69]2003'!#REF!</definedName>
    <definedName name="PRYEAR" localSheetId="2">#REF!</definedName>
    <definedName name="PRYEAR">#REF!</definedName>
    <definedName name="PTA" localSheetId="2">#REF!</definedName>
    <definedName name="PTA">#REF!</definedName>
    <definedName name="PTAEURO" localSheetId="2">#REF!</definedName>
    <definedName name="PTAEURO">#REF!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awde" localSheetId="2">#REF!</definedName>
    <definedName name="qawde">#REF!</definedName>
    <definedName name="qaz" localSheetId="6" hidden="1">{"Tab1",#N/A,FALSE,"P";"Tab2",#N/A,FALSE,"P"}</definedName>
    <definedName name="qaz" localSheetId="2" hidden="1">{"Tab1",#N/A,FALSE,"P";"Tab2",#N/A,FALSE,"P"}</definedName>
    <definedName name="qaz" localSheetId="3" hidden="1">{"Tab1",#N/A,FALSE,"P";"Tab2",#N/A,FALSE,"P"}</definedName>
    <definedName name="qaz" localSheetId="5" hidden="1">{"Tab1",#N/A,FALSE,"P";"Tab2",#N/A,FALSE,"P"}</definedName>
    <definedName name="qaz" hidden="1">{"Tab1",#N/A,FALSE,"P";"Tab2",#N/A,FALSE,"P"}</definedName>
    <definedName name="qer" localSheetId="6" hidden="1">{"Tab1",#N/A,FALSE,"P";"Tab2",#N/A,FALSE,"P"}</definedName>
    <definedName name="qer" localSheetId="2" hidden="1">{"Tab1",#N/A,FALSE,"P";"Tab2",#N/A,FALSE,"P"}</definedName>
    <definedName name="qer" localSheetId="3" hidden="1">{"Tab1",#N/A,FALSE,"P";"Tab2",#N/A,FALSE,"P"}</definedName>
    <definedName name="qer" localSheetId="5" hidden="1">{"Tab1",#N/A,FALSE,"P";"Tab2",#N/A,FALSE,"P"}</definedName>
    <definedName name="qer" hidden="1">{"Tab1",#N/A,FALSE,"P";"Tab2",#N/A,FALSE,"P"}</definedName>
    <definedName name="QFISCAL">'[70]Quarterly Raw Data'!#REF!</definedName>
    <definedName name="qq" hidden="1">'[57]J(Priv.Cap)'!#REF!</definedName>
    <definedName name="qqq" localSheetId="6" hidden="1">{#N/A,#N/A,FALSE,"EXTRABUDGT"}</definedName>
    <definedName name="qqq" localSheetId="2" hidden="1">{#N/A,#N/A,FALSE,"EXTRABUDGT"}</definedName>
    <definedName name="qqq" localSheetId="3" hidden="1">{#N/A,#N/A,FALSE,"EXTRABUDGT"}</definedName>
    <definedName name="qqq" localSheetId="5" hidden="1">{#N/A,#N/A,FALSE,"EXTRABUDGT"}</definedName>
    <definedName name="qqq" hidden="1">{#N/A,#N/A,FALSE,"EXTRABUDGT"}</definedName>
    <definedName name="qqqqq" localSheetId="6" hidden="1">{"Minpmon",#N/A,FALSE,"Monthinput"}</definedName>
    <definedName name="qqqqq" localSheetId="2" hidden="1">{"Minpmon",#N/A,FALSE,"Monthinput"}</definedName>
    <definedName name="qqqqq" localSheetId="3" hidden="1">{"Minpmon",#N/A,FALSE,"Monthinput"}</definedName>
    <definedName name="qqqqq" localSheetId="5" hidden="1">{"Minpmon",#N/A,FALSE,"Monthinput"}</definedName>
    <definedName name="qqqqq" hidden="1">{"Minpmon",#N/A,FALSE,"Monthinput"}</definedName>
    <definedName name="qqqqqqqqqqqqq" localSheetId="6" hidden="1">{"Tab1",#N/A,FALSE,"P";"Tab2",#N/A,FALSE,"P"}</definedName>
    <definedName name="qqqqqqqqqqqqq" localSheetId="2" hidden="1">{"Tab1",#N/A,FALSE,"P";"Tab2",#N/A,FALSE,"P"}</definedName>
    <definedName name="qqqqqqqqqqqqq" localSheetId="3" hidden="1">{"Tab1",#N/A,FALSE,"P";"Tab2",#N/A,FALSE,"P"}</definedName>
    <definedName name="qqqqqqqqqqqqq" localSheetId="5" hidden="1">{"Tab1",#N/A,FALSE,"P";"Tab2",#N/A,FALSE,"P"}</definedName>
    <definedName name="qqqqqqqqqqqqq" hidden="1">{"Tab1",#N/A,FALSE,"P";"Tab2",#N/A,FALSE,"P"}</definedName>
    <definedName name="qrtdata2">'[71]Authnot Prelim'!#REF!</definedName>
    <definedName name="QTAB7">'[70]Quarterly MacroFlow'!#REF!</definedName>
    <definedName name="QTAB7A">'[70]Quarterly MacroFlow'!#REF!</definedName>
    <definedName name="QtrData">'[71]Authnot Prelim'!#REF!</definedName>
    <definedName name="quality">[35]nonopec!$D$400:$AD$423</definedName>
    <definedName name="qw" localSheetId="6" hidden="1">{"Riqfin97",#N/A,FALSE,"Tran";"Riqfinpro",#N/A,FALSE,"Tran"}</definedName>
    <definedName name="qw" localSheetId="2" hidden="1">{"Riqfin97",#N/A,FALSE,"Tran";"Riqfinpro",#N/A,FALSE,"Tran"}</definedName>
    <definedName name="qw" localSheetId="3" hidden="1">{"Riqfin97",#N/A,FALSE,"Tran";"Riqfinpro",#N/A,FALSE,"Tran"}</definedName>
    <definedName name="qw" localSheetId="5" hidden="1">{"Riqfin97",#N/A,FALSE,"Tran";"Riqfinpro",#N/A,FALSE,"Tran"}</definedName>
    <definedName name="qw" hidden="1">{"Riqfin97",#N/A,FALSE,"Tran";"Riqfinpro",#N/A,FALSE,"Tran"}</definedName>
    <definedName name="R_" localSheetId="2">#REF!</definedName>
    <definedName name="R_">#REF!</definedName>
    <definedName name="RA" localSheetId="2">#REF!</definedName>
    <definedName name="RA">#REF!</definedName>
    <definedName name="raaesrr" localSheetId="2">#REF!</definedName>
    <definedName name="raaesrr">#REF!</definedName>
    <definedName name="raas" localSheetId="2">#REF!</definedName>
    <definedName name="raas">#REF!</definedName>
    <definedName name="RD" localSheetId="2">#REF!</definedName>
    <definedName name="RD">#REF!</definedName>
    <definedName name="RD1A" localSheetId="2">#REF!</definedName>
    <definedName name="RD1A">#REF!</definedName>
    <definedName name="RE" localSheetId="2">#REF!</definedName>
    <definedName name="RE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F" localSheetId="2">#REF!</definedName>
    <definedName name="REF">#REF!</definedName>
    <definedName name="REGREOUT" localSheetId="2" hidden="1">#REF!</definedName>
    <definedName name="REGREOUT" hidden="1">#REF!</definedName>
    <definedName name="REGREX" localSheetId="2" hidden="1">#REF!</definedName>
    <definedName name="REGREX" hidden="1">#REF!</definedName>
    <definedName name="REGREY" localSheetId="2" hidden="1">#REF!</definedName>
    <definedName name="REGREY" hidden="1">#REF!</definedName>
    <definedName name="rerer" localSheetId="2" hidden="1">#REF!</definedName>
    <definedName name="rerer" hidden="1">#REF!</definedName>
    <definedName name="RESERVAS">#REF!</definedName>
    <definedName name="RESUMEN">'[72]Evolución Deuda Ene-jun 2004'!#REF!</definedName>
    <definedName name="RESUMEN2" localSheetId="2">#REF!</definedName>
    <definedName name="RESUMEN2">#REF!</definedName>
    <definedName name="RESUMEN3" localSheetId="2">#REF!</definedName>
    <definedName name="RESUMEN3">#REF!</definedName>
    <definedName name="RESUMEN4" localSheetId="2">#REF!</definedName>
    <definedName name="RESUMEN4">#REF!</definedName>
    <definedName name="RESUMEN5" localSheetId="2">#REF!</definedName>
    <definedName name="RESUMEN5">#REF!</definedName>
    <definedName name="retre" hidden="1">'[44]Fax a enviar'!#REF!</definedName>
    <definedName name="rft" localSheetId="6" hidden="1">{"Riqfin97",#N/A,FALSE,"Tran";"Riqfinpro",#N/A,FALSE,"Tran"}</definedName>
    <definedName name="rft" localSheetId="2" hidden="1">{"Riqfin97",#N/A,FALSE,"Tran";"Riqfinpro",#N/A,FALSE,"Tran"}</definedName>
    <definedName name="rft" localSheetId="3" hidden="1">{"Riqfin97",#N/A,FALSE,"Tran";"Riqfinpro",#N/A,FALSE,"Tran"}</definedName>
    <definedName name="rft" localSheetId="5" hidden="1">{"Riqfin97",#N/A,FALSE,"Tran";"Riqfinpro",#N/A,FALSE,"Tran"}</definedName>
    <definedName name="rft" hidden="1">{"Riqfin97",#N/A,FALSE,"Tran";"Riqfinpro",#N/A,FALSE,"Tran"}</definedName>
    <definedName name="rfv" localSheetId="6" hidden="1">{"Tab1",#N/A,FALSE,"P";"Tab2",#N/A,FALSE,"P"}</definedName>
    <definedName name="rfv" localSheetId="2" hidden="1">{"Tab1",#N/A,FALSE,"P";"Tab2",#N/A,FALSE,"P"}</definedName>
    <definedName name="rfv" localSheetId="3" hidden="1">{"Tab1",#N/A,FALSE,"P";"Tab2",#N/A,FALSE,"P"}</definedName>
    <definedName name="rfv" localSheetId="5" hidden="1">{"Tab1",#N/A,FALSE,"P";"Tab2",#N/A,FALSE,"P"}</definedName>
    <definedName name="rfv" hidden="1">{"Tab1",#N/A,FALSE,"P";"Tab2",#N/A,FALSE,"P"}</definedName>
    <definedName name="rgdfgd" localSheetId="2" hidden="1">#REF!</definedName>
    <definedName name="rgdfgd" hidden="1">#REF!</definedName>
    <definedName name="rgz\dsf">#N/A</definedName>
    <definedName name="ri" localSheetId="2" hidden="1">#REF!</definedName>
    <definedName name="ri" hidden="1">#REF!</definedName>
    <definedName name="right" localSheetId="2">#REF!</definedName>
    <definedName name="right">#REF!</definedName>
    <definedName name="RIN">#REF!</definedName>
    <definedName name="rindex">#REF!</definedName>
    <definedName name="rngErrorSort">[51]ErrCheck!$A$4</definedName>
    <definedName name="rngLastSave">[51]Main!$G$19</definedName>
    <definedName name="rngLastSent">[51]Main!$G$18</definedName>
    <definedName name="rngLastUpdate">[51]Links!$D$2</definedName>
    <definedName name="rngNeedsUpdate">[51]Links!$E$2</definedName>
    <definedName name="rngQuestChecked">[51]ErrCheck!$A$3</definedName>
    <definedName name="ROS">#N/A</definedName>
    <definedName name="Rows_Table">#REF!</definedName>
    <definedName name="RR" localSheetId="2">#REF!</definedName>
    <definedName name="RR">#REF!</definedName>
    <definedName name="rrasrra" localSheetId="2">#REF!</definedName>
    <definedName name="rrasrra">#REF!</definedName>
    <definedName name="rrr" localSheetId="6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6" hidden="1">{"Tab1",#N/A,FALSE,"P";"Tab2",#N/A,FALSE,"P"}</definedName>
    <definedName name="rrrrrr" localSheetId="2" hidden="1">{"Tab1",#N/A,FALSE,"P";"Tab2",#N/A,FALSE,"P"}</definedName>
    <definedName name="rrrrrr" localSheetId="3" hidden="1">{"Tab1",#N/A,FALSE,"P";"Tab2",#N/A,FALSE,"P"}</definedName>
    <definedName name="rrrrrr" localSheetId="5" hidden="1">{"Tab1",#N/A,FALSE,"P";"Tab2",#N/A,FALSE,"P"}</definedName>
    <definedName name="rrrrrr" hidden="1">{"Tab1",#N/A,FALSE,"P";"Tab2",#N/A,FALSE,"P"}</definedName>
    <definedName name="rrrrrrr" localSheetId="6" hidden="1">{"Tab1",#N/A,FALSE,"P";"Tab2",#N/A,FALSE,"P"}</definedName>
    <definedName name="rrrrrrr" localSheetId="2" hidden="1">{"Tab1",#N/A,FALSE,"P";"Tab2",#N/A,FALSE,"P"}</definedName>
    <definedName name="rrrrrrr" localSheetId="3" hidden="1">{"Tab1",#N/A,FALSE,"P";"Tab2",#N/A,FALSE,"P"}</definedName>
    <definedName name="rrrrrrr" localSheetId="5" hidden="1">{"Tab1",#N/A,FALSE,"P";"Tab2",#N/A,FALSE,"P"}</definedName>
    <definedName name="rrrrrrr" hidden="1">{"Tab1",#N/A,FALSE,"P";"Tab2",#N/A,FALSE,"P"}</definedName>
    <definedName name="rrrrrrrrrrrrr" localSheetId="6" hidden="1">{"Tab1",#N/A,FALSE,"P";"Tab2",#N/A,FALSE,"P"}</definedName>
    <definedName name="rrrrrrrrrrrrr" localSheetId="2" hidden="1">{"Tab1",#N/A,FALSE,"P";"Tab2",#N/A,FALSE,"P"}</definedName>
    <definedName name="rrrrrrrrrrrrr" localSheetId="3" hidden="1">{"Tab1",#N/A,FALSE,"P";"Tab2",#N/A,FALSE,"P"}</definedName>
    <definedName name="rrrrrrrrrrrrr" localSheetId="5" hidden="1">{"Tab1",#N/A,FALSE,"P";"Tab2",#N/A,FALSE,"P"}</definedName>
    <definedName name="rrrrrrrrrrrrr" hidden="1">{"Tab1",#N/A,FALSE,"P";"Tab2",#N/A,FALSE,"P"}</definedName>
    <definedName name="RS" localSheetId="2">#REF!</definedName>
    <definedName name="RS">#REF!</definedName>
    <definedName name="RS1A" localSheetId="2">#REF!</definedName>
    <definedName name="RS1A">#REF!</definedName>
    <definedName name="RSB">#REF!</definedName>
    <definedName name="RSB_AHAP_40R">#REF!</definedName>
    <definedName name="RSB_Bcos_Des_40R">#REF!</definedName>
    <definedName name="RSB_SOCFIN_40R">#REF!</definedName>
    <definedName name="rt" localSheetId="6" hidden="1">{"Minpmon",#N/A,FALSE,"Monthinput"}</definedName>
    <definedName name="rt" localSheetId="2" hidden="1">{"Minpmon",#N/A,FALSE,"Monthinput"}</definedName>
    <definedName name="rt" localSheetId="3" hidden="1">{"Minpmon",#N/A,FALSE,"Monthinput"}</definedName>
    <definedName name="rt" localSheetId="5" hidden="1">{"Minpmon",#N/A,FALSE,"Monthinput"}</definedName>
    <definedName name="rt" hidden="1">{"Minpmon",#N/A,FALSE,"Monthinput"}</definedName>
    <definedName name="rte" localSheetId="6" hidden="1">{"Riqfin97",#N/A,FALSE,"Tran";"Riqfinpro",#N/A,FALSE,"Tran"}</definedName>
    <definedName name="rte" localSheetId="2" hidden="1">{"Riqfin97",#N/A,FALSE,"Tran";"Riqfinpro",#N/A,FALSE,"Tran"}</definedName>
    <definedName name="rte" localSheetId="3" hidden="1">{"Riqfin97",#N/A,FALSE,"Tran";"Riqfinpro",#N/A,FALSE,"Tran"}</definedName>
    <definedName name="rte" localSheetId="5" hidden="1">{"Riqfin97",#N/A,FALSE,"Tran";"Riqfinpro",#N/A,FALSE,"Tran"}</definedName>
    <definedName name="rte" hidden="1">{"Riqfin97",#N/A,FALSE,"Tran";"Riqfinpro",#N/A,FALSE,"Tran"}</definedName>
    <definedName name="rtre" localSheetId="6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tre1" localSheetId="6" hidden="1">{"Main Economic Indicators",#N/A,FALSE,"C"}</definedName>
    <definedName name="rtre1" localSheetId="2" hidden="1">{"Main Economic Indicators",#N/A,FALSE,"C"}</definedName>
    <definedName name="rtre1" localSheetId="3" hidden="1">{"Main Economic Indicators",#N/A,FALSE,"C"}</definedName>
    <definedName name="rtre1" localSheetId="5" hidden="1">{"Main Economic Indicators",#N/A,FALSE,"C"}</definedName>
    <definedName name="rtre1" hidden="1">{"Main Economic Indicators",#N/A,FALSE,"C"}</definedName>
    <definedName name="rty" localSheetId="6" hidden="1">{"Riqfin97",#N/A,FALSE,"Tran";"Riqfinpro",#N/A,FALSE,"Tran"}</definedName>
    <definedName name="rty" localSheetId="2" hidden="1">{"Riqfin97",#N/A,FALSE,"Tran";"Riqfinpro",#N/A,FALSE,"Tran"}</definedName>
    <definedName name="rty" localSheetId="3" hidden="1">{"Riqfin97",#N/A,FALSE,"Tran";"Riqfinpro",#N/A,FALSE,"Tran"}</definedName>
    <definedName name="rty" localSheetId="5" hidden="1">{"Riqfin97",#N/A,FALSE,"Tran";"Riqfinpro",#N/A,FALSE,"Tran"}</definedName>
    <definedName name="rty" hidden="1">{"Riqfin97",#N/A,FALSE,"Tran";"Riqfinpro",#N/A,FALSE,"Tran"}</definedName>
    <definedName name="RUIZ" localSheetId="2">#REF!</definedName>
    <definedName name="RUIZ">#REF!</definedName>
    <definedName name="Rwvu.PLA2." localSheetId="2" hidden="1">'[30]COP FED'!#REF!</definedName>
    <definedName name="Rwvu.PLA2." hidden="1">'[30]COP FED'!#REF!</definedName>
    <definedName name="rx" localSheetId="2" hidden="1">#REF!</definedName>
    <definedName name="rx" hidden="1">#REF!</definedName>
    <definedName name="s" localSheetId="6" hidden="1">{"Tab1",#N/A,FALSE,"P";"Tab2",#N/A,FALSE,"P"}</definedName>
    <definedName name="s" localSheetId="2" hidden="1">{"Tab1",#N/A,FALSE,"P";"Tab2",#N/A,FALSE,"P"}</definedName>
    <definedName name="s" localSheetId="3" hidden="1">{"Tab1",#N/A,FALSE,"P";"Tab2",#N/A,FALSE,"P"}</definedName>
    <definedName name="s" localSheetId="5" hidden="1">{"Tab1",#N/A,FALSE,"P";"Tab2",#N/A,FALSE,"P"}</definedName>
    <definedName name="s" hidden="1">{"Tab1",#N/A,FALSE,"P";"Tab2",#N/A,FALSE,"P"}</definedName>
    <definedName name="S_" localSheetId="2">#REF!</definedName>
    <definedName name="S_">#REF!</definedName>
    <definedName name="S_1A" localSheetId="2">#REF!</definedName>
    <definedName name="S_1A">#REF!</definedName>
    <definedName name="SA_Tab">#REF!</definedName>
    <definedName name="sad" localSheetId="6" hidden="1">{"Riqfin97",#N/A,FALSE,"Tran";"Riqfinpro",#N/A,FALSE,"Tran"}</definedName>
    <definedName name="sad" localSheetId="2" hidden="1">{"Riqfin97",#N/A,FALSE,"Tran";"Riqfinpro",#N/A,FALSE,"Tran"}</definedName>
    <definedName name="sad" localSheetId="3" hidden="1">{"Riqfin97",#N/A,FALSE,"Tran";"Riqfinpro",#N/A,FALSE,"Tran"}</definedName>
    <definedName name="sad" localSheetId="5" hidden="1">{"Riqfin97",#N/A,FALSE,"Tran";"Riqfinpro",#N/A,FALSE,"Tran"}</definedName>
    <definedName name="sad" hidden="1">{"Riqfin97",#N/A,FALSE,"Tran";"Riqfinpro",#N/A,FALSE,"Tran"}</definedName>
    <definedName name="SAR" localSheetId="2">#REF!</definedName>
    <definedName name="SAR">#REF!</definedName>
    <definedName name="Scale" localSheetId="2">#REF!</definedName>
    <definedName name="Scale">#REF!</definedName>
    <definedName name="ScaleLabel" localSheetId="2">#REF!</definedName>
    <definedName name="ScaleLabel">#REF!</definedName>
    <definedName name="ScaleMultiplier" localSheetId="2">#REF!</definedName>
    <definedName name="ScaleMultiplier">#REF!</definedName>
    <definedName name="ScaleType" localSheetId="2">#REF!</definedName>
    <definedName name="ScaleType">#REF!</definedName>
    <definedName name="SCHILL" localSheetId="2">#REF!</definedName>
    <definedName name="SCHILL">#REF!</definedName>
    <definedName name="SCHILL1" localSheetId="2">#REF!</definedName>
    <definedName name="SCHILL1">#REF!</definedName>
    <definedName name="SCOTT1" localSheetId="2">#REF!</definedName>
    <definedName name="SCOTT1">#REF!</definedName>
    <definedName name="sd" localSheetId="2">#REF!</definedName>
    <definedName name="sd">#REF!</definedName>
    <definedName name="sdfsdfsdfsd" localSheetId="6" hidden="1">{"Riqfin97",#N/A,FALSE,"Tran";"Riqfinpro",#N/A,FALSE,"Tran"}</definedName>
    <definedName name="sdfsdfsdfsd" localSheetId="2" hidden="1">{"Riqfin97",#N/A,FALSE,"Tran";"Riqfinpro",#N/A,FALSE,"Tran"}</definedName>
    <definedName name="sdfsdfsdfsd" localSheetId="3" hidden="1">{"Riqfin97",#N/A,FALSE,"Tran";"Riqfinpro",#N/A,FALSE,"Tran"}</definedName>
    <definedName name="sdfsdfsdfsd" localSheetId="5" hidden="1">{"Riqfin97",#N/A,FALSE,"Tran";"Riqfinpro",#N/A,FALSE,"Tran"}</definedName>
    <definedName name="sdfsdfsdfsd" hidden="1">{"Riqfin97",#N/A,FALSE,"Tran";"Riqfinpro",#N/A,FALSE,"Tran"}</definedName>
    <definedName name="sds_gdp_exp_lari">#REF!</definedName>
    <definedName name="sds_gdp_origin" localSheetId="2">#REF!</definedName>
    <definedName name="sds_gdp_origin">#REF!</definedName>
    <definedName name="sds_gpd_exp_gdp" localSheetId="2">#REF!</definedName>
    <definedName name="sds_gpd_exp_gdp">#REF!</definedName>
    <definedName name="sdsd" localSheetId="2" hidden="1">'[44]Fax a enviar'!#REF!</definedName>
    <definedName name="sdsd" hidden="1">'[44]Fax a enviar'!#REF!</definedName>
    <definedName name="sdsds" localSheetId="2" hidden="1">#REF!</definedName>
    <definedName name="sdsds" hidden="1">#REF!</definedName>
    <definedName name="SEK" localSheetId="2">#REF!</definedName>
    <definedName name="SEK">#REF!</definedName>
    <definedName name="sencount" hidden="1">2</definedName>
    <definedName name="ser" localSheetId="6" hidden="1">{"Riqfin97",#N/A,FALSE,"Tran";"Riqfinpro",#N/A,FALSE,"Tran"}</definedName>
    <definedName name="ser" localSheetId="2" hidden="1">{"Riqfin97",#N/A,FALSE,"Tran";"Riqfinpro",#N/A,FALSE,"Tran"}</definedName>
    <definedName name="ser" localSheetId="3" hidden="1">{"Riqfin97",#N/A,FALSE,"Tran";"Riqfinpro",#N/A,FALSE,"Tran"}</definedName>
    <definedName name="ser" localSheetId="5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2">#REF!</definedName>
    <definedName name="SID">#REF!</definedName>
    <definedName name="SING" localSheetId="2">#REF!</definedName>
    <definedName name="SING">#REF!</definedName>
    <definedName name="SING1" localSheetId="2">#REF!</definedName>
    <definedName name="SING1">#REF!</definedName>
    <definedName name="snp">'[63]Credit ratings on 1st issues'!#REF!</definedName>
    <definedName name="SortRange" localSheetId="2">#REF!</definedName>
    <definedName name="SortRange">#REF!</definedName>
    <definedName name="SPN">#N/A</definedName>
    <definedName name="spnf" localSheetId="7">'[68]SPNF Acuerdo Incl. Int.'!spnf</definedName>
    <definedName name="spnf">'[68]SPNF Acuerdo Incl. Int.'!spnf</definedName>
    <definedName name="Spread_Between_Highest_and_Lowest_Rates">'[36]Inter-Bank'!$N$5</definedName>
    <definedName name="sss" localSheetId="6" hidden="1">{"Minpmon",#N/A,FALSE,"Monthinput"}</definedName>
    <definedName name="sss" localSheetId="2" hidden="1">{"Minpmon",#N/A,FALSE,"Monthinput"}</definedName>
    <definedName name="sss" localSheetId="3" hidden="1">{"Minpmon",#N/A,FALSE,"Monthinput"}</definedName>
    <definedName name="sss" localSheetId="5" hidden="1">{"Minpmon",#N/A,FALSE,"Monthinput"}</definedName>
    <definedName name="sss" hidden="1">{"Minpmon",#N/A,FALSE,"Monthinput"}</definedName>
    <definedName name="ssss" localSheetId="6" hidden="1">{"Riqfin97",#N/A,FALSE,"Tran";"Riqfinpro",#N/A,FALSE,"Tran"}</definedName>
    <definedName name="ssss" localSheetId="2" hidden="1">{"Riqfin97",#N/A,FALSE,"Tran";"Riqfinpro",#N/A,FALSE,"Tran"}</definedName>
    <definedName name="ssss" localSheetId="3" hidden="1">{"Riqfin97",#N/A,FALSE,"Tran";"Riqfinpro",#N/A,FALSE,"Tran"}</definedName>
    <definedName name="ssss" localSheetId="5" hidden="1">{"Riqfin97",#N/A,FALSE,"Tran";"Riqfinpro",#N/A,FALSE,"Tran"}</definedName>
    <definedName name="ssss" hidden="1">{"Riqfin97",#N/A,FALSE,"Tran";"Riqfinpro",#N/A,FALSE,"Tran"}</definedName>
    <definedName name="START">#REF!</definedName>
    <definedName name="StartPosition" localSheetId="2">#REF!</definedName>
    <definedName name="StartPosition">#REF!</definedName>
    <definedName name="STFQTAB">#REF!</definedName>
    <definedName name="STOP">#REF!</definedName>
    <definedName name="SUM">[7]BoP!$E$313:$BE$365</definedName>
    <definedName name="SUPLI" localSheetId="2">#REF!</definedName>
    <definedName name="SUPLI">#REF!</definedName>
    <definedName name="SUPLIDORES" localSheetId="2">#REF!</definedName>
    <definedName name="SUPLIDORES">#REF!</definedName>
    <definedName name="SUPPLY">[41]MONTHLY!$A$87:$Q$193</definedName>
    <definedName name="SUPPLY2">[41]MONTHLY!$A$422:$Z$477</definedName>
    <definedName name="swe" localSheetId="6" hidden="1">{"Tab1",#N/A,FALSE,"P";"Tab2",#N/A,FALSE,"P"}</definedName>
    <definedName name="swe" localSheetId="2" hidden="1">{"Tab1",#N/A,FALSE,"P";"Tab2",#N/A,FALSE,"P"}</definedName>
    <definedName name="swe" localSheetId="3" hidden="1">{"Tab1",#N/A,FALSE,"P";"Tab2",#N/A,FALSE,"P"}</definedName>
    <definedName name="swe" localSheetId="5" hidden="1">{"Tab1",#N/A,FALSE,"P";"Tab2",#N/A,FALSE,"P"}</definedName>
    <definedName name="swe" hidden="1">{"Tab1",#N/A,FALSE,"P";"Tab2",#N/A,FALSE,"P"}</definedName>
    <definedName name="Swvu.PLA1." hidden="1">'[30]COP FED'!#REF!</definedName>
    <definedName name="Swvu.PLA2." hidden="1">'[30]COP FED'!$A$1:$N$49</definedName>
    <definedName name="sxc" localSheetId="6" hidden="1">{"Riqfin97",#N/A,FALSE,"Tran";"Riqfinpro",#N/A,FALSE,"Tran"}</definedName>
    <definedName name="sxc" localSheetId="2" hidden="1">{"Riqfin97",#N/A,FALSE,"Tran";"Riqfinpro",#N/A,FALSE,"Tran"}</definedName>
    <definedName name="sxc" localSheetId="3" hidden="1">{"Riqfin97",#N/A,FALSE,"Tran";"Riqfinpro",#N/A,FALSE,"Tran"}</definedName>
    <definedName name="sxc" localSheetId="5" hidden="1">{"Riqfin97",#N/A,FALSE,"Tran";"Riqfinpro",#N/A,FALSE,"Tran"}</definedName>
    <definedName name="sxc" hidden="1">{"Riqfin97",#N/A,FALSE,"Tran";"Riqfinpro",#N/A,FALSE,"Tran"}</definedName>
    <definedName name="sxe" localSheetId="6" hidden="1">{"Riqfin97",#N/A,FALSE,"Tran";"Riqfinpro",#N/A,FALSE,"Tran"}</definedName>
    <definedName name="sxe" localSheetId="2" hidden="1">{"Riqfin97",#N/A,FALSE,"Tran";"Riqfinpro",#N/A,FALSE,"Tran"}</definedName>
    <definedName name="sxe" localSheetId="3" hidden="1">{"Riqfin97",#N/A,FALSE,"Tran";"Riqfinpro",#N/A,FALSE,"Tran"}</definedName>
    <definedName name="sxe" localSheetId="5" hidden="1">{"Riqfin97",#N/A,FALSE,"Tran";"Riqfinpro",#N/A,FALSE,"Tran"}</definedName>
    <definedName name="sxe" hidden="1">{"Riqfin97",#N/A,FALSE,"Tran";"Riqfinpro",#N/A,FALSE,"Tran"}</definedName>
    <definedName name="t" localSheetId="6" hidden="1">{"Minpmon",#N/A,FALSE,"Monthinput"}</definedName>
    <definedName name="t" localSheetId="2" hidden="1">{"Minpmon",#N/A,FALSE,"Monthinput"}</definedName>
    <definedName name="t" localSheetId="3" hidden="1">{"Minpmon",#N/A,FALSE,"Monthinput"}</definedName>
    <definedName name="t" localSheetId="5" hidden="1">{"Minpmon",#N/A,FALSE,"Monthinput"}</definedName>
    <definedName name="t" hidden="1">{"Minpmon",#N/A,FALSE,"Monthinput"}</definedName>
    <definedName name="Tab25a">#REF!</definedName>
    <definedName name="Tab25b" localSheetId="2">#REF!</definedName>
    <definedName name="Tab25b">#REF!</definedName>
    <definedName name="Tabe" localSheetId="2">#REF!</definedName>
    <definedName name="Tabe">#REF!</definedName>
    <definedName name="Table__47">[73]RED47!$A$1:$I$53</definedName>
    <definedName name="Table_2._Country_X___Public_Sector_Financing_1" localSheetId="2">#REF!</definedName>
    <definedName name="Table_2._Country_X___Public_Sector_Financing_1">#REF!</definedName>
    <definedName name="Table_3.5b" localSheetId="2">#REF!</definedName>
    <definedName name="Table_3.5b">#REF!</definedName>
    <definedName name="Table_Template">#REF!</definedName>
    <definedName name="table1" localSheetId="2">#REF!</definedName>
    <definedName name="table1">#REF!</definedName>
    <definedName name="Table2">#REF!</definedName>
    <definedName name="Table8">'[27]shared data'!$A$1:$E$32</definedName>
    <definedName name="TableA" localSheetId="2">#REF!</definedName>
    <definedName name="TableA">#REF!</definedName>
    <definedName name="TableB1" localSheetId="2">#REF!</definedName>
    <definedName name="TableB1">#REF!</definedName>
    <definedName name="TableB2" localSheetId="2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 localSheetId="2">#REF!</definedName>
    <definedName name="TASA">#REF!</definedName>
    <definedName name="TASAS" localSheetId="2">#REF!</definedName>
    <definedName name="TASAS">#REF!</definedName>
    <definedName name="Tasas_Interes_06R">[74]A!$A$1:$T$54</definedName>
    <definedName name="tblChecks">[51]ErrCheck!$A$3:$E$5</definedName>
    <definedName name="tblLinks">[51]Links!$A$4:$F$33</definedName>
    <definedName name="tc">#VALUE!</definedName>
    <definedName name="TD" localSheetId="2">#REF!</definedName>
    <definedName name="TD">#REF!</definedName>
    <definedName name="TD1A" localSheetId="2">#REF!</definedName>
    <definedName name="TD1A">#REF!</definedName>
    <definedName name="teetwetw" localSheetId="2" hidden="1">#REF!</definedName>
    <definedName name="teetwetw" hidden="1">#REF!</definedName>
    <definedName name="TELAS">#REF!</definedName>
    <definedName name="Template_Table">#REF!</definedName>
    <definedName name="terte" localSheetId="2" hidden="1">#REF!</definedName>
    <definedName name="terte" hidden="1">#REF!</definedName>
    <definedName name="tete" localSheetId="2" hidden="1">#REF!</definedName>
    <definedName name="tete" hidden="1">#REF!</definedName>
    <definedName name="tetetwe" hidden="1">'[47]Fax a enviar'!#REF!</definedName>
    <definedName name="textToday" localSheetId="2">#REF!</definedName>
    <definedName name="textToday">#REF!</definedName>
    <definedName name="TIPOCAMBIO" localSheetId="2">#REF!</definedName>
    <definedName name="TIPOCAMBIO">#REF!</definedName>
    <definedName name="TITLES">#REF!</definedName>
    <definedName name="TítuloDeColumna1">#REF!</definedName>
    <definedName name="TítuloDeColumna2">#REF!</definedName>
    <definedName name="_xlnm.Print_Titles" localSheetId="2">#REF!</definedName>
    <definedName name="_xlnm.Print_Titles">#REF!</definedName>
    <definedName name="tj" localSheetId="6" hidden="1">{"Riqfin97",#N/A,FALSE,"Tran";"Riqfinpro",#N/A,FALSE,"Tran"}</definedName>
    <definedName name="tj" localSheetId="2" hidden="1">{"Riqfin97",#N/A,FALSE,"Tran";"Riqfinpro",#N/A,FALSE,"Tran"}</definedName>
    <definedName name="tj" localSheetId="3" hidden="1">{"Riqfin97",#N/A,FALSE,"Tran";"Riqfinpro",#N/A,FALSE,"Tran"}</definedName>
    <definedName name="tj" localSheetId="5" hidden="1">{"Riqfin97",#N/A,FALSE,"Tran";"Riqfinpro",#N/A,FALSE,"Tran"}</definedName>
    <definedName name="tj" hidden="1">{"Riqfin97",#N/A,FALSE,"Tran";"Riqfinpro",#N/A,FALSE,"Tran"}</definedName>
    <definedName name="tjutju" hidden="1">'[44]Fax a enviar'!#REF!</definedName>
    <definedName name="TM" localSheetId="2">#REF!</definedName>
    <definedName name="TM">#REF!</definedName>
    <definedName name="TM_D" localSheetId="2">#REF!</definedName>
    <definedName name="TM_D">#REF!</definedName>
    <definedName name="TM_DPCH" localSheetId="2">#REF!</definedName>
    <definedName name="TM_DPCH">#REF!</definedName>
    <definedName name="TM_R">#REF!</definedName>
    <definedName name="TM_RPCH">#REF!</definedName>
    <definedName name="TMG">#REF!</definedName>
    <definedName name="TMG_D">[40]Q5!$E$23:$AH$23</definedName>
    <definedName name="TMG_DPCH" localSheetId="2">#REF!</definedName>
    <definedName name="TMG_DPCH">#REF!</definedName>
    <definedName name="TMG_R" localSheetId="2">#REF!</definedName>
    <definedName name="TMG_R">#REF!</definedName>
    <definedName name="TMG_RPCH" localSheetId="2">#REF!</definedName>
    <definedName name="TMG_RPCH">#REF!</definedName>
    <definedName name="TMGO">#N/A</definedName>
    <definedName name="TMGO_D" localSheetId="2">#REF!</definedName>
    <definedName name="TMGO_D">#REF!</definedName>
    <definedName name="TMGO_DPCH" localSheetId="2">#REF!</definedName>
    <definedName name="TMGO_DPCH">#REF!</definedName>
    <definedName name="TMGO_R" localSheetId="2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 localSheetId="2">#REF!</definedName>
    <definedName name="TOC">#REF!</definedName>
    <definedName name="TODO">[75]BCC!$A$1:$N$821,[75]BCC!$A$822:$N$1624</definedName>
    <definedName name="TOT00" localSheetId="2">#REF!</definedName>
    <definedName name="TOT00">#REF!</definedName>
    <definedName name="TOTAL" localSheetId="2">#REF!</definedName>
    <definedName name="TOTAL">#REF!</definedName>
    <definedName name="Trade">#REF!</definedName>
    <definedName name="TRADE3">[14]Trade!#REF!</definedName>
    <definedName name="TransChoice" localSheetId="7">OFFSET(TransList,0,0,COUNTA(TransList),1)</definedName>
    <definedName name="TransChoice" localSheetId="6">OFFSET(TransList,0,0,COUNTA(TransList),1)</definedName>
    <definedName name="TransChoice" localSheetId="2">OFFSET(TransList,0,0,COUNTA(TransList),1)</definedName>
    <definedName name="TransChoice" localSheetId="3">OFFSET(TransList,0,0,COUNTA(TransList),1)</definedName>
    <definedName name="TransChoice" localSheetId="5">OFFSET(TransList,0,0,COUNTA(TransList),1)</definedName>
    <definedName name="TransChoice">OFFSET(TransList,0,0,COUNTA(TransList),1)</definedName>
    <definedName name="trert" localSheetId="2" hidden="1">'[47]Fax a enviar'!#REF!</definedName>
    <definedName name="trert" hidden="1">'[47]Fax a enviar'!#REF!</definedName>
    <definedName name="TRIGO" localSheetId="2">#REF!</definedName>
    <definedName name="TRIGO">#REF!</definedName>
    <definedName name="Trim">[62]Codigos!$A$5:$E$11</definedName>
    <definedName name="trrtr" localSheetId="2" hidden="1">#REF!</definedName>
    <definedName name="trrtr" hidden="1">#REF!</definedName>
    <definedName name="trtert" localSheetId="2" hidden="1">'[47]Fax a enviar'!#REF!</definedName>
    <definedName name="trtert" hidden="1">'[47]Fax a enviar'!#REF!</definedName>
    <definedName name="trtr" localSheetId="2" hidden="1">'[47]Fax a enviar'!#REF!</definedName>
    <definedName name="trtr" hidden="1">'[47]Fax a enviar'!#REF!</definedName>
    <definedName name="tt" localSheetId="2">#REF!</definedName>
    <definedName name="tt">#REF!</definedName>
    <definedName name="tta" localSheetId="2">#REF!</definedName>
    <definedName name="tta">#REF!</definedName>
    <definedName name="ttaa" localSheetId="2">#REF!</definedName>
    <definedName name="ttaa">#REF!</definedName>
    <definedName name="ttetet" hidden="1">'[47]Fax a enviar'!#REF!</definedName>
    <definedName name="ttt" hidden="1">'[44]Fax a enviar'!#REF!</definedName>
    <definedName name="tttt" localSheetId="6" hidden="1">{"Tab1",#N/A,FALSE,"P";"Tab2",#N/A,FALSE,"P"}</definedName>
    <definedName name="tttt" localSheetId="2" hidden="1">{"Tab1",#N/A,FALSE,"P";"Tab2",#N/A,FALSE,"P"}</definedName>
    <definedName name="tttt" localSheetId="3" hidden="1">{"Tab1",#N/A,FALSE,"P";"Tab2",#N/A,FALSE,"P"}</definedName>
    <definedName name="tttt" localSheetId="5" hidden="1">{"Tab1",#N/A,FALSE,"P";"Tab2",#N/A,FALSE,"P"}</definedName>
    <definedName name="tttt" hidden="1">{"Tab1",#N/A,FALSE,"P";"Tab2",#N/A,FALSE,"P"}</definedName>
    <definedName name="ttttt" hidden="1">[61]M!#REF!</definedName>
    <definedName name="twetwee" localSheetId="2" hidden="1">#REF!</definedName>
    <definedName name="twetwee" hidden="1">#REF!</definedName>
    <definedName name="TX" localSheetId="2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 localSheetId="2">#REF!</definedName>
    <definedName name="TXG_DPCH">#REF!</definedName>
    <definedName name="TXG_R" localSheetId="2">#REF!</definedName>
    <definedName name="TXG_R">#REF!</definedName>
    <definedName name="TXG_RPCH" localSheetId="2">#REF!</definedName>
    <definedName name="TXG_RPCH">#REF!</definedName>
    <definedName name="TXGO">#N/A</definedName>
    <definedName name="TXGO_D" localSheetId="2">#REF!</definedName>
    <definedName name="TXGO_D">#REF!</definedName>
    <definedName name="TXGO_DPCH" localSheetId="2">#REF!</definedName>
    <definedName name="TXGO_DPCH">#REF!</definedName>
    <definedName name="TXGO_R" localSheetId="2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ty" localSheetId="6" hidden="1">{"Riqfin97",#N/A,FALSE,"Tran";"Riqfinpro",#N/A,FALSE,"Tran"}</definedName>
    <definedName name="ty" localSheetId="2" hidden="1">{"Riqfin97",#N/A,FALSE,"Tran";"Riqfinpro",#N/A,FALSE,"Tran"}</definedName>
    <definedName name="ty" localSheetId="3" hidden="1">{"Riqfin97",#N/A,FALSE,"Tran";"Riqfinpro",#N/A,FALSE,"Tran"}</definedName>
    <definedName name="ty" localSheetId="5" hidden="1">{"Riqfin97",#N/A,FALSE,"Tran";"Riqfinpro",#N/A,FALSE,"Tran"}</definedName>
    <definedName name="ty" hidden="1">{"Riqfin97",#N/A,FALSE,"Tran";"Riqfinpro",#N/A,FALSE,"Tran"}</definedName>
    <definedName name="UAED" localSheetId="2">#REF!</definedName>
    <definedName name="UAED">#REF!</definedName>
    <definedName name="UAED1" localSheetId="2">#REF!</definedName>
    <definedName name="UAED1">#REF!</definedName>
    <definedName name="UC" localSheetId="2">#REF!</definedName>
    <definedName name="UC">#REF!</definedName>
    <definedName name="UC1A" localSheetId="2">#REF!</definedName>
    <definedName name="UC1A">#REF!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>#REF!</definedName>
    <definedName name="unemp_96Q4" localSheetId="2">#REF!</definedName>
    <definedName name="unemp_96Q4">#REF!</definedName>
    <definedName name="unemp_97Q1" localSheetId="2">#REF!</definedName>
    <definedName name="unemp_97Q1">#REF!</definedName>
    <definedName name="unemp_97Q2">#REF!</definedName>
    <definedName name="unemp_nat">#REF!</definedName>
    <definedName name="unemp_urbrural">#REF!</definedName>
    <definedName name="UnitsLabel" localSheetId="2">#REF!</definedName>
    <definedName name="UnitsLabel">#REF!</definedName>
    <definedName name="US_1" localSheetId="2">OFFSET(#REF!,0,0,COUNT(#REF!),1)</definedName>
    <definedName name="US_1">OFFSET(#REF!,0,0,COUNT(#REF!),1)</definedName>
    <definedName name="US_2">OFFSET(#REF!,0,0,COUNT(#REF!),1)</definedName>
    <definedName name="USavg">OFFSET(#REF!,0,0,COUNT(#REF!),1)</definedName>
    <definedName name="USCRUDE87" localSheetId="2">#REF!</definedName>
    <definedName name="USCRUDE87">#REF!</definedName>
    <definedName name="USCRUDE88" localSheetId="2">#REF!</definedName>
    <definedName name="USCRUDE88">#REF!</definedName>
    <definedName name="USDIST87" localSheetId="2">#REF!</definedName>
    <definedName name="USDIST87">#REF!</definedName>
    <definedName name="USDIST88" localSheetId="2">#REF!</definedName>
    <definedName name="USDIST88">#REF!</definedName>
    <definedName name="USDSR">#REF!</definedName>
    <definedName name="USMG87" localSheetId="2">#REF!</definedName>
    <definedName name="USMG87">#REF!</definedName>
    <definedName name="USMG88" localSheetId="2">#REF!</definedName>
    <definedName name="USMG88">#REF!</definedName>
    <definedName name="USmin" localSheetId="2">OFFSET(#REF!,0,0,COUNT(#REF!),1)</definedName>
    <definedName name="USmin">OFFSET(#REF!,0,0,COUNT(#REF!),1)</definedName>
    <definedName name="USPROD87" localSheetId="2">#REF!</definedName>
    <definedName name="USPROD87">#REF!</definedName>
    <definedName name="USPROD88" localSheetId="2">#REF!</definedName>
    <definedName name="USPROD88">#REF!</definedName>
    <definedName name="USRFO87" localSheetId="2">#REF!</definedName>
    <definedName name="USRFO87">#REF!</definedName>
    <definedName name="USRFO88" localSheetId="2">#REF!</definedName>
    <definedName name="USRFO88">#REF!</definedName>
    <definedName name="USrng" localSheetId="2">OFFSET(#REF!,0,0,COUNT(#REF!),1)</definedName>
    <definedName name="USrng">OFFSET(#REF!,0,0,COUNT(#REF!),1)</definedName>
    <definedName name="USSR" localSheetId="2">#REF!</definedName>
    <definedName name="USSR">#REF!</definedName>
    <definedName name="USTOT87" localSheetId="2">#REF!</definedName>
    <definedName name="USTOT87">#REF!</definedName>
    <definedName name="USTOT88" localSheetId="2">#REF!</definedName>
    <definedName name="USTOT88">#REF!</definedName>
    <definedName name="uu" localSheetId="6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6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u" localSheetId="6" hidden="1">{"Riqfin97",#N/A,FALSE,"Tran";"Riqfinpro",#N/A,FALSE,"Tran"}</definedName>
    <definedName name="uuuuuu" localSheetId="2" hidden="1">{"Riqfin97",#N/A,FALSE,"Tran";"Riqfinpro",#N/A,FALSE,"Tran"}</definedName>
    <definedName name="uuuuuu" localSheetId="3" hidden="1">{"Riqfin97",#N/A,FALSE,"Tran";"Riqfinpro",#N/A,FALSE,"Tran"}</definedName>
    <definedName name="uuuuuu" localSheetId="5" hidden="1">{"Riqfin97",#N/A,FALSE,"Tran";"Riqfinpro",#N/A,FALSE,"Tran"}</definedName>
    <definedName name="uuuuuu" hidden="1">{"Riqfin97",#N/A,FALSE,"Tran";"Riqfinpro",#N/A,FALSE,"Tran"}</definedName>
    <definedName name="VALID_FORMATS" localSheetId="2">#REF!</definedName>
    <definedName name="VALID_FORMATS">#REF!</definedName>
    <definedName name="VenceHoy" localSheetId="2">#REF!</definedName>
    <definedName name="VenceHoy">#REF!</definedName>
    <definedName name="VENEZU" localSheetId="2">#REF!</definedName>
    <definedName name="VENEZU">#REF!</definedName>
    <definedName name="VIAAEREA">#REF!</definedName>
    <definedName name="VTITLES">#REF!</definedName>
    <definedName name="vv" localSheetId="6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6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vvv" localSheetId="6" hidden="1">{"Minpmon",#N/A,FALSE,"Monthinput"}</definedName>
    <definedName name="vvvv" localSheetId="2" hidden="1">{"Minpmon",#N/A,FALSE,"Monthinput"}</definedName>
    <definedName name="vvvv" localSheetId="3" hidden="1">{"Minpmon",#N/A,FALSE,"Monthinput"}</definedName>
    <definedName name="vvvv" localSheetId="5" hidden="1">{"Minpmon",#N/A,FALSE,"Monthinput"}</definedName>
    <definedName name="vvvv" hidden="1">{"Minpmon",#N/A,FALSE,"Monthinput"}</definedName>
    <definedName name="vvvvvvvvvvvv" localSheetId="6" hidden="1">{"Riqfin97",#N/A,FALSE,"Tran";"Riqfinpro",#N/A,FALSE,"Tran"}</definedName>
    <definedName name="vvvvvvvvvvvv" localSheetId="2" hidden="1">{"Riqfin97",#N/A,FALSE,"Tran";"Riqfinpro",#N/A,FALSE,"Tran"}</definedName>
    <definedName name="vvvvvvvvvvvv" localSheetId="3" hidden="1">{"Riqfin97",#N/A,FALSE,"Tran";"Riqfinpro",#N/A,FALSE,"Tran"}</definedName>
    <definedName name="vvvvvvvvvvvv" localSheetId="5" hidden="1">{"Riqfin97",#N/A,FALSE,"Tran";"Riqfinpro",#N/A,FALSE,"Tran"}</definedName>
    <definedName name="vvvvvvvvvvvv" hidden="1">{"Riqfin97",#N/A,FALSE,"Tran";"Riqfinpro",#N/A,FALSE,"Tran"}</definedName>
    <definedName name="vvvvvvvvvvvvv" localSheetId="6" hidden="1">{"Tab1",#N/A,FALSE,"P";"Tab2",#N/A,FALSE,"P"}</definedName>
    <definedName name="vvvvvvvvvvvvv" localSheetId="2" hidden="1">{"Tab1",#N/A,FALSE,"P";"Tab2",#N/A,FALSE,"P"}</definedName>
    <definedName name="vvvvvvvvvvvvv" localSheetId="3" hidden="1">{"Tab1",#N/A,FALSE,"P";"Tab2",#N/A,FALSE,"P"}</definedName>
    <definedName name="vvvvvvvvvvvvv" localSheetId="5" hidden="1">{"Tab1",#N/A,FALSE,"P";"Tab2",#N/A,FALSE,"P"}</definedName>
    <definedName name="vvvvvvvvvvvvv" hidden="1">{"Tab1",#N/A,FALSE,"P";"Tab2",#N/A,FALSE,"P"}</definedName>
    <definedName name="w" localSheetId="6" hidden="1">{"Minpmon",#N/A,FALSE,"Monthinput"}</definedName>
    <definedName name="w" localSheetId="2" hidden="1">{"Minpmon",#N/A,FALSE,"Monthinput"}</definedName>
    <definedName name="w" localSheetId="3" hidden="1">{"Minpmon",#N/A,FALSE,"Monthinput"}</definedName>
    <definedName name="w" localSheetId="5" hidden="1">{"Minpmon",#N/A,FALSE,"Monthinput"}</definedName>
    <definedName name="w" hidden="1">{"Minpmon",#N/A,FALSE,"Monthinput"}</definedName>
    <definedName name="wage_govt_sector">#REF!</definedName>
    <definedName name="WAPR" localSheetId="2">#REF!</definedName>
    <definedName name="WAPR">#REF!</definedName>
    <definedName name="Weekly_Depreciation">'[36]Inter-Bank'!$I$5</definedName>
    <definedName name="Weighted_Average_Inter_Bank_Exchange_Rate">'[36]Inter-Bank'!$C$5</definedName>
    <definedName name="WEO" localSheetId="2">#REF!</definedName>
    <definedName name="WEO">#REF!</definedName>
    <definedName name="wer" localSheetId="6" hidden="1">{"Riqfin97",#N/A,FALSE,"Tran";"Riqfinpro",#N/A,FALSE,"Tran"}</definedName>
    <definedName name="wer" localSheetId="2" hidden="1">{"Riqfin97",#N/A,FALSE,"Tran";"Riqfinpro",#N/A,FALSE,"Tran"}</definedName>
    <definedName name="wer" localSheetId="3" hidden="1">{"Riqfin97",#N/A,FALSE,"Tran";"Riqfinpro",#N/A,FALSE,"Tran"}</definedName>
    <definedName name="wer" localSheetId="5" hidden="1">{"Riqfin97",#N/A,FALSE,"Tran";"Riqfinpro",#N/A,FALSE,"Tran"}</definedName>
    <definedName name="wer" hidden="1">{"Riqfin97",#N/A,FALSE,"Tran";"Riqfinpro",#N/A,FALSE,"Tran"}</definedName>
    <definedName name="will" localSheetId="7">'[68]SPNF Acuerdo Incl. Int.'!will</definedName>
    <definedName name="will">'[68]SPNF Acuerdo Incl. Int.'!will</definedName>
    <definedName name="WPCP33_D" localSheetId="2">#REF!</definedName>
    <definedName name="WPCP33_D">#REF!</definedName>
    <definedName name="WPCP33pch" localSheetId="2">#REF!</definedName>
    <definedName name="WPCP33pch">#REF!</definedName>
    <definedName name="wrn" localSheetId="6" hidden="1">{"Main Economic Indicators",#N/A,FALSE,"C"}</definedName>
    <definedName name="wrn" localSheetId="2" hidden="1">{"Main Economic Indicators",#N/A,FALSE,"C"}</definedName>
    <definedName name="wrn" localSheetId="3" hidden="1">{"Main Economic Indicators",#N/A,FALSE,"C"}</definedName>
    <definedName name="wrn" localSheetId="5" hidden="1">{"Main Economic Indicators",#N/A,FALSE,"C"}</definedName>
    <definedName name="wrn" hidden="1">{"Main Economic Indicators",#N/A,FALSE,"C"}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6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6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5" hidden="1">{#N/A,#N/A,FALSE,"BANKS"}</definedName>
    <definedName name="wrn.BANKS." hidden="1">{#N/A,#N/A,FALSE,"BANKS"}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6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6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6" hidden="1">{#N/A,#N/A,FALSE,"CelPIB"}</definedName>
    <definedName name="wrn.CelPIB." localSheetId="2" hidden="1">{#N/A,#N/A,FALSE,"CelPIB"}</definedName>
    <definedName name="wrn.CelPIB." localSheetId="3" hidden="1">{#N/A,#N/A,FALSE,"CelPIB"}</definedName>
    <definedName name="wrn.CelPIB." localSheetId="5" hidden="1">{#N/A,#N/A,FALSE,"CelPIB"}</definedName>
    <definedName name="wrn.CelPIB." hidden="1">{#N/A,#N/A,FALSE,"CelPIB"}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6" hidden="1">{#N/A,#N/A,FALSE,"NFPS GDP"}</definedName>
    <definedName name="wrn.CGvt._.Revenue._.GDP." localSheetId="2" hidden="1">{#N/A,#N/A,FALSE,"NFPS GDP"}</definedName>
    <definedName name="wrn.CGvt._.Revenue._.GDP." localSheetId="3" hidden="1">{#N/A,#N/A,FALSE,"NFPS GDP"}</definedName>
    <definedName name="wrn.CGvt._.Revenue._.GDP." localSheetId="5" hidden="1">{#N/A,#N/A,FALSE,"NFPS GDP"}</definedName>
    <definedName name="wrn.CGvt._.Revenue._.GDP." hidden="1">{#N/A,#N/A,FALSE,"NFPS GDP"}</definedName>
    <definedName name="wrn.CREDIT." localSheetId="6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6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6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5" hidden="1">{#N/A,#N/A,FALSE,"DEPO"}</definedName>
    <definedName name="wrn.DEPO." hidden="1">{#N/A,#N/A,FALSE,"DEPO"}</definedName>
    <definedName name="wrn.EntpsPIB." localSheetId="6" hidden="1">{#N/A,#N/A,FALSE,"EntpsPIB"}</definedName>
    <definedName name="wrn.EntpsPIB." localSheetId="2" hidden="1">{#N/A,#N/A,FALSE,"EntpsPIB"}</definedName>
    <definedName name="wrn.EntpsPIB." localSheetId="3" hidden="1">{#N/A,#N/A,FALSE,"EntpsPIB"}</definedName>
    <definedName name="wrn.EntpsPIB." localSheetId="5" hidden="1">{#N/A,#N/A,FALSE,"EntpsPIB"}</definedName>
    <definedName name="wrn.EntpsPIB." hidden="1">{#N/A,#N/A,FALSE,"EntpsPIB"}</definedName>
    <definedName name="wrn.EXCISE." localSheetId="6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6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6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6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6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6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6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6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6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6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6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5" hidden="1">{#N/A,#N/A,FALSE,"INTERST"}</definedName>
    <definedName name="wrn.INTERST." hidden="1">{#N/A,#N/A,FALSE,"INTERST"}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6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6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5" hidden="1">{"MONA",#N/A,FALSE,"S"}</definedName>
    <definedName name="wrn.MONA." hidden="1">{"MONA",#N/A,FALSE,"S"}</definedName>
    <definedName name="wrn.Monthsheet." localSheetId="6" hidden="1">{"Minpmon",#N/A,FALSE,"Monthinput"}</definedName>
    <definedName name="wrn.Monthsheet." localSheetId="2" hidden="1">{"Minpmon",#N/A,FALSE,"Monthinput"}</definedName>
    <definedName name="wrn.Monthsheet." localSheetId="3" hidden="1">{"Minpmon",#N/A,FALSE,"Monthinput"}</definedName>
    <definedName name="wrn.Monthsheet." localSheetId="5" hidden="1">{"Minpmon",#N/A,FALSE,"Monthinput"}</definedName>
    <definedName name="wrn.Monthsheet." hidden="1">{"Minpmon",#N/A,FALSE,"Monthinput"}</definedName>
    <definedName name="wrn.MS." localSheetId="6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5" hidden="1">{#N/A,#N/A,FALSE,"MS"}</definedName>
    <definedName name="wrn.MS." hidden="1">{#N/A,#N/A,FALSE,"MS"}</definedName>
    <definedName name="wrn.NBG." localSheetId="6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5" hidden="1">{#N/A,#N/A,FALSE,"NBG"}</definedName>
    <definedName name="wrn.NBG." hidden="1">{#N/A,#N/A,FALSE,"NBG"}</definedName>
    <definedName name="wrn.NFPS._.GDP." localSheetId="6" hidden="1">{#N/A,#N/A,FALSE,"NFPS GDP"}</definedName>
    <definedName name="wrn.NFPS._.GDP." localSheetId="2" hidden="1">{#N/A,#N/A,FALSE,"NFPS GDP"}</definedName>
    <definedName name="wrn.NFPS._.GDP." localSheetId="3" hidden="1">{#N/A,#N/A,FALSE,"NFPS GDP"}</definedName>
    <definedName name="wrn.NFPS._.GDP." localSheetId="5" hidden="1">{#N/A,#N/A,FALSE,"NFPS GDP"}</definedName>
    <definedName name="wrn.NFPS._.GDP." hidden="1">{#N/A,#N/A,FALSE,"NFPS GDP"}</definedName>
    <definedName name="wrn.original." localSheetId="6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6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6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ogram." localSheetId="6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PRUDENT." localSheetId="6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6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5" hidden="1">{#N/A,#N/A,FALSE,"PUBLEXP"}</definedName>
    <definedName name="wrn.PUBLEXP." hidden="1">{#N/A,#N/A,FALSE,"PUBLEXP"}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6" hidden="1">{#N/A,#N/A,FALSE,"RestGGPIB"}</definedName>
    <definedName name="wrn.RestGGPIB." localSheetId="2" hidden="1">{#N/A,#N/A,FALSE,"RestGGPIB"}</definedName>
    <definedName name="wrn.RestGGPIB." localSheetId="3" hidden="1">{#N/A,#N/A,FALSE,"RestGGPIB"}</definedName>
    <definedName name="wrn.RestGGPIB." localSheetId="5" hidden="1">{#N/A,#N/A,FALSE,"RestGGPIB"}</definedName>
    <definedName name="wrn.RestGGPIB." hidden="1">{#N/A,#N/A,FALSE,"RestGGPIB"}</definedName>
    <definedName name="wrn.REVSHARE." localSheetId="6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Riqfin." localSheetId="6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6" hidden="1">{#N/A,#N/A,FALSE,"SSPIB"}</definedName>
    <definedName name="wrn.SSPIB." localSheetId="2" hidden="1">{#N/A,#N/A,FALSE,"SSPIB"}</definedName>
    <definedName name="wrn.SSPIB." localSheetId="3" hidden="1">{#N/A,#N/A,FALSE,"SSPIB"}</definedName>
    <definedName name="wrn.SSPIB." localSheetId="5" hidden="1">{#N/A,#N/A,FALSE,"SSPIB"}</definedName>
    <definedName name="wrn.SSPIB." hidden="1">{#N/A,#N/A,FALSE,"SSPIB"}</definedName>
    <definedName name="wrn.Staff._.Report._.Tables." localSheetId="6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6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6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6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6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6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6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6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6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5" hidden="1">{"WEO",#N/A,FALSE,"T"}</definedName>
    <definedName name="wrn.WEO." hidden="1">{"WEO",#N/A,FALSE,"T"}</definedName>
    <definedName name="wtewt" localSheetId="2" hidden="1">#REF!</definedName>
    <definedName name="wtewt" hidden="1">#REF!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[61]M!#REF!</definedName>
    <definedName name="www" localSheetId="6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[76]M!#REF!</definedName>
    <definedName name="wwwww" localSheetId="6" hidden="1">{"Minpmon",#N/A,FALSE,"Monthinput"}</definedName>
    <definedName name="wwwww" localSheetId="2" hidden="1">{"Minpmon",#N/A,FALSE,"Monthinput"}</definedName>
    <definedName name="wwwww" localSheetId="3" hidden="1">{"Minpmon",#N/A,FALSE,"Monthinput"}</definedName>
    <definedName name="wwwww" localSheetId="5" hidden="1">{"Minpmon",#N/A,FALSE,"Monthinput"}</definedName>
    <definedName name="wwwww" hidden="1">{"Minpmon",#N/A,FALSE,"Monthinput"}</definedName>
    <definedName name="wwwwwww" localSheetId="6" hidden="1">{"Riqfin97",#N/A,FALSE,"Tran";"Riqfinpro",#N/A,FALSE,"Tran"}</definedName>
    <definedName name="wwwwwww" localSheetId="2" hidden="1">{"Riqfin97",#N/A,FALSE,"Tran";"Riqfinpro",#N/A,FALSE,"Tran"}</definedName>
    <definedName name="wwwwwww" localSheetId="3" hidden="1">{"Riqfin97",#N/A,FALSE,"Tran";"Riqfinpro",#N/A,FALSE,"Tran"}</definedName>
    <definedName name="wwwwwww" localSheetId="5" hidden="1">{"Riqfin97",#N/A,FALSE,"Tran";"Riqfinpro",#N/A,FALSE,"Tran"}</definedName>
    <definedName name="wwwwwww" hidden="1">{"Riqfin97",#N/A,FALSE,"Tran";"Riqfinpro",#N/A,FALSE,"Tran"}</definedName>
    <definedName name="wwwwwwww" localSheetId="6" hidden="1">{"Tab1",#N/A,FALSE,"P";"Tab2",#N/A,FALSE,"P"}</definedName>
    <definedName name="wwwwwwww" localSheetId="2" hidden="1">{"Tab1",#N/A,FALSE,"P";"Tab2",#N/A,FALSE,"P"}</definedName>
    <definedName name="wwwwwwww" localSheetId="3" hidden="1">{"Tab1",#N/A,FALSE,"P";"Tab2",#N/A,FALSE,"P"}</definedName>
    <definedName name="wwwwwwww" localSheetId="5" hidden="1">{"Tab1",#N/A,FALSE,"P";"Tab2",#N/A,FALSE,"P"}</definedName>
    <definedName name="wwwwwwww" hidden="1">{"Tab1",#N/A,FALSE,"P";"Tab2",#N/A,FALSE,"P"}</definedName>
    <definedName name="X" localSheetId="2">#REF!</definedName>
    <definedName name="X">#REF!</definedName>
    <definedName name="Xaxis" localSheetId="2">#REF!</definedName>
    <definedName name="Xaxis">#REF!</definedName>
    <definedName name="XBANANO">#REF!</definedName>
    <definedName name="XCAFE">#REF!</definedName>
    <definedName name="XGS">#REF!</definedName>
    <definedName name="XMENSUALES">#REF!</definedName>
    <definedName name="xx" localSheetId="6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>'[27]shared data'!$A$1:$A$77</definedName>
    <definedName name="xxWRS_2" localSheetId="2">#REF!</definedName>
    <definedName name="xxWRS_2">#REF!</definedName>
    <definedName name="xxWRS_3" localSheetId="2">#REF!</definedName>
    <definedName name="xxWRS_3">#REF!</definedName>
    <definedName name="xxWRS_4">[48]Q5!$A$1:$A$104</definedName>
    <definedName name="xxWRS_5">[48]Q6!$A$1:$A$160</definedName>
    <definedName name="xxWRS_6">[48]Q7!$A$1:$A$59</definedName>
    <definedName name="xxWRS_7">[48]Q5!$A$1:$A$109</definedName>
    <definedName name="xxWRS_8">[48]Q6!$A$1:$A$162</definedName>
    <definedName name="xxWRS_9">[48]Q7!$A$1:$A$61</definedName>
    <definedName name="xxx">[54]GDP_WEO!$A$3:$AB$188</definedName>
    <definedName name="XXX1" localSheetId="2">#REF!</definedName>
    <definedName name="XXX1">#REF!</definedName>
    <definedName name="xxxx" localSheetId="6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5" hidden="1">{"Riqfin97",#N/A,FALSE,"Tran";"Riqfinpro",#N/A,FALSE,"Tran"}</definedName>
    <definedName name="xxxxxxxxxxxxxx" hidden="1">{"Riqfin97",#N/A,FALSE,"Tran";"Riqfinpro",#N/A,FALSE,"Tran"}</definedName>
    <definedName name="y" localSheetId="2" hidden="1">#REF!</definedName>
    <definedName name="y" hidden="1">#REF!</definedName>
    <definedName name="ycirr" localSheetId="2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2" hidden="1">'[34]Fax a enviar'!#REF!</definedName>
    <definedName name="ytyry" hidden="1">'[34]Fax a enviar'!#REF!</definedName>
    <definedName name="ytytryry" localSheetId="2" hidden="1">#REF!</definedName>
    <definedName name="ytytryry" hidden="1">#REF!</definedName>
    <definedName name="ytyty" localSheetId="2" hidden="1">'[24]Fax a enviar'!#REF!</definedName>
    <definedName name="ytyty" hidden="1">'[24]Fax a enviar'!#REF!</definedName>
    <definedName name="ytytyt" hidden="1">'[24]Fax a enviar'!#REF!</definedName>
    <definedName name="yu" localSheetId="6" hidden="1">{"Tab1",#N/A,FALSE,"P";"Tab2",#N/A,FALSE,"P"}</definedName>
    <definedName name="yu" localSheetId="2" hidden="1">{"Tab1",#N/A,FALSE,"P";"Tab2",#N/A,FALSE,"P"}</definedName>
    <definedName name="yu" localSheetId="3" hidden="1">{"Tab1",#N/A,FALSE,"P";"Tab2",#N/A,FALSE,"P"}</definedName>
    <definedName name="yu" localSheetId="5" hidden="1">{"Tab1",#N/A,FALSE,"P";"Tab2",#N/A,FALSE,"P"}</definedName>
    <definedName name="yu" hidden="1">{"Tab1",#N/A,FALSE,"P";"Tab2",#N/A,FALSE,"P"}</definedName>
    <definedName name="yucvvjkjo09" hidden="1">'[46]Fax a enviar'!#REF!</definedName>
    <definedName name="YY" localSheetId="2">#REF!</definedName>
    <definedName name="YY">#REF!</definedName>
    <definedName name="YY1A" localSheetId="2">#REF!</definedName>
    <definedName name="YY1A">#REF!</definedName>
    <definedName name="yytutyu" localSheetId="2" hidden="1">#REF!</definedName>
    <definedName name="yytutyu" hidden="1">#REF!</definedName>
    <definedName name="yyy" localSheetId="6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yy" hidden="1">'[47]Fax a enviar'!#REF!</definedName>
    <definedName name="yyyyyyyy" hidden="1">'[47]Fax a enviar'!#REF!</definedName>
    <definedName name="yyyyyyyyyyy" hidden="1">'[26]Fax a enviar'!#REF!</definedName>
    <definedName name="yyyyyyyyyyyyy" localSheetId="2" hidden="1">#REF!</definedName>
    <definedName name="yyyyyyyyyyyyy" hidden="1">#REF!</definedName>
    <definedName name="yyyyyyyyyyyyyyy" localSheetId="2" hidden="1">'[47]Fax a enviar'!#REF!</definedName>
    <definedName name="yyyyyyyyyyyyyyy" hidden="1">'[47]Fax a enviar'!#REF!</definedName>
    <definedName name="yyyyyyyyyyyyyyyyyyyyyy" localSheetId="2" hidden="1">'[44]Fax a enviar'!#REF!</definedName>
    <definedName name="yyyyyyyyyyyyyyyyyyyyyy" hidden="1">'[44]Fax a enviar'!#REF!</definedName>
    <definedName name="Z" localSheetId="2">#REF!</definedName>
    <definedName name="Z">#REF!</definedName>
    <definedName name="Z_1A8C061B_2301_11D3_BFD1_000039E37209_.wvu.Cols" localSheetId="2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hidden="1">#REF!,#REF!,#REF!</definedName>
    <definedName name="Z_95224721_0485_11D4_BFD1_00508B5F4DA4_.wvu.Cols" localSheetId="2" hidden="1">#REF!</definedName>
    <definedName name="Z_95224721_0485_11D4_BFD1_00508B5F4DA4_.wvu.Cols" hidden="1">#REF!</definedName>
    <definedName name="zc" localSheetId="6" hidden="1">{"Riqfin97",#N/A,FALSE,"Tran";"Riqfinpro",#N/A,FALSE,"Tran"}</definedName>
    <definedName name="zc" localSheetId="2" hidden="1">{"Riqfin97",#N/A,FALSE,"Tran";"Riqfinpro",#N/A,FALSE,"Tran"}</definedName>
    <definedName name="zc" localSheetId="3" hidden="1">{"Riqfin97",#N/A,FALSE,"Tran";"Riqfinpro",#N/A,FALSE,"Tran"}</definedName>
    <definedName name="zc" localSheetId="5" hidden="1">{"Riqfin97",#N/A,FALSE,"Tran";"Riqfinpro",#N/A,FALSE,"Tran"}</definedName>
    <definedName name="zc" hidden="1">{"Riqfin97",#N/A,FALSE,"Tran";"Riqfinpro",#N/A,FALSE,"Tran"}</definedName>
    <definedName name="zio" localSheetId="6" hidden="1">{"Tab1",#N/A,FALSE,"P";"Tab2",#N/A,FALSE,"P"}</definedName>
    <definedName name="zio" localSheetId="2" hidden="1">{"Tab1",#N/A,FALSE,"P";"Tab2",#N/A,FALSE,"P"}</definedName>
    <definedName name="zio" localSheetId="3" hidden="1">{"Tab1",#N/A,FALSE,"P";"Tab2",#N/A,FALSE,"P"}</definedName>
    <definedName name="zio" localSheetId="5" hidden="1">{"Tab1",#N/A,FALSE,"P";"Tab2",#N/A,FALSE,"P"}</definedName>
    <definedName name="zio" hidden="1">{"Tab1",#N/A,FALSE,"P";"Tab2",#N/A,FALSE,"P"}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">#REF!</definedName>
    <definedName name="zrrae">#REF!</definedName>
    <definedName name="zv" localSheetId="6" hidden="1">{"Tab1",#N/A,FALSE,"P";"Tab2",#N/A,FALSE,"P"}</definedName>
    <definedName name="zv" localSheetId="2" hidden="1">{"Tab1",#N/A,FALSE,"P";"Tab2",#N/A,FALSE,"P"}</definedName>
    <definedName name="zv" localSheetId="3" hidden="1">{"Tab1",#N/A,FALSE,"P";"Tab2",#N/A,FALSE,"P"}</definedName>
    <definedName name="zv" localSheetId="5" hidden="1">{"Tab1",#N/A,FALSE,"P";"Tab2",#N/A,FALSE,"P"}</definedName>
    <definedName name="zv" hidden="1">{"Tab1",#N/A,FALSE,"P";"Tab2",#N/A,FALSE,"P"}</definedName>
    <definedName name="zx" localSheetId="6" hidden="1">{"Tab1",#N/A,FALSE,"P";"Tab2",#N/A,FALSE,"P"}</definedName>
    <definedName name="zx" localSheetId="2" hidden="1">{"Tab1",#N/A,FALSE,"P";"Tab2",#N/A,FALSE,"P"}</definedName>
    <definedName name="zx" localSheetId="3" hidden="1">{"Tab1",#N/A,FALSE,"P";"Tab2",#N/A,FALSE,"P"}</definedName>
    <definedName name="zx" localSheetId="5" hidden="1">{"Tab1",#N/A,FALSE,"P";"Tab2",#N/A,FALSE,"P"}</definedName>
    <definedName name="zx" hidden="1">{"Tab1",#N/A,FALSE,"P";"Tab2",#N/A,FALSE,"P"}</definedName>
    <definedName name="zz" localSheetId="6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rr" localSheetId="2">#REF!</definedName>
    <definedName name="zzrr">#REF!</definedName>
    <definedName name="zzzz" localSheetId="6" hidden="1">{"Tab1",#N/A,FALSE,"P";"Tab2",#N/A,FALSE,"P"}</definedName>
    <definedName name="zzzz" localSheetId="2" hidden="1">{"Tab1",#N/A,FALSE,"P";"Tab2",#N/A,FALSE,"P"}</definedName>
    <definedName name="zzzz" localSheetId="3" hidden="1">{"Tab1",#N/A,FALSE,"P";"Tab2",#N/A,FALSE,"P"}</definedName>
    <definedName name="zzzz" localSheetId="5" hidden="1">{"Tab1",#N/A,FALSE,"P";"Tab2",#N/A,FALSE,"P"}</definedName>
    <definedName name="zzzz" hidden="1">{"Tab1",#N/A,FALSE,"P";"Tab2",#N/A,FALSE,"P"}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9" i="19" l="1"/>
  <c r="K49" i="19"/>
  <c r="J49" i="19"/>
  <c r="I49" i="19"/>
  <c r="L48" i="19"/>
  <c r="K48" i="19"/>
  <c r="J48" i="19"/>
  <c r="I48" i="19"/>
  <c r="L47" i="19"/>
  <c r="H47" i="19"/>
  <c r="G47" i="19"/>
  <c r="J47" i="19" s="1"/>
  <c r="K47" i="19" s="1"/>
  <c r="F47" i="19"/>
  <c r="E47" i="19"/>
  <c r="D47" i="19"/>
  <c r="L46" i="19"/>
  <c r="K46" i="19"/>
  <c r="J46" i="19"/>
  <c r="I46" i="19"/>
  <c r="L45" i="19"/>
  <c r="J45" i="19"/>
  <c r="K45" i="19" s="1"/>
  <c r="I45" i="19"/>
  <c r="L44" i="19"/>
  <c r="K44" i="19"/>
  <c r="J44" i="19"/>
  <c r="I44" i="19"/>
  <c r="L43" i="19"/>
  <c r="J43" i="19"/>
  <c r="K43" i="19" s="1"/>
  <c r="I43" i="19"/>
  <c r="L42" i="19"/>
  <c r="K42" i="19"/>
  <c r="J42" i="19"/>
  <c r="I42" i="19"/>
  <c r="J41" i="19"/>
  <c r="K41" i="19" s="1"/>
  <c r="I41" i="19"/>
  <c r="H41" i="19"/>
  <c r="G41" i="19"/>
  <c r="L41" i="19" s="1"/>
  <c r="F41" i="19"/>
  <c r="E41" i="19"/>
  <c r="D41" i="19"/>
  <c r="L40" i="19"/>
  <c r="J40" i="19"/>
  <c r="K40" i="19" s="1"/>
  <c r="I40" i="19"/>
  <c r="H39" i="19"/>
  <c r="G39" i="19"/>
  <c r="L39" i="19" s="1"/>
  <c r="F39" i="19"/>
  <c r="E39" i="19"/>
  <c r="D39" i="19"/>
  <c r="L38" i="19"/>
  <c r="J38" i="19"/>
  <c r="K38" i="19" s="1"/>
  <c r="I38" i="19"/>
  <c r="L37" i="19"/>
  <c r="K37" i="19"/>
  <c r="J37" i="19"/>
  <c r="I37" i="19"/>
  <c r="L36" i="19"/>
  <c r="J36" i="19"/>
  <c r="K36" i="19" s="1"/>
  <c r="I36" i="19"/>
  <c r="L35" i="19"/>
  <c r="K35" i="19"/>
  <c r="J35" i="19"/>
  <c r="I35" i="19"/>
  <c r="L34" i="19"/>
  <c r="J34" i="19"/>
  <c r="K34" i="19" s="1"/>
  <c r="I34" i="19"/>
  <c r="L33" i="19"/>
  <c r="K33" i="19"/>
  <c r="J33" i="19"/>
  <c r="I33" i="19"/>
  <c r="L32" i="19"/>
  <c r="J32" i="19"/>
  <c r="K32" i="19" s="1"/>
  <c r="I32" i="19"/>
  <c r="L31" i="19"/>
  <c r="K31" i="19"/>
  <c r="J31" i="19"/>
  <c r="I31" i="19"/>
  <c r="L30" i="19"/>
  <c r="J30" i="19"/>
  <c r="K30" i="19" s="1"/>
  <c r="I30" i="19"/>
  <c r="L29" i="19"/>
  <c r="K29" i="19"/>
  <c r="J29" i="19"/>
  <c r="I29" i="19"/>
  <c r="L28" i="19"/>
  <c r="J28" i="19"/>
  <c r="K28" i="19" s="1"/>
  <c r="I28" i="19"/>
  <c r="L27" i="19"/>
  <c r="K27" i="19"/>
  <c r="J27" i="19"/>
  <c r="I27" i="19"/>
  <c r="L26" i="19"/>
  <c r="J26" i="19"/>
  <c r="K26" i="19" s="1"/>
  <c r="I26" i="19"/>
  <c r="L25" i="19"/>
  <c r="K25" i="19"/>
  <c r="J25" i="19"/>
  <c r="I25" i="19"/>
  <c r="L24" i="19"/>
  <c r="J24" i="19"/>
  <c r="K24" i="19" s="1"/>
  <c r="I24" i="19"/>
  <c r="L23" i="19"/>
  <c r="K23" i="19"/>
  <c r="J23" i="19"/>
  <c r="I23" i="19"/>
  <c r="L22" i="19"/>
  <c r="J22" i="19"/>
  <c r="K22" i="19" s="1"/>
  <c r="I22" i="19"/>
  <c r="L21" i="19"/>
  <c r="K21" i="19"/>
  <c r="J21" i="19"/>
  <c r="I21" i="19"/>
  <c r="L20" i="19"/>
  <c r="J20" i="19"/>
  <c r="K20" i="19" s="1"/>
  <c r="I20" i="19"/>
  <c r="L19" i="19"/>
  <c r="K19" i="19"/>
  <c r="J19" i="19"/>
  <c r="I19" i="19"/>
  <c r="L18" i="19"/>
  <c r="J18" i="19"/>
  <c r="K18" i="19" s="1"/>
  <c r="I18" i="19"/>
  <c r="L17" i="19"/>
  <c r="K17" i="19"/>
  <c r="J17" i="19"/>
  <c r="I17" i="19"/>
  <c r="L16" i="19"/>
  <c r="J16" i="19"/>
  <c r="K16" i="19" s="1"/>
  <c r="I16" i="19"/>
  <c r="L15" i="19"/>
  <c r="K15" i="19"/>
  <c r="J15" i="19"/>
  <c r="I15" i="19"/>
  <c r="H15" i="19"/>
  <c r="G15" i="19"/>
  <c r="F15" i="19"/>
  <c r="F50" i="19" s="1"/>
  <c r="E15" i="19"/>
  <c r="D15" i="19"/>
  <c r="L14" i="19"/>
  <c r="K14" i="19"/>
  <c r="J14" i="19"/>
  <c r="I14" i="19"/>
  <c r="L13" i="19"/>
  <c r="K13" i="19"/>
  <c r="J13" i="19"/>
  <c r="I13" i="19"/>
  <c r="L12" i="19"/>
  <c r="H12" i="19"/>
  <c r="H50" i="19" s="1"/>
  <c r="G12" i="19"/>
  <c r="J12" i="19" s="1"/>
  <c r="K12" i="19" s="1"/>
  <c r="F12" i="19"/>
  <c r="E12" i="19"/>
  <c r="E50" i="19" s="1"/>
  <c r="D12" i="19"/>
  <c r="D50" i="19" s="1"/>
  <c r="K35" i="17"/>
  <c r="I35" i="17"/>
  <c r="J35" i="17" s="1"/>
  <c r="H35" i="17"/>
  <c r="K34" i="17"/>
  <c r="I34" i="17"/>
  <c r="J34" i="17" s="1"/>
  <c r="H34" i="17"/>
  <c r="K33" i="17"/>
  <c r="I33" i="17"/>
  <c r="J33" i="17" s="1"/>
  <c r="H33" i="17"/>
  <c r="K32" i="17"/>
  <c r="I32" i="17"/>
  <c r="J32" i="17" s="1"/>
  <c r="H32" i="17"/>
  <c r="G31" i="17"/>
  <c r="F31" i="17"/>
  <c r="K31" i="17" s="1"/>
  <c r="E31" i="17"/>
  <c r="D31" i="17"/>
  <c r="D26" i="17" s="1"/>
  <c r="C31" i="17"/>
  <c r="C26" i="17" s="1"/>
  <c r="K30" i="17"/>
  <c r="I30" i="17"/>
  <c r="J30" i="17" s="1"/>
  <c r="H30" i="17"/>
  <c r="K29" i="17"/>
  <c r="I29" i="17"/>
  <c r="J29" i="17" s="1"/>
  <c r="H29" i="17"/>
  <c r="K28" i="17"/>
  <c r="I28" i="17"/>
  <c r="J28" i="17" s="1"/>
  <c r="H28" i="17"/>
  <c r="K27" i="17"/>
  <c r="I27" i="17"/>
  <c r="J27" i="17" s="1"/>
  <c r="H27" i="17"/>
  <c r="G26" i="17"/>
  <c r="F26" i="17"/>
  <c r="K26" i="17" s="1"/>
  <c r="E26" i="17"/>
  <c r="E36" i="17" s="1"/>
  <c r="K25" i="17"/>
  <c r="J25" i="17"/>
  <c r="I25" i="17"/>
  <c r="H25" i="17"/>
  <c r="K24" i="17"/>
  <c r="J24" i="17"/>
  <c r="I24" i="17"/>
  <c r="H24" i="17"/>
  <c r="K23" i="17"/>
  <c r="J23" i="17"/>
  <c r="I23" i="17"/>
  <c r="H23" i="17"/>
  <c r="K22" i="17"/>
  <c r="J22" i="17"/>
  <c r="I22" i="17"/>
  <c r="H22" i="17"/>
  <c r="K21" i="17"/>
  <c r="J21" i="17"/>
  <c r="I21" i="17"/>
  <c r="H21" i="17"/>
  <c r="K20" i="17"/>
  <c r="G20" i="17"/>
  <c r="F20" i="17"/>
  <c r="H20" i="17" s="1"/>
  <c r="E20" i="17"/>
  <c r="D20" i="17"/>
  <c r="C20" i="17"/>
  <c r="I20" i="17" s="1"/>
  <c r="J20" i="17" s="1"/>
  <c r="K19" i="17"/>
  <c r="J19" i="17"/>
  <c r="I19" i="17"/>
  <c r="H19" i="17"/>
  <c r="K18" i="17"/>
  <c r="I18" i="17"/>
  <c r="J18" i="17" s="1"/>
  <c r="H18" i="17"/>
  <c r="K17" i="17"/>
  <c r="J17" i="17"/>
  <c r="I17" i="17"/>
  <c r="H17" i="17"/>
  <c r="K16" i="17"/>
  <c r="I16" i="17"/>
  <c r="J16" i="17" s="1"/>
  <c r="H16" i="17"/>
  <c r="K15" i="17"/>
  <c r="J15" i="17"/>
  <c r="I15" i="17"/>
  <c r="H15" i="17"/>
  <c r="K14" i="17"/>
  <c r="I14" i="17"/>
  <c r="J14" i="17" s="1"/>
  <c r="H14" i="17"/>
  <c r="K13" i="17"/>
  <c r="J13" i="17"/>
  <c r="I13" i="17"/>
  <c r="H13" i="17"/>
  <c r="K12" i="17"/>
  <c r="I12" i="17"/>
  <c r="J12" i="17" s="1"/>
  <c r="H12" i="17"/>
  <c r="K11" i="17"/>
  <c r="G11" i="17"/>
  <c r="G10" i="17" s="1"/>
  <c r="F11" i="17"/>
  <c r="E11" i="17"/>
  <c r="D11" i="17"/>
  <c r="H11" i="17" s="1"/>
  <c r="C11" i="17"/>
  <c r="C10" i="17" s="1"/>
  <c r="C36" i="17" s="1"/>
  <c r="F10" i="17"/>
  <c r="K10" i="17" s="1"/>
  <c r="E10" i="17"/>
  <c r="D10" i="17"/>
  <c r="K39" i="16"/>
  <c r="J39" i="16"/>
  <c r="I39" i="16"/>
  <c r="H39" i="16"/>
  <c r="G39" i="16"/>
  <c r="B39" i="16"/>
  <c r="K38" i="16"/>
  <c r="I38" i="16"/>
  <c r="J38" i="16" s="1"/>
  <c r="H38" i="16"/>
  <c r="G38" i="16"/>
  <c r="B38" i="16"/>
  <c r="K37" i="16"/>
  <c r="F37" i="16"/>
  <c r="H37" i="16" s="1"/>
  <c r="E37" i="16"/>
  <c r="D37" i="16"/>
  <c r="C37" i="16"/>
  <c r="I37" i="16" s="1"/>
  <c r="J37" i="16" s="1"/>
  <c r="C36" i="16"/>
  <c r="C40" i="16" s="1"/>
  <c r="K35" i="16"/>
  <c r="I35" i="16"/>
  <c r="J35" i="16" s="1"/>
  <c r="H35" i="16"/>
  <c r="G35" i="16"/>
  <c r="K34" i="16"/>
  <c r="I34" i="16"/>
  <c r="J34" i="16" s="1"/>
  <c r="H34" i="16"/>
  <c r="G34" i="16"/>
  <c r="K33" i="16"/>
  <c r="J33" i="16"/>
  <c r="I33" i="16"/>
  <c r="H33" i="16"/>
  <c r="G33" i="16"/>
  <c r="K32" i="16"/>
  <c r="F32" i="16"/>
  <c r="I32" i="16" s="1"/>
  <c r="J32" i="16" s="1"/>
  <c r="E32" i="16"/>
  <c r="G32" i="16" s="1"/>
  <c r="D32" i="16"/>
  <c r="C32" i="16"/>
  <c r="K31" i="16"/>
  <c r="I31" i="16"/>
  <c r="J31" i="16" s="1"/>
  <c r="H31" i="16"/>
  <c r="G31" i="16"/>
  <c r="K30" i="16"/>
  <c r="I30" i="16"/>
  <c r="J30" i="16" s="1"/>
  <c r="H30" i="16"/>
  <c r="G30" i="16"/>
  <c r="K29" i="16"/>
  <c r="J29" i="16"/>
  <c r="I29" i="16"/>
  <c r="H29" i="16"/>
  <c r="G29" i="16"/>
  <c r="K28" i="16"/>
  <c r="I28" i="16"/>
  <c r="H28" i="16"/>
  <c r="G28" i="16"/>
  <c r="K27" i="16"/>
  <c r="I27" i="16"/>
  <c r="J27" i="16" s="1"/>
  <c r="H27" i="16"/>
  <c r="G27" i="16"/>
  <c r="F26" i="16"/>
  <c r="K26" i="16" s="1"/>
  <c r="E26" i="16"/>
  <c r="D26" i="16"/>
  <c r="D12" i="16" s="1"/>
  <c r="D36" i="16" s="1"/>
  <c r="D40" i="16" s="1"/>
  <c r="C26" i="16"/>
  <c r="K25" i="16"/>
  <c r="I25" i="16"/>
  <c r="J25" i="16" s="1"/>
  <c r="H25" i="16"/>
  <c r="G25" i="16"/>
  <c r="K24" i="16"/>
  <c r="J24" i="16"/>
  <c r="I24" i="16"/>
  <c r="H24" i="16"/>
  <c r="G24" i="16"/>
  <c r="H23" i="16"/>
  <c r="G23" i="16"/>
  <c r="F23" i="16"/>
  <c r="K23" i="16" s="1"/>
  <c r="E23" i="16"/>
  <c r="D23" i="16"/>
  <c r="C23" i="16"/>
  <c r="K22" i="16"/>
  <c r="I22" i="16"/>
  <c r="J22" i="16" s="1"/>
  <c r="H22" i="16"/>
  <c r="G22" i="16"/>
  <c r="K21" i="16"/>
  <c r="I21" i="16"/>
  <c r="J21" i="16" s="1"/>
  <c r="H21" i="16"/>
  <c r="G21" i="16"/>
  <c r="K20" i="16"/>
  <c r="F20" i="16"/>
  <c r="H20" i="16" s="1"/>
  <c r="E20" i="16"/>
  <c r="D20" i="16"/>
  <c r="C20" i="16"/>
  <c r="I20" i="16" s="1"/>
  <c r="J20" i="16" s="1"/>
  <c r="K19" i="16"/>
  <c r="J19" i="16"/>
  <c r="I19" i="16"/>
  <c r="H19" i="16"/>
  <c r="G19" i="16"/>
  <c r="K18" i="16"/>
  <c r="I18" i="16"/>
  <c r="J18" i="16" s="1"/>
  <c r="H18" i="16"/>
  <c r="G18" i="16"/>
  <c r="K17" i="16"/>
  <c r="I17" i="16"/>
  <c r="J17" i="16" s="1"/>
  <c r="H17" i="16"/>
  <c r="G17" i="16"/>
  <c r="K16" i="16"/>
  <c r="J16" i="16"/>
  <c r="I16" i="16"/>
  <c r="H16" i="16"/>
  <c r="G16" i="16"/>
  <c r="K15" i="16"/>
  <c r="I15" i="16"/>
  <c r="J15" i="16" s="1"/>
  <c r="H15" i="16"/>
  <c r="G15" i="16"/>
  <c r="K14" i="16"/>
  <c r="J14" i="16"/>
  <c r="I14" i="16"/>
  <c r="H14" i="16"/>
  <c r="G14" i="16"/>
  <c r="K13" i="16"/>
  <c r="I13" i="16"/>
  <c r="J13" i="16" s="1"/>
  <c r="H13" i="16"/>
  <c r="F13" i="16"/>
  <c r="E13" i="16"/>
  <c r="G13" i="16" s="1"/>
  <c r="D13" i="16"/>
  <c r="C13" i="16"/>
  <c r="C12" i="16"/>
  <c r="N5" i="16"/>
  <c r="H50" i="15"/>
  <c r="H49" i="15"/>
  <c r="H48" i="15"/>
  <c r="G48" i="15"/>
  <c r="D36" i="17" l="1"/>
  <c r="G36" i="17"/>
  <c r="E12" i="16"/>
  <c r="E36" i="16" s="1"/>
  <c r="E40" i="16" s="1"/>
  <c r="G26" i="16"/>
  <c r="F36" i="16"/>
  <c r="H26" i="17"/>
  <c r="F36" i="17"/>
  <c r="I26" i="17"/>
  <c r="J26" i="17" s="1"/>
  <c r="H31" i="17"/>
  <c r="I39" i="19"/>
  <c r="I23" i="16"/>
  <c r="J23" i="16" s="1"/>
  <c r="F12" i="16"/>
  <c r="H26" i="16"/>
  <c r="H10" i="17"/>
  <c r="G20" i="16"/>
  <c r="I26" i="16"/>
  <c r="J26" i="16" s="1"/>
  <c r="H32" i="16"/>
  <c r="G37" i="16"/>
  <c r="I10" i="17"/>
  <c r="J10" i="17" s="1"/>
  <c r="I31" i="17"/>
  <c r="J31" i="17" s="1"/>
  <c r="J39" i="19"/>
  <c r="K39" i="19" s="1"/>
  <c r="G50" i="19"/>
  <c r="I11" i="17"/>
  <c r="J11" i="17" s="1"/>
  <c r="I12" i="19"/>
  <c r="I47" i="19"/>
  <c r="K36" i="17" l="1"/>
  <c r="I36" i="17"/>
  <c r="J36" i="17" s="1"/>
  <c r="H36" i="17"/>
  <c r="I36" i="16"/>
  <c r="J36" i="16" s="1"/>
  <c r="H36" i="16"/>
  <c r="G36" i="16"/>
  <c r="F40" i="16"/>
  <c r="K36" i="16"/>
  <c r="J50" i="19"/>
  <c r="K50" i="19" s="1"/>
  <c r="I50" i="19"/>
  <c r="L50" i="19"/>
  <c r="I12" i="16"/>
  <c r="J12" i="16" s="1"/>
  <c r="H12" i="16"/>
  <c r="G12" i="16"/>
  <c r="K12" i="16"/>
  <c r="K40" i="16" l="1"/>
  <c r="I40" i="16"/>
  <c r="J40" i="16" s="1"/>
  <c r="H40" i="16"/>
  <c r="G40" i="16"/>
  <c r="F269" i="14"/>
  <c r="G269" i="14" s="1"/>
  <c r="F268" i="14"/>
  <c r="G268" i="14" s="1"/>
  <c r="F267" i="14"/>
  <c r="G267" i="14" s="1"/>
  <c r="F266" i="14"/>
  <c r="G266" i="14" s="1"/>
  <c r="F265" i="14"/>
  <c r="G265" i="14" s="1"/>
  <c r="F264" i="14"/>
  <c r="G264" i="14" s="1"/>
  <c r="F263" i="14"/>
  <c r="G263" i="14" s="1"/>
  <c r="F262" i="14"/>
  <c r="G262" i="14" s="1"/>
  <c r="F261" i="14"/>
  <c r="G261" i="14" s="1"/>
  <c r="F260" i="14"/>
  <c r="G260" i="14" s="1"/>
  <c r="F259" i="14"/>
  <c r="G259" i="14" s="1"/>
  <c r="F258" i="14"/>
  <c r="G258" i="14" s="1"/>
  <c r="F257" i="14"/>
  <c r="G257" i="14" s="1"/>
  <c r="F256" i="14"/>
  <c r="G256" i="14" s="1"/>
  <c r="F255" i="14"/>
  <c r="G255" i="14" s="1"/>
  <c r="F254" i="14"/>
  <c r="G254" i="14" s="1"/>
  <c r="F253" i="14"/>
  <c r="G253" i="14" s="1"/>
  <c r="F252" i="14"/>
  <c r="G252" i="14" s="1"/>
  <c r="F251" i="14"/>
  <c r="G251" i="14" s="1"/>
  <c r="F250" i="14"/>
  <c r="G250" i="14" s="1"/>
  <c r="F249" i="14"/>
  <c r="G249" i="14" s="1"/>
  <c r="F248" i="14"/>
  <c r="G248" i="14" s="1"/>
  <c r="F247" i="14"/>
  <c r="G247" i="14" s="1"/>
  <c r="F246" i="14"/>
  <c r="G246" i="14" s="1"/>
  <c r="F245" i="14"/>
  <c r="G245" i="14" s="1"/>
  <c r="F244" i="14"/>
  <c r="G244" i="14" s="1"/>
  <c r="F243" i="14"/>
  <c r="G243" i="14" s="1"/>
  <c r="F242" i="14"/>
  <c r="G242" i="14" s="1"/>
  <c r="F241" i="14"/>
  <c r="G241" i="14" s="1"/>
  <c r="F240" i="14"/>
  <c r="G240" i="14" s="1"/>
  <c r="F239" i="14"/>
  <c r="G239" i="14" s="1"/>
  <c r="F238" i="14"/>
  <c r="G238" i="14" s="1"/>
  <c r="F237" i="14"/>
  <c r="G237" i="14" s="1"/>
  <c r="F236" i="14"/>
  <c r="G236" i="14" s="1"/>
  <c r="F235" i="14"/>
  <c r="G235" i="14" s="1"/>
  <c r="F234" i="14"/>
  <c r="G234" i="14" s="1"/>
  <c r="F233" i="14"/>
  <c r="G233" i="14" s="1"/>
  <c r="F232" i="14"/>
  <c r="G232" i="14" s="1"/>
  <c r="F231" i="14"/>
  <c r="G231" i="14" s="1"/>
  <c r="F230" i="14"/>
  <c r="G230" i="14" s="1"/>
  <c r="F229" i="14"/>
  <c r="G229" i="14" s="1"/>
  <c r="F228" i="14"/>
  <c r="G228" i="14" s="1"/>
  <c r="F227" i="14"/>
  <c r="G227" i="14" s="1"/>
  <c r="F226" i="14"/>
  <c r="G226" i="14" s="1"/>
  <c r="F225" i="14"/>
  <c r="G225" i="14" s="1"/>
  <c r="F224" i="14"/>
  <c r="G224" i="14" s="1"/>
  <c r="F223" i="14"/>
  <c r="G223" i="14" s="1"/>
  <c r="F222" i="14"/>
  <c r="G222" i="14" s="1"/>
  <c r="F221" i="14"/>
  <c r="G221" i="14" s="1"/>
  <c r="F220" i="14"/>
  <c r="G220" i="14" s="1"/>
  <c r="F219" i="14"/>
  <c r="G219" i="14" s="1"/>
  <c r="F218" i="14"/>
  <c r="G218" i="14" s="1"/>
  <c r="F217" i="14"/>
  <c r="G217" i="14" s="1"/>
  <c r="F216" i="14"/>
  <c r="G216" i="14" s="1"/>
  <c r="F215" i="14"/>
  <c r="G215" i="14" s="1"/>
  <c r="F214" i="14"/>
  <c r="G214" i="14" s="1"/>
  <c r="F213" i="14"/>
  <c r="G213" i="14" s="1"/>
  <c r="F212" i="14"/>
  <c r="G212" i="14" s="1"/>
  <c r="F211" i="14"/>
  <c r="G211" i="14" s="1"/>
  <c r="F210" i="14"/>
  <c r="G210" i="14" s="1"/>
  <c r="F209" i="14"/>
  <c r="G209" i="14" s="1"/>
  <c r="F208" i="14"/>
  <c r="G208" i="14" s="1"/>
  <c r="F207" i="14"/>
  <c r="G207" i="14" s="1"/>
  <c r="F206" i="14"/>
  <c r="G206" i="14" s="1"/>
  <c r="F205" i="14"/>
  <c r="G205" i="14" s="1"/>
  <c r="F204" i="14"/>
  <c r="G204" i="14" s="1"/>
  <c r="F203" i="14"/>
  <c r="G203" i="14" s="1"/>
  <c r="F202" i="14"/>
  <c r="G202" i="14" s="1"/>
  <c r="F201" i="14"/>
  <c r="G201" i="14" s="1"/>
  <c r="F200" i="14"/>
  <c r="G200" i="14" s="1"/>
  <c r="F199" i="14"/>
  <c r="G199" i="14" s="1"/>
  <c r="F198" i="14"/>
  <c r="G198" i="14" s="1"/>
  <c r="F197" i="14"/>
  <c r="G197" i="14" s="1"/>
  <c r="F196" i="14"/>
  <c r="G196" i="14" s="1"/>
  <c r="F195" i="14"/>
  <c r="G195" i="14" s="1"/>
  <c r="F194" i="14"/>
  <c r="G194" i="14" s="1"/>
  <c r="F193" i="14"/>
  <c r="G193" i="14" s="1"/>
  <c r="F192" i="14"/>
  <c r="G192" i="14" s="1"/>
  <c r="F191" i="14"/>
  <c r="G191" i="14" s="1"/>
  <c r="F190" i="14"/>
  <c r="G190" i="14" s="1"/>
  <c r="F189" i="14"/>
  <c r="G189" i="14" s="1"/>
  <c r="F188" i="14"/>
  <c r="G188" i="14" s="1"/>
  <c r="F187" i="14"/>
  <c r="G187" i="14" s="1"/>
  <c r="F186" i="14"/>
  <c r="G186" i="14" s="1"/>
  <c r="F185" i="14"/>
  <c r="G185" i="14" s="1"/>
  <c r="F184" i="14"/>
  <c r="G184" i="14" s="1"/>
  <c r="F183" i="14"/>
  <c r="G183" i="14" s="1"/>
  <c r="F182" i="14"/>
  <c r="G182" i="14" s="1"/>
  <c r="F181" i="14"/>
  <c r="G181" i="14" s="1"/>
  <c r="F180" i="14"/>
  <c r="G180" i="14" s="1"/>
  <c r="F179" i="14"/>
  <c r="G179" i="14" s="1"/>
  <c r="F178" i="14"/>
  <c r="G178" i="14" s="1"/>
  <c r="F177" i="14"/>
  <c r="G177" i="14" s="1"/>
  <c r="F176" i="14"/>
  <c r="G176" i="14" s="1"/>
  <c r="F175" i="14"/>
  <c r="G175" i="14" s="1"/>
  <c r="F174" i="14"/>
  <c r="G174" i="14" s="1"/>
  <c r="F173" i="14"/>
  <c r="G173" i="14" s="1"/>
  <c r="F172" i="14"/>
  <c r="G172" i="14" s="1"/>
  <c r="F171" i="14"/>
  <c r="G171" i="14" s="1"/>
  <c r="F170" i="14"/>
  <c r="G170" i="14" s="1"/>
  <c r="F169" i="14"/>
  <c r="G169" i="14" s="1"/>
  <c r="F168" i="14"/>
  <c r="G168" i="14" s="1"/>
  <c r="F167" i="14"/>
  <c r="G167" i="14" s="1"/>
  <c r="F166" i="14"/>
  <c r="G166" i="14" s="1"/>
  <c r="F165" i="14"/>
  <c r="G165" i="14" s="1"/>
  <c r="F164" i="14"/>
  <c r="G164" i="14" s="1"/>
  <c r="F163" i="14"/>
  <c r="G163" i="14" s="1"/>
  <c r="F162" i="14"/>
  <c r="G162" i="14" s="1"/>
  <c r="F161" i="14"/>
  <c r="G161" i="14" s="1"/>
  <c r="F160" i="14"/>
  <c r="G160" i="14" s="1"/>
  <c r="F159" i="14"/>
  <c r="G159" i="14" s="1"/>
  <c r="F158" i="14"/>
  <c r="G158" i="14" s="1"/>
  <c r="F157" i="14"/>
  <c r="G157" i="14" s="1"/>
  <c r="F156" i="14"/>
  <c r="G156" i="14" s="1"/>
  <c r="F155" i="14"/>
  <c r="G155" i="14" s="1"/>
  <c r="F154" i="14"/>
  <c r="G154" i="14" s="1"/>
  <c r="F153" i="14"/>
  <c r="G153" i="14" s="1"/>
  <c r="F152" i="14"/>
  <c r="G152" i="14" s="1"/>
  <c r="F151" i="14"/>
  <c r="G151" i="14" s="1"/>
  <c r="F150" i="14"/>
  <c r="G150" i="14" s="1"/>
  <c r="F149" i="14"/>
  <c r="G149" i="14" s="1"/>
  <c r="F148" i="14"/>
  <c r="G148" i="14" s="1"/>
  <c r="F147" i="14"/>
  <c r="G147" i="14" s="1"/>
  <c r="F146" i="14"/>
  <c r="G146" i="14" s="1"/>
  <c r="F145" i="14"/>
  <c r="G145" i="14" s="1"/>
  <c r="F144" i="14"/>
  <c r="G144" i="14" s="1"/>
  <c r="F143" i="14"/>
  <c r="G143" i="14" s="1"/>
  <c r="F142" i="14"/>
  <c r="G142" i="14" s="1"/>
  <c r="F141" i="14"/>
  <c r="G141" i="14" s="1"/>
  <c r="F140" i="14"/>
  <c r="G140" i="14" s="1"/>
  <c r="F139" i="14"/>
  <c r="G139" i="14" s="1"/>
  <c r="F138" i="14"/>
  <c r="G138" i="14" s="1"/>
  <c r="F137" i="14"/>
  <c r="G137" i="14" s="1"/>
  <c r="F136" i="14"/>
  <c r="G136" i="14" s="1"/>
  <c r="F135" i="14"/>
  <c r="G135" i="14" s="1"/>
  <c r="F134" i="14"/>
  <c r="G134" i="14" s="1"/>
  <c r="F133" i="14"/>
  <c r="G133" i="14" s="1"/>
  <c r="F132" i="14"/>
  <c r="G132" i="14" s="1"/>
  <c r="F131" i="14"/>
  <c r="G131" i="14" s="1"/>
  <c r="F130" i="14"/>
  <c r="G130" i="14" s="1"/>
  <c r="F129" i="14"/>
  <c r="G129" i="14" s="1"/>
  <c r="F128" i="14"/>
  <c r="G128" i="14" s="1"/>
  <c r="F127" i="14"/>
  <c r="G127" i="14" s="1"/>
  <c r="F126" i="14"/>
  <c r="G126" i="14" s="1"/>
  <c r="F125" i="14"/>
  <c r="G125" i="14" s="1"/>
  <c r="F124" i="14"/>
  <c r="G124" i="14" s="1"/>
  <c r="F123" i="14"/>
  <c r="G123" i="14" s="1"/>
  <c r="F122" i="14"/>
  <c r="G122" i="14" s="1"/>
  <c r="F121" i="14"/>
  <c r="G121" i="14" s="1"/>
  <c r="F120" i="14"/>
  <c r="G120" i="14" s="1"/>
  <c r="F119" i="14"/>
  <c r="G119" i="14" s="1"/>
  <c r="F118" i="14"/>
  <c r="G118" i="14" s="1"/>
  <c r="F117" i="14"/>
  <c r="G117" i="14" s="1"/>
  <c r="F116" i="14"/>
  <c r="G116" i="14" s="1"/>
  <c r="F115" i="14"/>
  <c r="G115" i="14" s="1"/>
  <c r="F114" i="14"/>
  <c r="G114" i="14" s="1"/>
  <c r="F113" i="14"/>
  <c r="G113" i="14" s="1"/>
  <c r="F112" i="14"/>
  <c r="G112" i="14" s="1"/>
  <c r="F111" i="14"/>
  <c r="G111" i="14" s="1"/>
  <c r="F110" i="14"/>
  <c r="G110" i="14" s="1"/>
  <c r="F109" i="14"/>
  <c r="G109" i="14" s="1"/>
  <c r="F108" i="14"/>
  <c r="G108" i="14" s="1"/>
  <c r="F107" i="14"/>
  <c r="G107" i="14" s="1"/>
  <c r="F106" i="14"/>
  <c r="G106" i="14" s="1"/>
  <c r="F105" i="14"/>
  <c r="G105" i="14" s="1"/>
  <c r="F104" i="14"/>
  <c r="G104" i="14" s="1"/>
  <c r="F103" i="14"/>
  <c r="G103" i="14" s="1"/>
  <c r="F102" i="14"/>
  <c r="G102" i="14" s="1"/>
  <c r="F101" i="14"/>
  <c r="G101" i="14" s="1"/>
  <c r="F100" i="14"/>
  <c r="G100" i="14" s="1"/>
  <c r="F99" i="14"/>
  <c r="G99" i="14" s="1"/>
  <c r="F98" i="14"/>
  <c r="G98" i="14" s="1"/>
  <c r="F97" i="14"/>
  <c r="G97" i="14" s="1"/>
  <c r="F96" i="14"/>
  <c r="G96" i="14" s="1"/>
  <c r="F95" i="14"/>
  <c r="G95" i="14" s="1"/>
  <c r="F94" i="14"/>
  <c r="G94" i="14" s="1"/>
  <c r="F93" i="14"/>
  <c r="G93" i="14" s="1"/>
  <c r="F92" i="14"/>
  <c r="G92" i="14" s="1"/>
  <c r="F91" i="14"/>
  <c r="G91" i="14" s="1"/>
  <c r="F90" i="14"/>
  <c r="G90" i="14" s="1"/>
  <c r="F89" i="14"/>
  <c r="G89" i="14" s="1"/>
  <c r="F88" i="14"/>
  <c r="G88" i="14" s="1"/>
  <c r="F87" i="14"/>
  <c r="G87" i="14" s="1"/>
  <c r="F86" i="14"/>
  <c r="G86" i="14" s="1"/>
  <c r="F85" i="14"/>
  <c r="G85" i="14" s="1"/>
  <c r="F84" i="14"/>
  <c r="G84" i="14" s="1"/>
  <c r="F83" i="14"/>
  <c r="G83" i="14" s="1"/>
  <c r="F82" i="14"/>
  <c r="G82" i="14" s="1"/>
  <c r="F81" i="14"/>
  <c r="G81" i="14" s="1"/>
  <c r="F80" i="14"/>
  <c r="G80" i="14" s="1"/>
  <c r="F79" i="14"/>
  <c r="G79" i="14" s="1"/>
  <c r="F78" i="14"/>
  <c r="G78" i="14" s="1"/>
  <c r="F77" i="14"/>
  <c r="G77" i="14" s="1"/>
  <c r="F76" i="14"/>
  <c r="G76" i="14" s="1"/>
  <c r="F75" i="14"/>
  <c r="G75" i="14" s="1"/>
  <c r="F74" i="14"/>
  <c r="G74" i="14" s="1"/>
  <c r="F73" i="14"/>
  <c r="G73" i="14" s="1"/>
  <c r="F72" i="14"/>
  <c r="G72" i="14" s="1"/>
  <c r="F71" i="14"/>
  <c r="G71" i="14" s="1"/>
  <c r="F70" i="14"/>
  <c r="G70" i="14" s="1"/>
  <c r="F69" i="14"/>
  <c r="G69" i="14" s="1"/>
  <c r="F68" i="14"/>
  <c r="G68" i="14" s="1"/>
  <c r="F67" i="14"/>
  <c r="G67" i="14" s="1"/>
  <c r="F66" i="14"/>
  <c r="G66" i="14" s="1"/>
  <c r="F65" i="14"/>
  <c r="G65" i="14" s="1"/>
  <c r="F64" i="14"/>
  <c r="G64" i="14" s="1"/>
  <c r="F63" i="14"/>
  <c r="G63" i="14" s="1"/>
  <c r="F62" i="14"/>
  <c r="G62" i="14" s="1"/>
  <c r="F61" i="14"/>
  <c r="G61" i="14" s="1"/>
  <c r="F60" i="14"/>
  <c r="G60" i="14" s="1"/>
  <c r="F59" i="14"/>
  <c r="G59" i="14" s="1"/>
  <c r="F58" i="14"/>
  <c r="G58" i="14" s="1"/>
  <c r="F57" i="14"/>
  <c r="G57" i="14" s="1"/>
  <c r="F56" i="14"/>
  <c r="G56" i="14" s="1"/>
  <c r="F55" i="14"/>
  <c r="G55" i="14" s="1"/>
  <c r="F54" i="14"/>
  <c r="G54" i="14" s="1"/>
  <c r="F53" i="14"/>
  <c r="G53" i="14" s="1"/>
  <c r="F52" i="14"/>
  <c r="G52" i="14" s="1"/>
  <c r="F51" i="14"/>
  <c r="G51" i="14" s="1"/>
  <c r="F50" i="14"/>
  <c r="G50" i="14" s="1"/>
  <c r="F49" i="14"/>
  <c r="G49" i="14" s="1"/>
  <c r="F48" i="14"/>
  <c r="G48" i="14" s="1"/>
  <c r="F47" i="14"/>
  <c r="G47" i="14" s="1"/>
  <c r="F46" i="14"/>
  <c r="G46" i="14" s="1"/>
  <c r="F45" i="14"/>
  <c r="G45" i="14" s="1"/>
  <c r="F44" i="14"/>
  <c r="G44" i="14" s="1"/>
  <c r="F43" i="14"/>
  <c r="G43" i="14" s="1"/>
  <c r="F42" i="14"/>
  <c r="G42" i="14" s="1"/>
  <c r="F41" i="14"/>
  <c r="G41" i="14" s="1"/>
  <c r="F40" i="14"/>
  <c r="G40" i="14" s="1"/>
  <c r="F39" i="14"/>
  <c r="G39" i="14" s="1"/>
  <c r="F38" i="14"/>
  <c r="G38" i="14" s="1"/>
  <c r="F37" i="14"/>
  <c r="G37" i="14" s="1"/>
  <c r="F36" i="14"/>
  <c r="G36" i="14" s="1"/>
  <c r="F35" i="14"/>
  <c r="G35" i="14" s="1"/>
  <c r="F34" i="14"/>
  <c r="G34" i="14" s="1"/>
  <c r="F33" i="14"/>
  <c r="G33" i="14" s="1"/>
  <c r="F32" i="14"/>
  <c r="G32" i="14" s="1"/>
  <c r="F31" i="14"/>
  <c r="G31" i="14" s="1"/>
  <c r="F30" i="14"/>
  <c r="G30" i="14" s="1"/>
  <c r="F29" i="14"/>
  <c r="G29" i="14" s="1"/>
  <c r="F28" i="14"/>
  <c r="G28" i="14" s="1"/>
  <c r="F27" i="14"/>
  <c r="G27" i="14" s="1"/>
  <c r="F26" i="14"/>
  <c r="G26" i="14" s="1"/>
  <c r="F25" i="14"/>
  <c r="G25" i="14" s="1"/>
  <c r="F24" i="14"/>
  <c r="G24" i="14" s="1"/>
  <c r="F23" i="14"/>
  <c r="G23" i="14" s="1"/>
  <c r="F22" i="14"/>
  <c r="G22" i="14" s="1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M30" i="7" l="1"/>
  <c r="I30" i="7"/>
  <c r="J30" i="7"/>
  <c r="H30" i="7" s="1"/>
  <c r="C7" i="7" l="1"/>
  <c r="C4" i="7"/>
  <c r="C12" i="7"/>
  <c r="C16" i="7"/>
  <c r="C13" i="7" l="1"/>
  <c r="C11" i="7" s="1"/>
</calcChain>
</file>

<file path=xl/sharedStrings.xml><?xml version="1.0" encoding="utf-8"?>
<sst xmlns="http://schemas.openxmlformats.org/spreadsheetml/2006/main" count="1262" uniqueCount="792">
  <si>
    <t>Detalle</t>
  </si>
  <si>
    <t>Ingresos</t>
  </si>
  <si>
    <t>Ingresos Corrientes</t>
  </si>
  <si>
    <t>Ingresos de Capital</t>
  </si>
  <si>
    <t>Gastos</t>
  </si>
  <si>
    <t>Gastos Corrientes</t>
  </si>
  <si>
    <t xml:space="preserve">Intereses de la deuda </t>
  </si>
  <si>
    <t>Gasto de Capital</t>
  </si>
  <si>
    <t>Resultado Primario</t>
  </si>
  <si>
    <t>Resultado Económico</t>
  </si>
  <si>
    <t>Resultado Financiero</t>
  </si>
  <si>
    <t>Fuentes Financieras</t>
  </si>
  <si>
    <t>Aplicaciones Financieras</t>
  </si>
  <si>
    <t>Financiamiento Neto</t>
  </si>
  <si>
    <t>Corrientes</t>
  </si>
  <si>
    <t>Donaciones</t>
  </si>
  <si>
    <t>De Capital</t>
  </si>
  <si>
    <t>Intereses</t>
  </si>
  <si>
    <r>
      <t xml:space="preserve">Notas: </t>
    </r>
    <r>
      <rPr>
        <sz val="11"/>
        <color theme="1"/>
        <rFont val="Avenir Next LT Pro"/>
        <family val="2"/>
      </rPr>
      <t>*Cifras preliminares</t>
    </r>
  </si>
  <si>
    <t xml:space="preserve">1.Se incluyen los Recursos de Captación Directa. 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</si>
  <si>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</si>
  <si>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</si>
  <si>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 xml:space="preserve">Tabla 1. Recaudación de Ingresos por Clasificación Económica </t>
  </si>
  <si>
    <t>Valores en Millones de RD$</t>
  </si>
  <si>
    <t>PIB Nominal (Millones RD$)</t>
  </si>
  <si>
    <t>DETALLE</t>
  </si>
  <si>
    <t>VARIACIÓN 2022/2021</t>
  </si>
  <si>
    <t>% PIB</t>
  </si>
  <si>
    <t>PRESUPUESTO INICIAL</t>
  </si>
  <si>
    <t>ESTIMACIÓN MENSUAL</t>
  </si>
  <si>
    <t>ABS.</t>
  </si>
  <si>
    <t>REL.</t>
  </si>
  <si>
    <t>5 = (4/3)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</si>
  <si>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</si>
  <si>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</si>
  <si>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</si>
  <si>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</si>
  <si>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</si>
  <si>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</si>
  <si>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</si>
  <si>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</si>
  <si>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</si>
  <si>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</si>
  <si>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</si>
  <si>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</si>
  <si>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</si>
  <si>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</si>
  <si>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</si>
  <si>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</si>
  <si>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</si>
  <si>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</si>
  <si>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</si>
  <si>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</si>
  <si>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</si>
  <si>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</si>
  <si>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</si>
  <si>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</si>
  <si>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</si>
  <si>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</si>
  <si>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</si>
  <si>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</si>
  <si>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</si>
  <si>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EJECUCIÓN
% PIB</t>
  </si>
  <si>
    <t>COMPROMETIDO</t>
  </si>
  <si>
    <t>PAGADO</t>
  </si>
  <si>
    <t>7 = (4 -1)</t>
  </si>
  <si>
    <t>9 = (4/PIB)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</si>
  <si>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</si>
  <si>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</si>
  <si>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</si>
  <si>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</si>
  <si>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</si>
  <si>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</si>
  <si>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</si>
  <si>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</si>
  <si>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</si>
  <si>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</si>
  <si>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</si>
  <si>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</si>
  <si>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</si>
  <si>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</si>
  <si>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</si>
  <si>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</si>
  <si>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</si>
  <si>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</si>
  <si>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2.2.8 - Gastos de capital, reserva presupuestaria</t>
  </si>
  <si>
    <t>TOTAL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</si>
  <si>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</si>
  <si>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Mapa 1. Distribución de la Inversión Pública por Provincia</t>
  </si>
  <si>
    <t xml:space="preserve"> Valores en Millones de RD$</t>
  </si>
  <si>
    <t>MINISTERIO DE HACIENDA</t>
  </si>
  <si>
    <t>DIRECCIÓN GENERAL DE PRESUPUESTO</t>
  </si>
  <si>
    <t>DIRECCIÓN DE ESTUDIOS ECONÓMICOS Y SEGUIMIENTO FINANCIERO</t>
  </si>
  <si>
    <t>Valores en millones de RD$</t>
  </si>
  <si>
    <t>6 = (4/2)</t>
  </si>
  <si>
    <t>7 = (4-1)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</si>
  <si>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</si>
  <si>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</si>
  <si>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</si>
  <si>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</si>
  <si>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</si>
  <si>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</si>
  <si>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</si>
  <si>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</si>
  <si>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</si>
  <si>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</si>
  <si>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</si>
  <si>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</si>
  <si>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</si>
  <si>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</si>
  <si>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</si>
  <si>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</si>
  <si>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</si>
  <si>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</si>
  <si>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</si>
  <si>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</si>
  <si>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</si>
  <si>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</si>
  <si>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</si>
  <si>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</si>
  <si>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</si>
  <si>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</si>
  <si>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</si>
  <si>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</si>
  <si>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</si>
  <si>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</si>
  <si>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</si>
  <si>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</si>
  <si>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</si>
  <si>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</si>
  <si>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</si>
  <si>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</si>
  <si>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</si>
  <si>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</si>
  <si>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Servicios Generales</t>
  </si>
  <si>
    <t>Servicios Económicos</t>
  </si>
  <si>
    <t>Protección del Medio Ambiente</t>
  </si>
  <si>
    <t>Servicios Sociales</t>
  </si>
  <si>
    <t>Intereses de la Deuda Pública</t>
  </si>
  <si>
    <t>Blank</t>
  </si>
  <si>
    <r>
      <t xml:space="preserve">Notas: </t>
    </r>
    <r>
      <rPr>
        <sz val="11"/>
        <color theme="1"/>
        <rFont val="Avenir Next LT Pro"/>
        <family val="2"/>
      </rPr>
      <t>Cifras preliminares.</t>
    </r>
  </si>
  <si>
    <t>Valores en RD$ millones</t>
  </si>
  <si>
    <t>PERCIBIDO</t>
  </si>
  <si>
    <t>(Título - Subtítulo - Grupo - Auxiliar)</t>
  </si>
  <si>
    <t>Total general</t>
  </si>
  <si>
    <t>PRESUPUESTO INICIAL (Ley 345-21)</t>
  </si>
  <si>
    <t>DEVENGADO</t>
  </si>
  <si>
    <t>Vars.</t>
  </si>
  <si>
    <t xml:space="preserve">Abs. </t>
  </si>
  <si>
    <t>Rel.</t>
  </si>
  <si>
    <t>01 - REGION CIBAO NORTE</t>
  </si>
  <si>
    <t>09 - ESPAILLAT</t>
  </si>
  <si>
    <t>2.2 - Agropecuaria, caza, pesca y silvicultura</t>
  </si>
  <si>
    <t>2.6 - Transporte</t>
  </si>
  <si>
    <t>4.3 - Actividades deportivas, recreativas, culturales y religiosas</t>
  </si>
  <si>
    <t>4.4 - Educación</t>
  </si>
  <si>
    <t>18 - PUERTO PLATA</t>
  </si>
  <si>
    <t>1.1 - Administración general</t>
  </si>
  <si>
    <t>1.4 - Justicia, orden público y seguridad</t>
  </si>
  <si>
    <t>3.2 - Protección de la biodiversidad y ordenación de desechos</t>
  </si>
  <si>
    <t>4.1 - Vivienda y servicios comunitarios</t>
  </si>
  <si>
    <t>4.2 - Salud</t>
  </si>
  <si>
    <t>25 - SANTIAGO</t>
  </si>
  <si>
    <t>4.5 - Protección social</t>
  </si>
  <si>
    <t>99 - MULTIPROVINCIAL</t>
  </si>
  <si>
    <t>02 - REGION CIBAO SUR</t>
  </si>
  <si>
    <t>13 - LA VEGA</t>
  </si>
  <si>
    <t>24 - SANCHEZ RAMIREZ</t>
  </si>
  <si>
    <t>28 - MONSENOR NOUEL</t>
  </si>
  <si>
    <t>03 - REGION CIBAO NORDESTE</t>
  </si>
  <si>
    <t>06 - DUARTE</t>
  </si>
  <si>
    <t>14 - MARIA TRINIDAD SANCHEZ</t>
  </si>
  <si>
    <t>19 - HERMANAS MIRABAL</t>
  </si>
  <si>
    <t>20 - SAMANA</t>
  </si>
  <si>
    <t>04 - REGION CIBAO NOROESTE</t>
  </si>
  <si>
    <t>05 - DAJABON</t>
  </si>
  <si>
    <t>1.3 - Defensa nacional</t>
  </si>
  <si>
    <t>2.1 - Asuntos económicos, comerciales y laborales</t>
  </si>
  <si>
    <t>15 - MONTE CRISTI</t>
  </si>
  <si>
    <t>26 - SANTIAGO RODRIGUEZ</t>
  </si>
  <si>
    <t>27 - VALVERDE</t>
  </si>
  <si>
    <t>05 - REGION VALDESIA</t>
  </si>
  <si>
    <t>02 - AZUA</t>
  </si>
  <si>
    <t>17 - PERAVIA</t>
  </si>
  <si>
    <t>21 - SAN CRISTOBAL</t>
  </si>
  <si>
    <t>31 - SAN JOSE DE OCOA</t>
  </si>
  <si>
    <t>06 - REGION ENRIQUILLO</t>
  </si>
  <si>
    <t>03 - BAHORUCO</t>
  </si>
  <si>
    <t>04 - BARAHONA</t>
  </si>
  <si>
    <t>2.9 - Otros servicios económicos</t>
  </si>
  <si>
    <t>10 - INDEPENDENCIA</t>
  </si>
  <si>
    <t>16 - PEDERNALES</t>
  </si>
  <si>
    <t>07 - REGION EL VALLE</t>
  </si>
  <si>
    <t>07 - ELIAS PINA</t>
  </si>
  <si>
    <t>22 - SAN JUAN</t>
  </si>
  <si>
    <t>08 - REGION YUMA</t>
  </si>
  <si>
    <t>08 - EL SEIBO</t>
  </si>
  <si>
    <t>11 - LA ALTAGRACIA</t>
  </si>
  <si>
    <t>12 - LA ROMANA</t>
  </si>
  <si>
    <t>09 - REGION HIGUAMO</t>
  </si>
  <si>
    <t>23 - SAN PEDRO DE MACORIS</t>
  </si>
  <si>
    <t>29 - MONTE PLATA</t>
  </si>
  <si>
    <t>30 - HATO MAYOR</t>
  </si>
  <si>
    <t>10 - REGION OZAMA O METROPOLITANA</t>
  </si>
  <si>
    <t>01 - DISTRITO NACIONAL</t>
  </si>
  <si>
    <t>32 - SANTO DOMINGO</t>
  </si>
  <si>
    <t>2.5 - Minería, manufactura y construcción</t>
  </si>
  <si>
    <t>98 - NACIONAL</t>
  </si>
  <si>
    <t>COMPROMISO</t>
  </si>
  <si>
    <t>(Capítulo - Subcapítulo - Unidad Ejecutora - Programa)</t>
  </si>
  <si>
    <t>0101 - SENADO DE LA REPUBLICA</t>
  </si>
  <si>
    <t>01 - CÁMARA  DE SENADORES</t>
  </si>
  <si>
    <t>11 - Representación, fiscalización y gestión legislativa</t>
  </si>
  <si>
    <t>0102 - CAMARA DE DIPUTADOS</t>
  </si>
  <si>
    <t>01 - CAMARA DE DIPUTADOS</t>
  </si>
  <si>
    <t>0201 - PRESIDENCIA DE LA REPUBLICA</t>
  </si>
  <si>
    <t>01 - MINISTERIO ADMINISTRATIVO DE LA PRESIDENCIA</t>
  </si>
  <si>
    <t>15 - Gestión integrada del control y reducción de la demanda de drogas y administración de bienes incautados</t>
  </si>
  <si>
    <t>18 - Coordinacion y Fomento de las Actividades Culturales</t>
  </si>
  <si>
    <t>23 - Promoción del desarrollo y fortalecimiento del sector marítimo y marino nacional</t>
  </si>
  <si>
    <t>24 - Formulación de políticas para la mitigación y adaptación al cambio climático</t>
  </si>
  <si>
    <t>25 - Dirección de Comunicación y Publicidad</t>
  </si>
  <si>
    <t>99 - Administración de activos, pasivos y transferencias</t>
  </si>
  <si>
    <t>02 - GABINETE DE LA POLITICA SOCIAL</t>
  </si>
  <si>
    <t>13 - Desarrollo social comunitario</t>
  </si>
  <si>
    <t>15 - Desarrollo integral y protección al adulto mayor</t>
  </si>
  <si>
    <t>41 - Prevención y atención de la tuberculosis</t>
  </si>
  <si>
    <t>45 - Programa Multisectorial de Reducción de Embarazo en Adolescentes</t>
  </si>
  <si>
    <t>04 - CONTRALORIA GENERAL DE LA REPUBLICA</t>
  </si>
  <si>
    <t>06 - MINISTERIO DE LA PRESIDENCIA</t>
  </si>
  <si>
    <t>13 - Atención, prevención de desastres</t>
  </si>
  <si>
    <t>18 - Desarrollo territorial y de comunidades</t>
  </si>
  <si>
    <t>19 - Coordinación e Implementación  de Intervenciones Estratégica</t>
  </si>
  <si>
    <t>0202 - MINISTERIO DE  INTERIOR Y POLICIA</t>
  </si>
  <si>
    <t>01 - MINISTERIO DE INTERIOR Y POLICIA</t>
  </si>
  <si>
    <t>12 - Servicios de control y regulación migratoria</t>
  </si>
  <si>
    <t>14 - Investigación, formación y capacitación</t>
  </si>
  <si>
    <t>50 - Reducción de crímenes y delitos que afectan a la seguridad ciudadana</t>
  </si>
  <si>
    <t>02 - POLICIA NACIONAL</t>
  </si>
  <si>
    <t>12 - Servicios de ordenamiento y asistencia del transporte terreste</t>
  </si>
  <si>
    <t>13 - Formación y cultura de la P.N</t>
  </si>
  <si>
    <t>14 - Servicios de salud, seguridad y bienestar social de la P.N</t>
  </si>
  <si>
    <t>01 - MINISTERIO DE DEFENSA</t>
  </si>
  <si>
    <t>12 - Servicios de salud y asistencia social</t>
  </si>
  <si>
    <t>13 - Educación y Capacitacion Militar</t>
  </si>
  <si>
    <t>02 - EJERCITO DE LA  REPUBLICA DOMINICANA</t>
  </si>
  <si>
    <t>12 - Educación  y capacitación militar</t>
  </si>
  <si>
    <t>03 - ARMADA DE LA REPUBLICA DOMINICANA</t>
  </si>
  <si>
    <t>12 - Educación y capacitación naval</t>
  </si>
  <si>
    <t>04 - FUERZA AEREA DE LA  REPUBLICA DOMINICANA</t>
  </si>
  <si>
    <t>13 - Servicio de salud</t>
  </si>
  <si>
    <t>01 - MINISTERIO DE RELACIONES EXTERIORES</t>
  </si>
  <si>
    <t>11 - Aplicación de política exterior y fomento de las relaciones comerciales</t>
  </si>
  <si>
    <t>12 - Expedición, renovación y control de pasaportes</t>
  </si>
  <si>
    <t>13 - Desarrollo y fortalecimiento de las capacidades en el ámbito diplomático consular y comercial</t>
  </si>
  <si>
    <t>14 - Promoción del desarrollo social y económico de los pueblos fronterizos</t>
  </si>
  <si>
    <t>01 - MINISTERIO DE HACIENDA</t>
  </si>
  <si>
    <t>12 - Catastro de bienes inmuebles a nivel nacional</t>
  </si>
  <si>
    <t>13 - Administración general de Bienes Nacionales</t>
  </si>
  <si>
    <t>14 - Regulación, supervisión y fomento de las Compras Públicas</t>
  </si>
  <si>
    <t>15 - Formulación de políticas tributaria y gestión de las exoneraciones</t>
  </si>
  <si>
    <t>16 - Desarrollo y fortalecimiento de las capacidades en finanzas públicas</t>
  </si>
  <si>
    <t>18 - Adminstración de Crédito Público</t>
  </si>
  <si>
    <t>01 - MINISTERIO DE EDUCACION</t>
  </si>
  <si>
    <t>13 - Servicios de educación primaria para niños y niñas de 6-11 años</t>
  </si>
  <si>
    <t>14 - Servicios de educación secundaria para niños (as) y adolescentes de 12-17 años</t>
  </si>
  <si>
    <t>15 - Servicios de educación para adolescentes, jóvenes y adultos 14 años o más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</si>
  <si>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</si>
  <si>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</si>
  <si>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</si>
  <si>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20 - Gestión y coordinación de los servicios de bienestar magisterial</t>
  </si>
  <si>
    <t>21 - Gestión y coordinación de la cooperación internacional educativa</t>
  </si>
  <si>
    <t>22 - Desarrollo infantil para niños y niñas de 0 a 4 años y 11 meses</t>
  </si>
  <si>
    <t>23 - Servicio educativo del grado preprimario nivel inicial</t>
  </si>
  <si>
    <t>01 - MINISTERIO DE SALUD PUBLICA Y ASISTENCIA SOCIAL</t>
  </si>
  <si>
    <t>18 - PROVISION DE MEDICAMENTOS, INSUMOS SANITARIOS Y REACTIVOS DE LABORATORIO</t>
  </si>
  <si>
    <t>22 - Calidad de vida e inclusión social de niños con discapacidad intelectual (CAID)</t>
  </si>
  <si>
    <t>23 - Dirección y Coordinación del Sistema Nacional de Salud</t>
  </si>
  <si>
    <t>24 - Regulación Sanitaria</t>
  </si>
  <si>
    <t>25 - Gestión y Provisión de Salud Colectiva</t>
  </si>
  <si>
    <t>42 - Prevención, diagnóstico y tratamiento VIH/SIDA</t>
  </si>
  <si>
    <t>45 - Multisectorial de Reducción de Embarazo en Adolescentes</t>
  </si>
  <si>
    <t>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</si>
  <si>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</si>
  <si>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</si>
  <si>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</si>
  <si>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</si>
  <si>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</si>
  <si>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01 - MINISTERIO DE TRABAJO</t>
  </si>
  <si>
    <t>13 - Igualdad de Oportunidades  y No Discriminación</t>
  </si>
  <si>
    <t>21 - Aumento del empleo</t>
  </si>
  <si>
    <t>01 - MINISTERIO DE AGRICULTURA</t>
  </si>
  <si>
    <t>03 - Actividades comunes a los programas 11 y 14</t>
  </si>
  <si>
    <t>11 - Fomento de la producción agrícola</t>
  </si>
  <si>
    <t>12 - Transferencia de tecnologías agropecuarias</t>
  </si>
  <si>
    <t>14 - Inocuidad agroalimentaria y sanidad vegetal</t>
  </si>
  <si>
    <t>18 - Prevención y control de enfermedades bovinas</t>
  </si>
  <si>
    <t>19 - Fomento y desarrollo de la productividad de los sistemas de producción de leche bovina</t>
  </si>
  <si>
    <t>0211 - MINISTERIO DE OBRAS PUBLICAS Y COMUNICACIONES</t>
  </si>
  <si>
    <t>01 - MINISTERIO DE OBRAS PUBLICAS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</si>
  <si>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</si>
  <si>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</si>
  <si>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</si>
  <si>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14 - Desarrollo en la infraestructura física de caminos vecinales</t>
  </si>
  <si>
    <t>15 - Desarrollo en la infraestructura física de puentes</t>
  </si>
  <si>
    <t>17 - Desarrollo en la infraestructura física de edificaciones para los servicios sociales</t>
  </si>
  <si>
    <t>18 - Desarrollo en la infraestructura física de muelles y puertos</t>
  </si>
  <si>
    <t>19 - Gestión del sistema de peajes</t>
  </si>
  <si>
    <t>20 - Reducción de vulnerabilidades en infraestructura ante la ocurrencia de desastres naturales</t>
  </si>
  <si>
    <t>22 - Embellecimiento de avenidas y carreteras</t>
  </si>
  <si>
    <t>23 - Acceso y uso adecuado del servicio de transporte</t>
  </si>
  <si>
    <t>24 - Investigación e información meteorológica</t>
  </si>
  <si>
    <t>25 - Promoción para la modernización y seguridad portuaria</t>
  </si>
  <si>
    <t>01 - MINISTERIO DE INDUSTRIA, COMERCIO Y MIPYMES (MICM)</t>
  </si>
  <si>
    <t>11 - Fomento y desarrollo de la productividad y competitividad del sector industrial</t>
  </si>
  <si>
    <t>16 - Fomento y desarrollo de la industria de la confección téxtil</t>
  </si>
  <si>
    <t>18 - Fomento y desarrollo de la micro, pequeña y mediana empresa</t>
  </si>
  <si>
    <t>19 - Fortalecimiento del sistema dominicano de la calidad.</t>
  </si>
  <si>
    <t>01 - MINISTERIO DE TURISMO</t>
  </si>
  <si>
    <t>13 - Fomento y desarrollo de infraestructuras turísticas</t>
  </si>
  <si>
    <t>0214 - PROCURADURÍA GENERAL DE LA REPUBLICA</t>
  </si>
  <si>
    <t>01 - PROCURADURIA GENERAL DE LA REPUBLICA</t>
  </si>
  <si>
    <t>11 - Representación y defensa del interés público social</t>
  </si>
  <si>
    <t>12 - Coordinacion y Funcionamiento del Sistema Penitenciario Dominicano</t>
  </si>
  <si>
    <t>13 - Gestión de los Servicios Periciales e Investigación Forense</t>
  </si>
  <si>
    <t>01 - MINISTERIO DE LA 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</si>
  <si>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</si>
  <si>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</si>
  <si>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</si>
  <si>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</si>
  <si>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</si>
  <si>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11 - Conservación, restauración, salvaguarda patrimonio cultura material e inmaterial</t>
  </si>
  <si>
    <t>12 - Difusión Patrimonio Cultural  [material e inmaterial]</t>
  </si>
  <si>
    <t>01 - MINISTERIO DE LA JUVENTUD</t>
  </si>
  <si>
    <t>11 - Desarrollo integral de la juventud</t>
  </si>
  <si>
    <t>01 - MINISTERIO DE MEDIO AMBIENTE Y REC. NAT.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</si>
  <si>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</si>
  <si>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</si>
  <si>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</si>
  <si>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</si>
  <si>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</si>
  <si>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</si>
  <si>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</si>
  <si>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01 - MINISTERIO DE EDUCACION SUPERIOR CIENCIA Y TECNOLOGIA</t>
  </si>
  <si>
    <t>12 - Fomento y desarrollo de la ciencia y la tecnología</t>
  </si>
  <si>
    <t>0220 - MINISTERIO DE ECONOMIA, PLANIFICACION Y DESARROLLO</t>
  </si>
  <si>
    <t>01 - MINISTERIO DE ECONOMIA, PLANIFICACION Y DESARROLLO</t>
  </si>
  <si>
    <t>12 - Generación de estadísticas nacionales</t>
  </si>
  <si>
    <t>13 - Análisis de estudios económicos y sociales</t>
  </si>
  <si>
    <t>16 - Coordinación de la cooperación internacional</t>
  </si>
  <si>
    <t>0221 - MINISTERIO DE ADMINISTRACION PUBLICA</t>
  </si>
  <si>
    <t>01 - MINISTERIO DE ADMINISTRACION PUBLICA (MAP)</t>
  </si>
  <si>
    <t>17 - Formación y Capacitación de Servidores de la Administración Pública</t>
  </si>
  <si>
    <t>18 - Programación e Implementación del Gobierno electrónico y Atención Ciudadana</t>
  </si>
  <si>
    <t>01 - MINISTERIO DE ENERGIA Y MINAS</t>
  </si>
  <si>
    <t>11 - Regulación, fiscalización y desarrollo de la minería metálica, no metálica y mape</t>
  </si>
  <si>
    <t>12 - Regulación y desarrollo energético</t>
  </si>
  <si>
    <t>13 - Regulación y desarrollo de hidrocarburos</t>
  </si>
  <si>
    <t>01 - MINISTERIO DE LA VIVIENDA, HABITAT Y EDIFICACIONES (MIVHED)</t>
  </si>
  <si>
    <t>11 - Desarrollo de la vivienda y el hábitat</t>
  </si>
  <si>
    <t>12 - Construcción, reconstrucción y mejoramiento de edificiaciones</t>
  </si>
  <si>
    <t>01 - PODER JUDICIAL</t>
  </si>
  <si>
    <t>01 - JUNTA CENTRAL ELECTORAL</t>
  </si>
  <si>
    <t>11 - Gestion de los Procesos Electorales</t>
  </si>
  <si>
    <t>12 - Gestion del Registro del Estado Civil</t>
  </si>
  <si>
    <t>13 - Administracion de Juntas Electorales y Expedicion de CIE</t>
  </si>
  <si>
    <t>01 - CAMARA DE CUENTAS</t>
  </si>
  <si>
    <t>11 - Control externo, fiscalización y análisis de los recursos públicos</t>
  </si>
  <si>
    <t>01 - TRIBUNAL CONSTITUCIONAL</t>
  </si>
  <si>
    <t>01 - DEFENSOR DEL PUEBLO</t>
  </si>
  <si>
    <t>01 - TRIBUNAL SUPERIOR  ELECTORAL ( TSE)</t>
  </si>
  <si>
    <t>11 - Administración de Justicia Electoral</t>
  </si>
  <si>
    <t>01 - DEUDA PUBLICA Y OTRAS OPERACIONES FINANCIERAS</t>
  </si>
  <si>
    <t>01 - ADM. DE OBLIGACIONES DEL TESORO</t>
  </si>
  <si>
    <t>11 - Pago Energia No Cortable</t>
  </si>
  <si>
    <t>97 - Subsidios del Estado</t>
  </si>
  <si>
    <t>05 - TESORO NACIONAL</t>
  </si>
  <si>
    <t>99 - OBLIGACIONES FINANCIERAS</t>
  </si>
  <si>
    <t>98 - Administración de contribuciones especiales</t>
  </si>
  <si>
    <t>22 - Apoyo al Desarrollo Provincial</t>
  </si>
  <si>
    <t>12 - Protección social</t>
  </si>
  <si>
    <t>11 - Control fiscal</t>
  </si>
  <si>
    <t>11 - Asistencia y prevención para seguridad ciudadana</t>
  </si>
  <si>
    <t>11 - Servicios de seguridad ciudadana y orden público</t>
  </si>
  <si>
    <t>11 - Defensa nacional</t>
  </si>
  <si>
    <t>11 - Defensa Terrestre</t>
  </si>
  <si>
    <t>13 - Servicios de Salud</t>
  </si>
  <si>
    <t>11 - DEFENSA AEREA</t>
  </si>
  <si>
    <t>11 - Servicios técnicos pedagógicos</t>
  </si>
  <si>
    <t>43 - Detección Oportuna y Atención al Cáncer</t>
  </si>
  <si>
    <t>11 - Fomento y Desarrollo de la Educación Superior</t>
  </si>
  <si>
    <t>14 - Planificación económica y social</t>
  </si>
  <si>
    <t>96 - Deuda Publica y Otras Operaciones Financieras</t>
  </si>
  <si>
    <t>16 - Reconstrucción y rehabilitación de obras hidráulicas y de drenaje</t>
  </si>
  <si>
    <r>
      <t xml:space="preserve">Notas: </t>
    </r>
    <r>
      <rPr>
        <sz val="12"/>
        <color theme="1"/>
        <rFont val="Avenir Next LT Pro"/>
        <family val="2"/>
      </rPr>
      <t>*Cifras preliminares.</t>
    </r>
  </si>
  <si>
    <r>
      <t xml:space="preserve">Fuente: </t>
    </r>
    <r>
      <rPr>
        <sz val="12"/>
        <color theme="1"/>
        <rFont val="Avenir Next LT Pro"/>
        <family val="2"/>
      </rPr>
      <t>Sistema de Información de la Gestión Financiera (SIGEF).</t>
    </r>
  </si>
  <si>
    <t>N/A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</si>
  <si>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</si>
  <si>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</si>
  <si>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</si>
  <si>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</si>
  <si>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2.2.6.1 - Transferencias de capital al sector privado</t>
  </si>
  <si>
    <t>2.2.6.2 - Transferencias de capital al sector público</t>
  </si>
  <si>
    <t>2.2.6.7 - Otras transferencias de capital</t>
  </si>
  <si>
    <t>PERCIBIDO VS. ESTIMADO</t>
  </si>
  <si>
    <t>Gráfico 1. Resultados Presupuestarios (Agosto 2022)</t>
  </si>
  <si>
    <t>2. Fecha de imputación al 31/08/2022 // Fecha de registro al 07/09/2022</t>
  </si>
  <si>
    <t>1. Fecha de imputación al 31/08/2022 // Fecha de registro al 07/09/2022</t>
  </si>
  <si>
    <t>1.Fecha de imputación al 31/08/2022 // Fecha de registro al 07/09/2022</t>
  </si>
  <si>
    <t>Agosto 2021 y 2022</t>
  </si>
  <si>
    <t>Tabla 2. Gastos de Gobierno Central por Clasificación Económica (Agosto 2021 y 2022)</t>
  </si>
  <si>
    <t xml:space="preserve"> (Agosto 2022)</t>
  </si>
  <si>
    <t>Gráfico 2. Distribución del Gasto por Clasificación Funcional (Agosto 2022)</t>
  </si>
  <si>
    <t>Anexo 1. Ingresos por Clasificación Económica (Agosto 2022)</t>
  </si>
  <si>
    <t>Anexo 2. Distribución Geográfica de Proyectos de Inversión (Agosto 2022)</t>
  </si>
  <si>
    <t>Anexo 3. Ejecución por Clasificación Programática (Agosto 2022)</t>
  </si>
  <si>
    <t>PERCIBIDO AGOSTO</t>
  </si>
  <si>
    <t>AGOSTO*</t>
  </si>
  <si>
    <t>DEVENGADO AGOSTO</t>
  </si>
  <si>
    <t>% EJECUCION</t>
  </si>
  <si>
    <t>AGOSTO</t>
  </si>
  <si>
    <t>Tabla 3. Gastos de Gobierno Central por Clasificación Institucional (Agosto 2021 y 2022)</t>
  </si>
  <si>
    <t>7 = (4 - 1)</t>
  </si>
  <si>
    <t>8 = (7/1)</t>
  </si>
  <si>
    <t>9 = 4/PIB</t>
  </si>
  <si>
    <t>3. Se utilizó el PIB del Panorama Macroeconómico actualizado al 25 de agosto 2022, elaborado por el Ministerio de Economía Planificación y Desarrollo.</t>
  </si>
  <si>
    <t>2. Se utilizó el PIB del Panorama Macroeconómico actualizado al 25 de agosto 2022, elaborado por el Ministerio de Economía Planificación y Desarrollo.</t>
  </si>
  <si>
    <t>PRESUPUESTO INICIAL                     (Ley 345-21)</t>
  </si>
  <si>
    <t>(Región - Provincia - Función- Proyecto)</t>
  </si>
  <si>
    <t>01 - ACTIVIDADES CENTRALES</t>
  </si>
  <si>
    <t>11 - Fondo a cargo del Poder Ejecutivo</t>
  </si>
  <si>
    <t>12 - Servicio integral de emergencias</t>
  </si>
  <si>
    <t>14 - Asistencia social integral</t>
  </si>
  <si>
    <t>14 - Fomento del Sector Inmobiliario del Estado</t>
  </si>
  <si>
    <t>16 - Promoción y fomento de la ética en el sector público</t>
  </si>
  <si>
    <t>13 - Atencion de Emergencia a Ciudadanos</t>
  </si>
  <si>
    <t>11 - Defensa naval</t>
  </si>
  <si>
    <t>12 - Educacion y Capacitacion Militar</t>
  </si>
  <si>
    <t>11 - Administración de las operaciones del Tesoro</t>
  </si>
  <si>
    <t>17 - Servicios de contabilidad gubernamental</t>
  </si>
  <si>
    <t>19 - Modernización de la Administración Financiera</t>
  </si>
  <si>
    <t>20 - Gestión del sistema presupuestario dominicano</t>
  </si>
  <si>
    <t>21 - ADMINISTRACION DE PENSIONES Y JUBILACIONES</t>
  </si>
  <si>
    <t>16 - Servicios de Bienestar Estudiantil</t>
  </si>
  <si>
    <t>12 - Regulación de las Relaciones Laborales</t>
  </si>
  <si>
    <t>13 - Sanidad animal, asistencia técnica y fomento pecuario</t>
  </si>
  <si>
    <t>17 - Supervición, Regulación y Fomento del Comercio</t>
  </si>
  <si>
    <t>11 - Fomento y Promoción Turística</t>
  </si>
  <si>
    <t>12 - Supervisión y regulación de los servicios turísticos</t>
  </si>
  <si>
    <t>13 - Fomento y desarrollo de la cultura</t>
  </si>
  <si>
    <t>11 - Profesionalización de la función pública</t>
  </si>
  <si>
    <t>11 - ADMINISTRACION DE JUSTICIA</t>
  </si>
  <si>
    <t>11 - Administración Constitucional</t>
  </si>
  <si>
    <t>11 - DEFENSOR DEL PUEBLO</t>
  </si>
  <si>
    <t>0001 - SENADO DE LA REPÚBLICA DOMINICANA</t>
  </si>
  <si>
    <t>0001 - CAMARA DE DIPUTADOS</t>
  </si>
  <si>
    <t>0001 - CONTRALORIA GENERAL DE LA REPUBLICA</t>
  </si>
  <si>
    <t>0001 - GABINETE SOCIAL DE LA PRESIDENCIA</t>
  </si>
  <si>
    <t>0001 - MINISTERIO DE LA PRESIDENCIA</t>
  </si>
  <si>
    <t>0001 - SECRETARIADO ADMINISTRATIVO DE LA PRESIDENCIA</t>
  </si>
  <si>
    <t>0002 - COMUNIDAD DIGNA CONTRA LA POBREZA</t>
  </si>
  <si>
    <t>0003 - PLAN PRESIDENCIAL CONTRA LA POBREZA</t>
  </si>
  <si>
    <t>0004 - COMISION PRESIDENCIAL DE APOYO AL DESARROLLO BARRIAL</t>
  </si>
  <si>
    <t>0004 - SERVICIO INTEGRAL DE EMERGENCIAS</t>
  </si>
  <si>
    <t>0005 - DESARROLLO TERRITORIAL Y DE COMUNIDADES</t>
  </si>
  <si>
    <t>0005 - GOBERNACIÓN  DEL EDIFICIO GUBERNAMENTAL JUAN PABLO DUARTE</t>
  </si>
  <si>
    <t>0006 - CENTRO DE OPERACIONES DE EMERGENCIAS (COE)</t>
  </si>
  <si>
    <t>0007 - PROGRESANDO CON SOLIDARIDAD</t>
  </si>
  <si>
    <t>0008 - ADMINISTRADORA DE SUBSIDIOS SOCIALES</t>
  </si>
  <si>
    <t>0008 - DIRECCIÓN GENERAL DE ÉTICA E INTEGRIDAD GUBERNAMENTAL</t>
  </si>
  <si>
    <t>0009 - COMISIÓN PRESIDENCIAL DE APOYO AL DESARROLLO PROVINCIAL</t>
  </si>
  <si>
    <t>0009 - DIRECCIÓN GENERAL DE PROYECTOS ESTRATÉGICOS Y ESPECIALES DE LA PRESIDENCIA DE LA REPÚBLICA (PROPEEP)</t>
  </si>
  <si>
    <t>0009 - SISTEMA UNICO DE BENEFICIARIOS</t>
  </si>
  <si>
    <t>0010 - CONSEJO NACIONAL DE LA PERSONA ENVEJECIENTE</t>
  </si>
  <si>
    <t>0010 - CONSEJO NACIONAL PARA EL CAMBIO CLIMÁTICO Y MECANISMO DE DESARROLLO LIMPIO</t>
  </si>
  <si>
    <t>0010 - UNIDAD TECNICA EJECUTORA DE TITULACION DE TERRENOS DEL ESTADO</t>
  </si>
  <si>
    <t>0012 - CONSEJO NACIONAL DE DROGAS</t>
  </si>
  <si>
    <t>0014 - COMEDORES ECONOMICOS DEL ESTADO</t>
  </si>
  <si>
    <t>0014 - OFICINA DE CUSTODIA Y ADM. DE LOS BIENES INCAUTADOS Y DECOMISADOS</t>
  </si>
  <si>
    <t>0015 - DIRECCIÓN GENERAL DE DESARROLLO DE LA COMUNIDAD</t>
  </si>
  <si>
    <t>0016 - DIRECCIÓN GENERAL DE DESARROLLO FRONTERIZO</t>
  </si>
  <si>
    <t>0018 - COMISION PERMANENTE DE EFEMERIDES PATRIA</t>
  </si>
  <si>
    <t>0024 - AUTORIDAD NACIONAL DE ASUNTOS MARITIMOS (ANAMAR)</t>
  </si>
  <si>
    <t>0029 - VICE PRESIDENCIA DE LA REPUBLICA</t>
  </si>
  <si>
    <t>0031 - DIRECCION DE PRENSA DEL PRESIDENTE</t>
  </si>
  <si>
    <t>0032 - DIRECCION DE ESTRATEGIA Y COMUNICACION GUBERNAMENTAL</t>
  </si>
  <si>
    <t>0001 - MINISTERIO DE INTERIOR Y POLICIA</t>
  </si>
  <si>
    <t>0001 - POLICIA NACIONAL</t>
  </si>
  <si>
    <t>0002 - DIRECCIÓN GENERAL DE MIGRACIÓN</t>
  </si>
  <si>
    <t>0002 - INSTITUTO POLICIAL DE EDUCACION</t>
  </si>
  <si>
    <t>0003 - INSTITUTO NACIONAL DE MIGRACION</t>
  </si>
  <si>
    <t>0004 - CUERPO DE BOMBEROS DE SANTO DOMINGO, DISTRITO NACIONAL</t>
  </si>
  <si>
    <t>0004 - DIRECCION CENTRAL  DE  POLICIA DE TURISMO</t>
  </si>
  <si>
    <t>0005 - CUERPO DE BOMBEROS SANTO DOMINGO NORTE</t>
  </si>
  <si>
    <t>0005 - DIRECCION GENERAL DE SEGURIDAD DE TRANSITO Y TRANSPORTE TERRESTRE (DIGESETT)</t>
  </si>
  <si>
    <t>0006 - CUERPO DE BOMBEROS SANTO DOMINGO ESTE</t>
  </si>
  <si>
    <t>0007 - CUERPO DE BOMBEROS DE SANTO DOMINGO DE BOCA CHICA</t>
  </si>
  <si>
    <t>0007 - DIRECCION GENERAL DE LA RESERVA DE LA POLICIA NACIONAL</t>
  </si>
  <si>
    <t>0008 - CUERPO DE BOMBEROS DE SANTO DOMINGO DE LOS ALCARRIZOS</t>
  </si>
  <si>
    <t>0008 - HOSPITAL GENERAL DOCENTE DE LA POLICIA NACIONAL</t>
  </si>
  <si>
    <t>0009 - COMITÉ DE RETIRO DE LA POLICIA NACIONAL</t>
  </si>
  <si>
    <t>0009 - CUERPO DE BOMBEROS DE SANTO DOMINGO DE PEDRO BRAND</t>
  </si>
  <si>
    <t>0010 - CUERPO DE BOMBEROS DE SANTO DOMINGO OESTE</t>
  </si>
  <si>
    <t>0001 - ARMADA DE LA REPÚBLICA DOMINICANA</t>
  </si>
  <si>
    <t>0001 - EJERCITO DE LA REPUBLICA DOMINICANA</t>
  </si>
  <si>
    <t>0001 - FUERZA AEREA DE LA  REPUBLICA DOMINICANA</t>
  </si>
  <si>
    <t>0001 - MINISTERIO DE DEFENSA</t>
  </si>
  <si>
    <t>0002 - ACADEMIA MILITAR BATALLA DE LA CARRERA</t>
  </si>
  <si>
    <t>0002 - DIRECCIÓN GENERAL DE DRAGAS, PRESAS Y BALIZAMIENTO, M.G</t>
  </si>
  <si>
    <t>0002 - DIRECCION GENERAL DE ESCUELAS VOCACIONALES</t>
  </si>
  <si>
    <t>0002 - HOSPITAL MILITAR FAD DR RAMON DE LARA</t>
  </si>
  <si>
    <t>0003 - ESCUELA DE GRADUADOS DE ESTUDIOS MILITARES DEL EJERCITO DE REP. DOM.</t>
  </si>
  <si>
    <t>0003 - FOMENTO Y PRODUCCION CUNARIA</t>
  </si>
  <si>
    <t>0003 - FORMACIÓN Y CAPACITACIÓN TÉCNICO PROFESIONAL (IMESA)</t>
  </si>
  <si>
    <t>0003 - SERVICIOS DE PESCA</t>
  </si>
  <si>
    <t>0004 - INSTITUTO DE SEGURIDAD SOCIAL DE LAS FUERZAS ARMADAS</t>
  </si>
  <si>
    <t>0005 - HOSPITAL CENTRAL FUERZAS  ARMADAS</t>
  </si>
  <si>
    <t>0006 - INSTITUTO CARTOGRÁFICO MILITAR DE LAS FUERZAS ARMADAS</t>
  </si>
  <si>
    <t>0007 - ESC DE GRAD.DE COM.Y ESTADO MAYOR CONJ.'GRAL DE DIV. GREGORIO LUPERON'</t>
  </si>
  <si>
    <t>0008 - CÍRCULO DEPORTIVO DE LAS FUERZAS ARMADAS Y LA POLICÍA NACIONAL</t>
  </si>
  <si>
    <t>0009 - INSTITUTO MILITAR DE LOS DERECHOS HUMANOS</t>
  </si>
  <si>
    <t>0010 - 'ESCUELA DE GRADUADOS DE ALTOS ESTUDIOS ESTRATÉGICOS' (EGAEE)</t>
  </si>
  <si>
    <t>0011 - COMISION PERMANENTE PARA LA REFORMA Y MODERNIZACIÓN DE LAS  FF.AA Y P.N.</t>
  </si>
  <si>
    <t>0012 - CUERPO ESPECIALIZADO DE SEGURIDAD FRONTERIZA TERRESTRE</t>
  </si>
  <si>
    <t>0014 - DIRECCION GENERAL DE LA RESERVA DE LAS FUERZAS ARMADAS Y POLICIA NACIONAL</t>
  </si>
  <si>
    <t>0015 - CUERPOS ESPECIALIZADOS DE SEGURIDAD PORTUARIA</t>
  </si>
  <si>
    <t>0017 - SERVICIO MILITAR VOLUNTARIO</t>
  </si>
  <si>
    <t>0019 - SUPERINTENDENCIA DE VIGILANCIA Y SEGURIDAD PRIVADA</t>
  </si>
  <si>
    <t>0020 - CUERPO ESPECIALIZADO PARA LA SEGURIDAD DEL METRO DE SANTO DOMINGO</t>
  </si>
  <si>
    <t>0026 - Cuerpo Especializado de Seguridad Aeroportuaria y de Aviación Civil (CESAC)</t>
  </si>
  <si>
    <t>0027 - DIRECCION GENERAL DEL PLAN SOCIAL DEL MINISTERIO DE DEFENSA</t>
  </si>
  <si>
    <t>0028 - INSTITUTO SUPERIOR PARA LA DEFENSA ' GENERAL JUAN PABLO DUARTE DIEZ' INSUDE.</t>
  </si>
  <si>
    <t>0030 - SERVICIO NACIONAL DE PROTECCION AMBIENTAL</t>
  </si>
  <si>
    <t>0031 - DIRECCIÓN GENERAL DE LA INDUSTRIA MILITAR DE LAS FUERZAS ARMADAS</t>
  </si>
  <si>
    <t>0001 - MINISTERIO DE RELACIONES EXTERIORES</t>
  </si>
  <si>
    <t>0002 - DIRECCION GENERAL DE PASAPORTES</t>
  </si>
  <si>
    <t>0003 - INSTITUTO DE EDUCACION SUPERIOR</t>
  </si>
  <si>
    <t>0004 - CONSEJO NACIONAL DE FRONTERAS</t>
  </si>
  <si>
    <t>0005 - COMISION NACIONAL DE NEGOCIACIONES  COMERCIALES (CNNC)</t>
  </si>
  <si>
    <t>0001 - MINISTERIO DE HACIENDA</t>
  </si>
  <si>
    <t>0002 - DIRECCION NACIONAL DE CATASTRO</t>
  </si>
  <si>
    <t>0003 - ADMINISTRACIÓN GENERAL DE BIENES NACIONALES</t>
  </si>
  <si>
    <t>0004 - DIRECCION GENERAL DE CONTRATACIONES PUBLICAS</t>
  </si>
  <si>
    <t>0005 - DIRECCION GENERAL DE POLITICA Y LEGISLACION TRIBUTARIA</t>
  </si>
  <si>
    <t>0006 - CENTRO DE CAPACITACIÓN EN POLITICA Y GESTION FISCAL</t>
  </si>
  <si>
    <t>0007 - PROGRAMA DE ADMINISTRACION FINANCIERA INTEGRADA</t>
  </si>
  <si>
    <t>0008 - TESORERIA NACIONAL</t>
  </si>
  <si>
    <t>0009 - DIRECCIÓN GENERAL DE CONTABILIDAD GUBERNAMENTAL</t>
  </si>
  <si>
    <t>0010 - DIRECCIÓN GENERAL  DE PRESUPUESTO</t>
  </si>
  <si>
    <t>0011 - DIRECCIÓN GENERAL DE CRÉDITO PÚBLICO</t>
  </si>
  <si>
    <t>0012 - DIRECCIÓN GENERAL DE JUBILACIONES Y PENSIONES A CARGO DEL ESTADO</t>
  </si>
  <si>
    <t>0001 - MINISTERIO DE EDUCACION</t>
  </si>
  <si>
    <t>0002 - OFICINA DE COOPERACIÓN INTERNACIONAL (OCI)</t>
  </si>
  <si>
    <t>0004 - INSTITUTO NACIONAL DE EDUCACIÓN FISICA</t>
  </si>
  <si>
    <t>0005 - INSTITUTO NACIONAL DE BIENESTAR MAGISTERIAL</t>
  </si>
  <si>
    <t>0006 - INSTITUTO DOM. DE EVALUACIÓN E INVESTIGACIÓN DE LA CALIDAD EDUCATIVA</t>
  </si>
  <si>
    <t>0007 - INSTITUTO NACIONAL DE FORMACIÓN Y CAPACITACIÓN MAGISTERIAL</t>
  </si>
  <si>
    <t>0008 - INSTITUTO SUPERIOR DE FORMACION DOCENTE  SALOME UREÑA</t>
  </si>
  <si>
    <t>0009 - INSTITUTO NACIONAL DE ATENCIÓN INTEGRAL A PRIMERA INFANCIA (INAIPI)</t>
  </si>
  <si>
    <t>0010 - Instituto Nacional de Bienestar Estudiantil (INABIE)</t>
  </si>
  <si>
    <t>0001 - MINISTERIO DE SALUD PUBLICA Y ASISTENCIA SOCIAL</t>
  </si>
  <si>
    <t>0007 - CONSEJO NACIONAL PARA EL VIH SIDA</t>
  </si>
  <si>
    <t>0017 - PROGRAMA DE MEDICAMENTOS ESENCIALES</t>
  </si>
  <si>
    <t>0031 - CENTRO DE ATENCION INTEGRAL PARA LA DISCAPACIDAD (CAID)</t>
  </si>
  <si>
    <t>0001 - MINISTERIO DE DEPORTES Y RECREACIÓN</t>
  </si>
  <si>
    <t>0002 - COMISIÓN HÍPICA NACIONAL</t>
  </si>
  <si>
    <t>0001 - MINISTERIO DE TRABAJO</t>
  </si>
  <si>
    <t>0001 - MINISTERIO DE AGRICULTURA</t>
  </si>
  <si>
    <t>0002 - DIRECCION GENERAL DE GANADERIA</t>
  </si>
  <si>
    <t>0003 - OFICINA DE TRATADOS COMERCIALES AGRICOLAS</t>
  </si>
  <si>
    <t>0005 - DIRECCION EJECUTIVA DE LA COMISION DE FOMENTO A LA TECNIFICACION DEL SISTEMA NACIONAL DE RIEGO</t>
  </si>
  <si>
    <t>0001 - MINISTERIO DE OBRAS PUBLICAS Y COMUNICACIONES</t>
  </si>
  <si>
    <t>0002 - DIRECCION GENERAL DE EMBELLECIMIENTO DE CARRETERAS Y AVENIDAS DE CIRCUNV.</t>
  </si>
  <si>
    <t>0003 - OFICINA PARA EL REORDENAMIENTO DEL TRANSPORTE</t>
  </si>
  <si>
    <t>0004 - OFICINA METROPOLITANA DE SERVICIOS DE AUTOBUSES</t>
  </si>
  <si>
    <t>0006 - OFICINA NAC. DE EVALUACIÓN SÍSMICA Y VULNERABILIDAD DE INFRAESTRUCTURA</t>
  </si>
  <si>
    <t>0009 - OFICINA NACIONAL DE METEOROLOGÍA</t>
  </si>
  <si>
    <t>0010 - COMISION PRESIDENCIAL PARA LA MODERNIZACION Y SEGURIDAD PORTUARIAS</t>
  </si>
  <si>
    <t>0001 - MINISTERIO DE INDUSTRIA, COMERCIO y MIPYMES (MICM)</t>
  </si>
  <si>
    <t>0007 - INDUSTRIA NACIONAL DE LA AGUJA</t>
  </si>
  <si>
    <t>0008 - OFICINA NACIONAL DE DERECHO DE AUTOR</t>
  </si>
  <si>
    <t>0009 - DIRECCIÓN DE FOMENTO Y DESARROLLO DE LA ARTESANÍA NACIONAL (FODEARTE)</t>
  </si>
  <si>
    <t>0010 - CONSEJO DE COORDINACIÓN DE LA ZONA ESPECIAL DE DESARROLLO FRONTERIZO (CCDF)</t>
  </si>
  <si>
    <t>0001 - MINISTERIO DE TURISMO</t>
  </si>
  <si>
    <t>0002 - COMITE EJECUTOR DE INFRAESTRUCTA EN ZONAS TURISTICAS (CEIZTUR)</t>
  </si>
  <si>
    <t>0001 - PROCURADURIA GENERAL DE LA REPUBLICA DOMINICANA</t>
  </si>
  <si>
    <t>0001 - MINISTERIO DE LA MUJER</t>
  </si>
  <si>
    <t>0001 - MINISTERIO DE CULTURA</t>
  </si>
  <si>
    <t>0002 - ORQUESTA SINFÓNICA NACIONAL</t>
  </si>
  <si>
    <t>0003 - BIBLIOTECA NACIONAL PEDRO HENRÍQUEZ UREÑA</t>
  </si>
  <si>
    <t>0005 - DIRECCIÓN GENERAL DE BELLAS ARTES</t>
  </si>
  <si>
    <t>0001 - MINISTERIO DE LA JUVENTUD</t>
  </si>
  <si>
    <t>0001 - MINISTERIO  DE MEDIO AMBIENTE Y RECURSOS NATURALES</t>
  </si>
  <si>
    <t>0007 - UNIDAD TÉCNICA EJECUTORA DE PROYECTOS DE DESARROLLO AGROFORESTAL</t>
  </si>
  <si>
    <t>0001 - MINISTERIO DE EDUCACION SUPERIOR, CIENCIA Y TECNOLOGIA</t>
  </si>
  <si>
    <t>0002 - INSTITUTO TECNOLÓGICO DE LAS AMÉRICAS</t>
  </si>
  <si>
    <t>0003 - INSTITUTO TECNOLÓGICO SUPERIOR COMUNITARIO</t>
  </si>
  <si>
    <t>0004 - COMISION INTERNACIONAL ASESORA CIENCIA Y TECNOLOGIA</t>
  </si>
  <si>
    <t>0001 - MINISTERIO DE ECONOMIA, PLANIFICACION Y DESARROLLO</t>
  </si>
  <si>
    <t>0005 - DIRECCIÓN GENERAL DE COOPERACIÓN MULTILATERAL</t>
  </si>
  <si>
    <t>0009 - OFICINA NACIONAL DE ESTADISTICAS</t>
  </si>
  <si>
    <t>0017 - GOBERNACION DEL EDIFICIO DE OFICINAS GUBERNAMENTALES</t>
  </si>
  <si>
    <t>0001 - MINISTERIO DE ADMINISTRACIÓN PÚBLICA</t>
  </si>
  <si>
    <t>0002 - INSTITUTO NACIONAL DE ADMINISTRACION PUBLICA</t>
  </si>
  <si>
    <t>0003 - OFICINA GUBERNAMENTAL DE TECNOLOGIA DE LA INFORMACION Y LA COMUNICACION (OGTIC)</t>
  </si>
  <si>
    <t>0001 - MINISTERIO DE ENERGIA Y MINAS</t>
  </si>
  <si>
    <t>0002 - DIRECCION GENERAL DE MINERIA</t>
  </si>
  <si>
    <t>0001 - MINISTERIO DE LA VIVIENDA, HABITAT Y EDIFICACIONES (MIVHED)</t>
  </si>
  <si>
    <t>0001 - CONSEJO DEL PODER JUDICIAL</t>
  </si>
  <si>
    <t>0001 - JUNTA CENTRAL ELECTORAL</t>
  </si>
  <si>
    <t>0001 - CAMARA DE CUENTAS DE LA REPUBLICA DOMINICANA</t>
  </si>
  <si>
    <t>0001 - TRIBUNAL CONSTITUCIONAL</t>
  </si>
  <si>
    <t>0001 - DEFENSOR DEL PUEBLO</t>
  </si>
  <si>
    <t>0001 - TRIBUNAL SUPERIOR  ELECTORAL TSE</t>
  </si>
  <si>
    <t>0001 - MINISTERIO  DE HACIENDA (DEUDA PUBLICA)</t>
  </si>
  <si>
    <t>0001 - MINISTERIO DE HACIENDA (OBLIGACIONES DEL TESORO)</t>
  </si>
  <si>
    <t>0001 - TESORERIA NACIONAL (TN)</t>
  </si>
  <si>
    <t>1.1 - Ingresos Corrientes</t>
  </si>
  <si>
    <t>1.1.1.1.01 - Impuesto sobre la renta de las personas</t>
  </si>
  <si>
    <t>1.1.1.1.02 - Impuesto sobre la renta proveniente de salarios</t>
  </si>
  <si>
    <t>1.1.1.1.03 - Impuesto sobre la renta originada en la prestación de servicios en general</t>
  </si>
  <si>
    <t>1.1.1.1.04 - Impuesto sobre premios</t>
  </si>
  <si>
    <t>1.1.1.1.05 - Retención sobre premios bancas de lotería y deportivas</t>
  </si>
  <si>
    <t>1.1.1.1.06 - Impuesto sobre la renta proveniente de alquileres y arrendamientos</t>
  </si>
  <si>
    <t>1.1.1.1.07 - Impuesto sobre retribuciones complementarias</t>
  </si>
  <si>
    <t>1.1.1.1.08 - Impuesto sobre intereses pagados por entidades financieras a personas  físicas residentes</t>
  </si>
  <si>
    <t>1.1.1.1.09 - Impuesto sobre intereses pagados por entidades financieras a personas  físicas no residentes</t>
  </si>
  <si>
    <t>1.1.1.2.01 - Impuesto sobre la renta de las empresas</t>
  </si>
  <si>
    <t>1.1.1.2.02 - Impuesto casinos de juego</t>
  </si>
  <si>
    <t>1.1.1.2.03 - Impuesto por juegos telefónicos</t>
  </si>
  <si>
    <t>1.1.1.2.04 - Impuesto sobre ventas zonas francas</t>
  </si>
  <si>
    <t>1.1.1.2.05 - Impuesto sobre ventas zonas francas comerciales</t>
  </si>
  <si>
    <t>1.1.1.2.07 - Impuesto sobre utilidades netas mineras</t>
  </si>
  <si>
    <t>1.1.1.2.09 - Impuesto sobre las ganancias de capital</t>
  </si>
  <si>
    <t>1.1.1.2.12 - Impuesto sobre intereses pagados por entidades financieras a personas  jurídicas  residentes</t>
  </si>
  <si>
    <t>1.1.1.3.01 - Impuesto por provisión de bienes y servicios en general</t>
  </si>
  <si>
    <t>1.1.1.3.02 - Impuesto por otro tipo de rentas no especificado</t>
  </si>
  <si>
    <t>1.1.1.3.03 - Impuesto por pagos al exterior en general</t>
  </si>
  <si>
    <t>1.1.1.3.04 - Impuesto sobre ventas bancas de apuesta de lotería</t>
  </si>
  <si>
    <t>1.1.1.3.05 - Impuesto sobre ventas bancas deportivas</t>
  </si>
  <si>
    <t>1.1.1.3.06 - Impuesto sobre máquinas tragamonedas</t>
  </si>
  <si>
    <t>1.1.1.3.07 - Impuesto por dividendos pagados o acreditados en el país</t>
  </si>
  <si>
    <t>1.1.1.3.08 - Impuesto por intereses pagados o acreditados en el exterior</t>
  </si>
  <si>
    <t>1.1.1.4.03 - Interés indemnizatorio de los impuestos sobre los ingresos de empresas y otras corporaciones</t>
  </si>
  <si>
    <t>1.1.1.4.04 - Recargos, multas y sanciones del impuesto sobre los ingresos de empresas y otras corporaciones</t>
  </si>
  <si>
    <t>1.1.1.4.05 - Recargo casinos</t>
  </si>
  <si>
    <t>1.1.1.4.06 - Recargo máquinas tragamonedas</t>
  </si>
  <si>
    <t>1.1.1.4.07 - Intereses y recargos en la contribución de residuos sólidos</t>
  </si>
  <si>
    <t>1.1.3.1.01 - Impuesto sobre viviendas suntuarias y solares urbanos no edificados</t>
  </si>
  <si>
    <t>1.1.3.1.02 - Impuesto sobre los activos</t>
  </si>
  <si>
    <t>1.1.3.1.03 - Impuesto sobre las operaciones inmobiliarias</t>
  </si>
  <si>
    <t>1.1.3.1.04 - Impuesto sobre las sucesiones y donaciones</t>
  </si>
  <si>
    <t>1.1.3.1.05 - Impuesto sobre transferencia de bienes muebles</t>
  </si>
  <si>
    <t>1.1.3.1.06 - Impuesto sobre los activos financieros</t>
  </si>
  <si>
    <t>1.1.3.1.07 - Impuesto sobre la constitución de compañías por acciones y en comandita</t>
  </si>
  <si>
    <t>1.1.3.1.08 - Impuesto sobre transacciones vehículo de motor</t>
  </si>
  <si>
    <t>1.1.3.1.09 - Impuesto sobre cheques</t>
  </si>
  <si>
    <t>1.1.3.2.01 - Intereses indemnizatorios sobre el patrimonio</t>
  </si>
  <si>
    <t>1.1.3.2.06 - Interés indemnizatorio sobre operaciones inmobiliarias</t>
  </si>
  <si>
    <t>1.1.3.2.07 - Recargo por mora impuesto sobre operaciones inmobiliarias</t>
  </si>
  <si>
    <t>1.1.3.2.08 - Interés indemnizatorio sobre las sucesiones y donaciones</t>
  </si>
  <si>
    <t>1.1.3.2.09 - Recargo por mora impuesto sobre las sucesiones y donaciones</t>
  </si>
  <si>
    <t>1.1.3.2.10 - Recargos sobre cheques</t>
  </si>
  <si>
    <t>1.1.3.2.11 - Interés indemnizatorio sobre cheques</t>
  </si>
  <si>
    <t>1.1.3.2.12 - Interés indemnizatorio traspasos vehículos de motor</t>
  </si>
  <si>
    <t>1.1.3.2.13 - Recargo por mora, multas y sanciones sobre la tenencia del patrimonio</t>
  </si>
  <si>
    <t>1.1.4.1.01 - Impuesto sobre la Transferencia de Bienes Industrializados y Servicios (ITBIS)</t>
  </si>
  <si>
    <t>1.1.4.2.01 - Impuesto específico sobre los hidrocarburos, Ley  112-00</t>
  </si>
  <si>
    <t>1.1.4.2.02 - Impuesto selectivo ad  valorem sobre  hidrocarburos, Ley  557-05</t>
  </si>
  <si>
    <t>1.1.4.2.03 - Impuesto adicional de RD$2.0 al consumo de gasoil y gasolina premium-regular</t>
  </si>
  <si>
    <t>1.1.4.2.05 - Impuesto selectivo alcohol etílico sin desnaturalizar (mayor o igual a 80 %)</t>
  </si>
  <si>
    <t>1.1.4.2.07 - Impuesto selectivo ron y demás aguardientes de caña</t>
  </si>
  <si>
    <t>1.1.4.2.08 - Impuesto a las demás  bebidas alcoholicas</t>
  </si>
  <si>
    <t>1.1.4.2.10 - Impuesto selectivo aguardiente de uvas</t>
  </si>
  <si>
    <t>1.1.4.2.11 - Impuesto selectivo gin y ginebra</t>
  </si>
  <si>
    <t>1.1.4.2.12 - Impuesto selectivo whisky</t>
  </si>
  <si>
    <t>1.1.4.2.13 - Impuesto selectivo licores</t>
  </si>
  <si>
    <t>1.1.4.2.14 - Impuesto selectivo vodka</t>
  </si>
  <si>
    <t>1.1.4.2.15 - Impuesto selectivo vinos de uvas</t>
  </si>
  <si>
    <t>1.1.4.2.16 - Impuesto selectivo vermut y derivados de uvas frescas</t>
  </si>
  <si>
    <t>1.1.4.2.17 - Impuesto selectivo a las cervezas</t>
  </si>
  <si>
    <t>1.1.4.2.18 - Impuesto selectivo demás bebidas fermentadas</t>
  </si>
  <si>
    <t>1.1.4.2.19 - Impuesto específico a derivados del alcohol</t>
  </si>
  <si>
    <t>1.1.4.2.22 - Impuesto sobre estampillas de los fósforos</t>
  </si>
  <si>
    <t>1.1.4.2.23 - Impuesto selectivo cigarrillos que contengan tabaco</t>
  </si>
  <si>
    <t>1.1.4.2.25 - Impuesto selectivo los demás (cigarrillos)</t>
  </si>
  <si>
    <t>1.1.4.2.27 - Impuesto específico al tabaco y el cigarrillo</t>
  </si>
  <si>
    <t>1.1.4.2.28 - Impuesto selectivo demás mercancías</t>
  </si>
  <si>
    <t>1.1.4.2.29 - Impuesto selectivo de seguros</t>
  </si>
  <si>
    <t>1.1.4.2.30 - Impuesto selectivo sobre las telecomunicaciones</t>
  </si>
  <si>
    <t>1.1.4.2.31 - Impuesto para contribuir al desarrollo de las telecomunicaciones (CDT)</t>
  </si>
  <si>
    <t>1.1.4.2.32 - Impuesto selectivo a los vehículos de motor</t>
  </si>
  <si>
    <t>1.1.4.2.37 - Impuesto por uso de servicio de las telecomunicaciones para el sistema de emergencia 9-1-1</t>
  </si>
  <si>
    <t>1.1.4.3.01 - Impuesto de 17 % registro propiedad de vehículos</t>
  </si>
  <si>
    <t>1.1.4.3.02 - Derecho de circulación vehículos de motor</t>
  </si>
  <si>
    <t>1.1.4.3.03 - Impuesto específico de bancas de lotería</t>
  </si>
  <si>
    <t>1.1.4.3.04 - Impuesto específico bancas deportivas</t>
  </si>
  <si>
    <t>1.1.4.3.05 - Licencias para portar armas de fuego</t>
  </si>
  <si>
    <t>1.1.4.4.01 - Interés indemnizatorio sobre ITBIS</t>
  </si>
  <si>
    <t>1.1.4.4.02 - Recargos por mora, multas y sanciones sobre ITBIS</t>
  </si>
  <si>
    <t>1.1.4.4.03 - Interés indemnizatorio sobre las mercancías</t>
  </si>
  <si>
    <t>1.1.4.4.04 - Recargos por mora, multas y sanciones sobre mercancías</t>
  </si>
  <si>
    <t>1.1.4.4.05 - Interés indemnizatorio sobre los servicios</t>
  </si>
  <si>
    <t>1.1.4.4.06 - Recargo por mora y multa sobre los servicios</t>
  </si>
  <si>
    <t>1.1.4.4.07 - Interés indemnizatorio selectivo de seguros</t>
  </si>
  <si>
    <t>1.1.4.4.08 - Recargo y sanciones selectivo de seguros</t>
  </si>
  <si>
    <t>1.1.4.4.09 - Interés indemnizatorio sobre las telecomunicaciones</t>
  </si>
  <si>
    <t>1.1.4.4.10 - Recargo por mora, multas y sanciones sobre las telecomunicaciones</t>
  </si>
  <si>
    <t>1.1.4.4.12 - Recargo y sanciones vehículos de motor</t>
  </si>
  <si>
    <t>1.1.5.1.01 - Impuestos arancelarios</t>
  </si>
  <si>
    <t>1.1.5.3.01 - Impuesto a la salida de pasajeros al exterior por aeropuertos y puertos</t>
  </si>
  <si>
    <t>1.1.5.3.02 - Impuesto a la salida de pasajeros al exterior por la región fronteriza</t>
  </si>
  <si>
    <t>1.1.5.3.03 - Derechos consulares</t>
  </si>
  <si>
    <t>1.1.5.3.05 - Impuesto de estampillas bebidas alcohólicas importadas</t>
  </si>
  <si>
    <t>1.1.5.3.08 - Impuesto sobre mercancías declaradas en depósitos</t>
  </si>
  <si>
    <t>1.1.6.1.02 - Impuestos sobre las emisiones del Co2 por km de los vehículos de motor</t>
  </si>
  <si>
    <t>1.1.9.1.01 - Impuesto sobre constitución de fianzas y consignación de valores</t>
  </si>
  <si>
    <t>1.2.1.2.02 - Contribución de empleados del sector público</t>
  </si>
  <si>
    <t>1.2.2.2.02 - Contribución de empleados del sector público</t>
  </si>
  <si>
    <t>1.2.2.2.03 - Contribución de empleados al plan de pensiones de la P.N</t>
  </si>
  <si>
    <t>1.2.2.1.02 - Contribución patronal del sector público</t>
  </si>
  <si>
    <t>1.1.2.4 - Contribuciones no clasificables</t>
  </si>
  <si>
    <t>1.2.3.1.02 - Impuesto del 1 % Fondo Bienestar Social (Ley 250-84) -Fondo Pensiones Hoteleros</t>
  </si>
  <si>
    <t>1.2.3.1.03 - 1 % Plan de construcciones (Ley 6-86) -Fondo Pensiones Trabajadores de la Construcción</t>
  </si>
  <si>
    <t>1.5.1.1.01 - Ventas de almonedas (pública subasta)</t>
  </si>
  <si>
    <t>1.5.1.1.02 - Venta de medicamentos PROMESE</t>
  </si>
  <si>
    <t>1.5.1.1.03 - Venta de gacetas oficiales</t>
  </si>
  <si>
    <t>1.5.1.1.04 - Venta de publicaciones oficiales</t>
  </si>
  <si>
    <t>1.5.1.1.99 - Otras ventas de mercancías</t>
  </si>
  <si>
    <t>1.5.1.2.02 - Venta de formularios de aduanas</t>
  </si>
  <si>
    <t>1.5.1.2.03 - Otras ventas de servicios del gobierno central</t>
  </si>
  <si>
    <t>1.5.1.2.04 - Ingresos de la CUT</t>
  </si>
  <si>
    <t>1.5.1.2.05 - Servicios de transporte (incluye OMSA, METRO)</t>
  </si>
  <si>
    <t>1.5.1.2.06 - Otras ventas de servicios de las descentralizadas y autónomas no financieras</t>
  </si>
  <si>
    <t>1.5.1.2.99 - Otras ventas de servicios</t>
  </si>
  <si>
    <t>1.5.1.5.02 - Otros arrendamiento de bienes inmuebles</t>
  </si>
  <si>
    <t>1.5.1.3.01 - Tasas judiciales sobre actos  expedidos por el Poder Judicial</t>
  </si>
  <si>
    <t>1.5.1.3.02 - Tasa por expedición y renovación de pasaportes</t>
  </si>
  <si>
    <t>1.5.1.3.03 - Tarjeta de turismo</t>
  </si>
  <si>
    <t>1.5.1.3.05 - Tasas por conceptos de mensuras catastrales</t>
  </si>
  <si>
    <t>1.5.1.3.18 - Certificaciones vida y costumbre</t>
  </si>
  <si>
    <t>1.5.1.4.01 - Venta de sellos especiales para el Colegio de Abogados</t>
  </si>
  <si>
    <t>1.5.1.4.02 - Servicios de laboratorios del Ministerio de Obras Públicas</t>
  </si>
  <si>
    <t>1.5.1.4.03 - Impuesto sobre inscripciones en registro de tierra</t>
  </si>
  <si>
    <t>1.5.1.4.35 - Otros registros contratos y cobros</t>
  </si>
  <si>
    <t>1.5.1.4.41 - Retención a contratistas de obras públicas (supervisión de obras y otros)</t>
  </si>
  <si>
    <t>1.5.1.4.43 - Margen de desarrollo del gas natural vehicular</t>
  </si>
  <si>
    <t>1.6.1.2.02 - Intereses por colocación de inversiones financieras del mercado interno</t>
  </si>
  <si>
    <t>1.6.1.1.01 - Fondo Patrimonial de Empresas Reformadas (Fonper)</t>
  </si>
  <si>
    <t>1.6.1.1.02 - Dividendos Banco de Reservas</t>
  </si>
  <si>
    <t>1.6.1.3.01 - Regalías netas de fundición minera</t>
  </si>
  <si>
    <t>1.6.1.3.02 - Permisos para explotar yacimientos mineros</t>
  </si>
  <si>
    <t>1.6.1.3.03 - Explotación yacimientos mineros</t>
  </si>
  <si>
    <t>1.6.1.3.04 - Explotación Falconbridge</t>
  </si>
  <si>
    <t>1.6.1.5.01 - Interés indemnizatorio de las regalías mineras en US$</t>
  </si>
  <si>
    <t>1.6.1.5.02 - Recargos, multas y sanciones de las regalías  mineras en US$</t>
  </si>
  <si>
    <t>1.6.1.6.01 - Ingresos por tenencia de instrumentos derivados</t>
  </si>
  <si>
    <t>1.1.6 - Transferencias y donaciones corrientes recibidas</t>
  </si>
  <si>
    <t>1.1.6.1 - Transferencias del sector privado</t>
  </si>
  <si>
    <t>1.4.1.1.01 - Zonas francas</t>
  </si>
  <si>
    <t>1.1.6.2 - Transferencias del sector público</t>
  </si>
  <si>
    <t>1.4.1.2.01 - Del gobierno central</t>
  </si>
  <si>
    <t>1.4.1.9.01 - Transferencias corrientes recibidas de instituciones públicas financieras no monetarias</t>
  </si>
  <si>
    <t>1.1.6.5 - Donaciones corrientes</t>
  </si>
  <si>
    <t>1.3.1.2.01 - Donaciones corrientes  en dinero de organismos internacionales</t>
  </si>
  <si>
    <t>1.3.1.2.02 - Donaciones corrientes en especie y servicios de organismos internacionales</t>
  </si>
  <si>
    <t>1.1.7.1 - Multas y sanciones Pecuniarias</t>
  </si>
  <si>
    <t>1.6.3.1.01 - Multas por delitos, evasión e incumplimiento al Código Tributario</t>
  </si>
  <si>
    <t>1.6.3.1.03 - Multas de tránsito</t>
  </si>
  <si>
    <t>1.6.3.1.07 - Multas Seguro Social, contratos de trabajo</t>
  </si>
  <si>
    <t>1.1.9.1 - Otros ingresos corrientes</t>
  </si>
  <si>
    <t>1.6.4.1.01 - Depósitos en exceso</t>
  </si>
  <si>
    <t>1.6.4.1.02 - Miscelaneos</t>
  </si>
  <si>
    <t>1.6.4.1.04 - Fianzas Judiciales y depósitos en consignación</t>
  </si>
  <si>
    <t>1.6.4.1.06 - Devolución impuesto selectivo al consumo de combustibles</t>
  </si>
  <si>
    <t>1.6.4.1.07 - Ingresos por diferencial del gas licuado de petróleo</t>
  </si>
  <si>
    <t>1.6.4.1.09 - Devolución de recursos a la CUT años anteriores</t>
  </si>
  <si>
    <t>1.6.4.1.99 - Otros ingresos diversos</t>
  </si>
  <si>
    <t>1.9.1.1.01 - Ingresos a Especificar Direccion General Imps. Internos</t>
  </si>
  <si>
    <t>1.9.2.1.01 - Ingresos a Especificar Direccion General de Aduanas</t>
  </si>
  <si>
    <t>1.2 - Ingresos de capital</t>
  </si>
  <si>
    <t>1.2.4.2 - Transferencias del sector publico</t>
  </si>
  <si>
    <t>1.4.2.8.03 - Transferencias de capital recibidas de la CDEEE-EDEESTE</t>
  </si>
  <si>
    <t>1.4.2.8.04 - Transferencias de capital recibidas de la CDEEE-EDENORTE</t>
  </si>
  <si>
    <t>1.4.2.8.05 - Transferencias de capital recibidas de la CDEEE-EDESUR</t>
  </si>
  <si>
    <t>1.4.2.8.99 - Otras transferencias de capital recibidas de empresas públicas no financieras</t>
  </si>
  <si>
    <t>1.2.4.4 - Donaciones de capital</t>
  </si>
  <si>
    <t>1.3.2.1.01 - Donaciones de capital en dinero de gobiernos extranjeros</t>
  </si>
  <si>
    <t>1.3.2.2.01 - Donaciones de capital en dinero de organismos internacionales</t>
  </si>
  <si>
    <t>1.2.5.4 - Recuperación de préstamos realizados con fines de política</t>
  </si>
  <si>
    <t>1.8.1.4.01 - Recuperación de préstamos de largo plazo del sector público</t>
  </si>
  <si>
    <t>8 = 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</si>
</sst>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#,##0.0,,_);\(#,##0.0,,\)"/>
    <numFmt numFmtId="167" formatCode="#,##0.0,,"/>
    <numFmt numFmtId="168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sz val="11"/>
      <color theme="1"/>
      <name val="Avenir Next LT Pro"/>
      <family val="2"/>
    </font>
    <font>
      <sz val="10"/>
      <name val="Arial"/>
      <family val="2"/>
    </font>
    <font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sz val="10"/>
      <color theme="0"/>
      <name val="Arial"/>
      <family val="2"/>
    </font>
    <font>
      <b/>
      <sz val="11"/>
      <color theme="0"/>
      <name val="Avenir Next LT Pro"/>
      <family val="2"/>
    </font>
    <font>
      <sz val="12"/>
      <color theme="1"/>
      <name val="Avenir Next LT Pro"/>
      <family val="2"/>
    </font>
    <font>
      <b/>
      <sz val="10"/>
      <color theme="0"/>
      <name val="Avenir Next LT Pro"/>
      <family val="2"/>
    </font>
    <font>
      <b/>
      <sz val="11"/>
      <color theme="8" tint="-0.499984740745262"/>
      <name val="Avenir Next LT Pro"/>
      <family val="2"/>
    </font>
    <font>
      <sz val="11"/>
      <color theme="8" tint="-0.499984740745262"/>
      <name val="Avenir Next LT Pro"/>
      <family val="2"/>
    </font>
    <font>
      <b/>
      <sz val="12"/>
      <color theme="1"/>
      <name val="Avenir Next LT Pro"/>
      <family val="2"/>
    </font>
    <font>
      <b/>
      <sz val="12"/>
      <name val="Avenir Next LT Pro"/>
      <family val="2"/>
    </font>
    <font>
      <sz val="12"/>
      <name val="Avenir Next LT Pro"/>
      <family val="2"/>
    </font>
    <font>
      <b/>
      <sz val="12"/>
      <color theme="0"/>
      <name val="Avenir Next LT Pro"/>
      <family val="2"/>
    </font>
    <font>
      <b/>
      <sz val="11"/>
      <color rgb="FF0070C0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4"/>
      </bottom>
      <diagonal/>
    </border>
    <border>
      <left/>
      <right style="thin">
        <color theme="0"/>
      </right>
      <top style="thin">
        <color theme="4"/>
      </top>
      <bottom style="thin">
        <color theme="2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2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2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320">
    <xf numFmtId="0" fontId="0" fillId="0" borderId="0" xfId="0"/>
    <xf numFmtId="0" fontId="4" fillId="0" borderId="0" xfId="0" applyFont="1" applyAlignment="1">
      <alignment vertical="center" wrapText="1" readingOrder="1"/>
    </xf>
    <xf numFmtId="0" fontId="5" fillId="0" borderId="0" xfId="0" applyFont="1"/>
    <xf numFmtId="0" fontId="5" fillId="0" borderId="0" xfId="0" applyFont="1" applyAlignment="1">
      <alignment vertical="top" wrapText="1" readingOrder="1"/>
    </xf>
    <xf numFmtId="0" fontId="6" fillId="0" borderId="0" xfId="0" applyFont="1"/>
    <xf numFmtId="0" fontId="8" fillId="0" borderId="0" xfId="0" applyFont="1"/>
    <xf numFmtId="0" fontId="10" fillId="0" borderId="0" xfId="0" applyFont="1"/>
    <xf numFmtId="164" fontId="8" fillId="0" borderId="0" xfId="1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8" fillId="0" borderId="1" xfId="0" applyFont="1" applyBorder="1"/>
    <xf numFmtId="165" fontId="4" fillId="0" borderId="0" xfId="2" applyNumberFormat="1" applyFont="1" applyBorder="1" applyAlignment="1">
      <alignment horizontal="center" vertical="center"/>
    </xf>
    <xf numFmtId="165" fontId="5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1" xfId="0" applyFont="1" applyFill="1" applyBorder="1"/>
    <xf numFmtId="166" fontId="9" fillId="2" borderId="12" xfId="4" applyNumberFormat="1" applyFont="1" applyFill="1" applyBorder="1" applyAlignment="1">
      <alignment horizontal="center" vertical="center"/>
    </xf>
    <xf numFmtId="165" fontId="6" fillId="0" borderId="0" xfId="2" applyNumberFormat="1" applyFont="1"/>
    <xf numFmtId="166" fontId="9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0" fontId="9" fillId="0" borderId="0" xfId="0" applyFont="1"/>
    <xf numFmtId="0" fontId="14" fillId="2" borderId="0" xfId="0" applyFont="1" applyFill="1"/>
    <xf numFmtId="165" fontId="15" fillId="2" borderId="0" xfId="2" applyNumberFormat="1" applyFont="1" applyFill="1"/>
    <xf numFmtId="0" fontId="2" fillId="0" borderId="0" xfId="0" applyFont="1"/>
    <xf numFmtId="165" fontId="3" fillId="0" borderId="0" xfId="2" applyNumberFormat="1" applyFont="1" applyFill="1"/>
    <xf numFmtId="0" fontId="14" fillId="2" borderId="0" xfId="0" applyFont="1" applyFill="1" applyAlignment="1">
      <alignment horizontal="left" indent="1"/>
    </xf>
    <xf numFmtId="167" fontId="15" fillId="2" borderId="0" xfId="2" applyNumberFormat="1" applyFont="1" applyFill="1"/>
    <xf numFmtId="167" fontId="15" fillId="2" borderId="0" xfId="1" applyNumberFormat="1" applyFont="1" applyFill="1"/>
    <xf numFmtId="167" fontId="4" fillId="0" borderId="0" xfId="1" applyNumberFormat="1" applyFont="1" applyBorder="1" applyAlignment="1">
      <alignment horizontal="center" vertical="center"/>
    </xf>
    <xf numFmtId="167" fontId="5" fillId="0" borderId="0" xfId="1" applyNumberFormat="1" applyFont="1" applyBorder="1" applyAlignment="1">
      <alignment horizontal="center" vertical="center"/>
    </xf>
    <xf numFmtId="168" fontId="6" fillId="0" borderId="0" xfId="0" applyNumberFormat="1" applyFont="1"/>
    <xf numFmtId="167" fontId="11" fillId="0" borderId="0" xfId="1" applyNumberFormat="1" applyFont="1" applyFill="1" applyBorder="1" applyAlignment="1">
      <alignment horizontal="center" vertical="center"/>
    </xf>
    <xf numFmtId="165" fontId="11" fillId="0" borderId="0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9" fillId="0" borderId="0" xfId="0" applyFont="1" applyAlignment="1">
      <alignment horizontal="left" wrapText="1" indent="1"/>
    </xf>
    <xf numFmtId="0" fontId="14" fillId="0" borderId="0" xfId="0" applyFont="1"/>
    <xf numFmtId="0" fontId="14" fillId="0" borderId="0" xfId="0" applyFont="1" applyAlignment="1">
      <alignment horizontal="left" indent="1"/>
    </xf>
    <xf numFmtId="167" fontId="15" fillId="0" borderId="0" xfId="2" applyNumberFormat="1" applyFont="1" applyFill="1"/>
    <xf numFmtId="167" fontId="15" fillId="0" borderId="0" xfId="1" applyNumberFormat="1" applyFont="1" applyFill="1"/>
    <xf numFmtId="0" fontId="14" fillId="2" borderId="0" xfId="0" applyFont="1" applyFill="1" applyAlignment="1">
      <alignment horizontal="left"/>
    </xf>
    <xf numFmtId="0" fontId="13" fillId="3" borderId="0" xfId="0" applyFont="1" applyFill="1" applyAlignment="1">
      <alignment horizontal="center" vertical="center" wrapText="1"/>
    </xf>
    <xf numFmtId="167" fontId="15" fillId="2" borderId="0" xfId="1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wrapText="1"/>
    </xf>
    <xf numFmtId="43" fontId="0" fillId="0" borderId="0" xfId="1" applyFont="1" applyFill="1"/>
    <xf numFmtId="165" fontId="0" fillId="0" borderId="0" xfId="2" applyNumberFormat="1" applyFont="1" applyFill="1"/>
    <xf numFmtId="164" fontId="0" fillId="0" borderId="0" xfId="0" applyNumberFormat="1"/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9" fillId="4" borderId="0" xfId="0" applyNumberFormat="1" applyFont="1" applyFill="1"/>
    <xf numFmtId="166" fontId="9" fillId="0" borderId="0" xfId="0" applyNumberFormat="1" applyFont="1"/>
    <xf numFmtId="166" fontId="6" fillId="0" borderId="0" xfId="0" applyNumberFormat="1" applyFont="1"/>
    <xf numFmtId="0" fontId="6" fillId="0" borderId="0" xfId="0" applyFont="1" applyAlignment="1">
      <alignment horizontal="left" indent="3"/>
    </xf>
    <xf numFmtId="0" fontId="9" fillId="0" borderId="35" xfId="0" applyFont="1" applyBorder="1" applyAlignment="1">
      <alignment horizontal="left"/>
    </xf>
    <xf numFmtId="166" fontId="9" fillId="0" borderId="35" xfId="0" applyNumberFormat="1" applyFont="1" applyBorder="1"/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 wrapText="1"/>
    </xf>
    <xf numFmtId="165" fontId="15" fillId="0" borderId="0" xfId="2" applyNumberFormat="1" applyFont="1" applyFill="1"/>
    <xf numFmtId="0" fontId="9" fillId="0" borderId="0" xfId="0" applyFont="1" applyAlignment="1">
      <alignment vertical="center"/>
    </xf>
    <xf numFmtId="0" fontId="11" fillId="5" borderId="20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/>
    </xf>
    <xf numFmtId="168" fontId="15" fillId="2" borderId="0" xfId="1" applyNumberFormat="1" applyFont="1" applyFill="1"/>
    <xf numFmtId="168" fontId="0" fillId="0" borderId="0" xfId="0" applyNumberFormat="1"/>
    <xf numFmtId="0" fontId="9" fillId="7" borderId="0" xfId="0" applyFont="1" applyFill="1" applyAlignment="1">
      <alignment horizontal="left" indent="1"/>
    </xf>
    <xf numFmtId="166" fontId="9" fillId="7" borderId="0" xfId="0" applyNumberFormat="1" applyFont="1" applyFill="1"/>
    <xf numFmtId="0" fontId="9" fillId="8" borderId="39" xfId="0" applyFont="1" applyFill="1" applyBorder="1" applyAlignment="1">
      <alignment horizontal="left"/>
    </xf>
    <xf numFmtId="43" fontId="6" fillId="0" borderId="0" xfId="1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wrapText="1" indent="1"/>
    </xf>
    <xf numFmtId="167" fontId="6" fillId="0" borderId="0" xfId="0" applyNumberFormat="1" applyFont="1" applyAlignment="1">
      <alignment horizontal="center" vertical="center"/>
    </xf>
    <xf numFmtId="165" fontId="5" fillId="0" borderId="0" xfId="2" applyNumberFormat="1" applyFont="1" applyFill="1" applyBorder="1" applyAlignment="1">
      <alignment horizontal="center" vertical="center"/>
    </xf>
    <xf numFmtId="0" fontId="12" fillId="0" borderId="0" xfId="0" applyFont="1"/>
    <xf numFmtId="0" fontId="17" fillId="0" borderId="0" xfId="0" applyFont="1" applyAlignment="1">
      <alignment vertical="center" wrapText="1" readingOrder="1"/>
    </xf>
    <xf numFmtId="0" fontId="18" fillId="0" borderId="0" xfId="0" applyFont="1" applyAlignment="1">
      <alignment vertical="top" wrapText="1" readingOrder="1"/>
    </xf>
    <xf numFmtId="0" fontId="19" fillId="6" borderId="19" xfId="0" applyFont="1" applyFill="1" applyBorder="1" applyAlignment="1">
      <alignment horizontal="center" vertical="center"/>
    </xf>
    <xf numFmtId="0" fontId="17" fillId="2" borderId="11" xfId="0" applyFont="1" applyFill="1" applyBorder="1"/>
    <xf numFmtId="0" fontId="19" fillId="5" borderId="20" xfId="0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5" fontId="16" fillId="0" borderId="0" xfId="2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5" fontId="12" fillId="0" borderId="0" xfId="2" applyNumberFormat="1" applyFont="1"/>
    <xf numFmtId="165" fontId="12" fillId="0" borderId="0" xfId="0" applyNumberFormat="1" applyFont="1"/>
    <xf numFmtId="39" fontId="12" fillId="0" borderId="0" xfId="0" applyNumberFormat="1" applyFont="1"/>
    <xf numFmtId="0" fontId="16" fillId="0" borderId="0" xfId="0" applyFont="1" applyAlignment="1">
      <alignment vertical="center"/>
    </xf>
    <xf numFmtId="166" fontId="12" fillId="0" borderId="0" xfId="0" applyNumberFormat="1" applyFont="1"/>
    <xf numFmtId="4" fontId="6" fillId="0" borderId="0" xfId="0" applyNumberFormat="1" applyFont="1"/>
    <xf numFmtId="0" fontId="0" fillId="0" borderId="0" xfId="0"/>
    <xf numFmtId="0" fontId="6" fillId="0" borderId="0" xfId="0" applyFont="1"/>
    <xf numFmtId="0" fontId="6" fillId="0" borderId="38" xfId="0" applyFont="1" applyBorder="1" applyAlignment="1">
      <alignment horizontal="right"/>
    </xf>
    <xf numFmtId="0" fontId="11" fillId="6" borderId="30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/>
    </xf>
    <xf numFmtId="166" fontId="9" fillId="4" borderId="0" xfId="0" applyNumberFormat="1" applyFont="1" applyFill="1"/>
    <xf numFmtId="166" fontId="9" fillId="4" borderId="0" xfId="0" applyNumberFormat="1" applyFont="1" applyFill="1" applyAlignment="1">
      <alignment horizontal="right"/>
    </xf>
    <xf numFmtId="165" fontId="9" fillId="4" borderId="0" xfId="2" applyNumberFormat="1" applyFont="1" applyFill="1" applyAlignment="1">
      <alignment horizontal="right"/>
    </xf>
    <xf numFmtId="0" fontId="14" fillId="0" borderId="0" xfId="0" applyFont="1" applyAlignment="1">
      <alignment horizontal="left" indent="1"/>
    </xf>
    <xf numFmtId="166" fontId="14" fillId="0" borderId="0" xfId="0" applyNumberFormat="1" applyFont="1"/>
    <xf numFmtId="166" fontId="14" fillId="0" borderId="0" xfId="0" applyNumberFormat="1" applyFont="1" applyAlignment="1">
      <alignment horizontal="right"/>
    </xf>
    <xf numFmtId="165" fontId="14" fillId="0" borderId="0" xfId="2" applyNumberFormat="1" applyFont="1" applyAlignment="1">
      <alignment horizontal="right" vertical="center"/>
    </xf>
    <xf numFmtId="0" fontId="6" fillId="0" borderId="0" xfId="0" applyFont="1" applyAlignment="1">
      <alignment horizontal="left" indent="2"/>
    </xf>
    <xf numFmtId="166" fontId="6" fillId="0" borderId="0" xfId="0" applyNumberFormat="1" applyFont="1"/>
    <xf numFmtId="166" fontId="6" fillId="0" borderId="0" xfId="0" applyNumberFormat="1" applyFont="1" applyAlignment="1">
      <alignment horizontal="right"/>
    </xf>
    <xf numFmtId="165" fontId="6" fillId="0" borderId="0" xfId="2" applyNumberFormat="1" applyFont="1" applyAlignment="1">
      <alignment horizontal="right" vertical="center"/>
    </xf>
    <xf numFmtId="165" fontId="9" fillId="4" borderId="0" xfId="2" applyNumberFormat="1" applyFont="1" applyFill="1" applyAlignment="1">
      <alignment horizontal="right" vertical="center"/>
    </xf>
    <xf numFmtId="0" fontId="9" fillId="0" borderId="35" xfId="0" applyFont="1" applyBorder="1" applyAlignment="1">
      <alignment horizontal="left"/>
    </xf>
    <xf numFmtId="166" fontId="9" fillId="0" borderId="35" xfId="0" applyNumberFormat="1" applyFont="1" applyBorder="1"/>
    <xf numFmtId="166" fontId="9" fillId="0" borderId="35" xfId="0" applyNumberFormat="1" applyFont="1" applyBorder="1" applyAlignment="1">
      <alignment horizontal="right"/>
    </xf>
    <xf numFmtId="165" fontId="9" fillId="0" borderId="35" xfId="2" applyNumberFormat="1" applyFont="1" applyBorder="1" applyAlignment="1">
      <alignment horizontal="right" vertical="center"/>
    </xf>
    <xf numFmtId="0" fontId="9" fillId="2" borderId="40" xfId="0" applyFont="1" applyFill="1" applyBorder="1"/>
    <xf numFmtId="166" fontId="9" fillId="2" borderId="40" xfId="0" applyNumberFormat="1" applyFont="1" applyFill="1" applyBorder="1" applyAlignment="1">
      <alignment horizontal="center" vertical="center"/>
    </xf>
    <xf numFmtId="165" fontId="9" fillId="2" borderId="40" xfId="2" applyNumberFormat="1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left" vertical="center" wrapText="1"/>
    </xf>
    <xf numFmtId="166" fontId="16" fillId="2" borderId="41" xfId="0" applyNumberFormat="1" applyFont="1" applyFill="1" applyBorder="1" applyAlignment="1">
      <alignment horizontal="center" vertical="center"/>
    </xf>
    <xf numFmtId="165" fontId="16" fillId="2" borderId="41" xfId="2" applyNumberFormat="1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left" vertical="center" wrapText="1"/>
    </xf>
    <xf numFmtId="166" fontId="16" fillId="2" borderId="40" xfId="0" applyNumberFormat="1" applyFont="1" applyFill="1" applyBorder="1" applyAlignment="1">
      <alignment horizontal="center" vertical="center"/>
    </xf>
    <xf numFmtId="165" fontId="16" fillId="2" borderId="40" xfId="2" applyNumberFormat="1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left"/>
    </xf>
    <xf numFmtId="167" fontId="4" fillId="2" borderId="43" xfId="1" applyNumberFormat="1" applyFont="1" applyFill="1" applyBorder="1" applyAlignment="1">
      <alignment horizontal="center" vertical="center"/>
    </xf>
    <xf numFmtId="165" fontId="4" fillId="2" borderId="43" xfId="2" applyNumberFormat="1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left"/>
    </xf>
    <xf numFmtId="167" fontId="4" fillId="2" borderId="40" xfId="1" applyNumberFormat="1" applyFont="1" applyFill="1" applyBorder="1" applyAlignment="1">
      <alignment horizontal="center" vertical="center"/>
    </xf>
    <xf numFmtId="165" fontId="4" fillId="2" borderId="40" xfId="2" applyNumberFormat="1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/>
    </xf>
    <xf numFmtId="165" fontId="6" fillId="0" borderId="0" xfId="2" applyNumberFormat="1" applyFont="1" applyBorder="1" applyAlignment="1">
      <alignment horizontal="center" vertical="center"/>
    </xf>
    <xf numFmtId="166" fontId="6" fillId="0" borderId="48" xfId="0" applyNumberFormat="1" applyFont="1" applyBorder="1" applyAlignment="1">
      <alignment horizontal="center" vertical="center"/>
    </xf>
    <xf numFmtId="167" fontId="6" fillId="0" borderId="48" xfId="0" applyNumberFormat="1" applyFont="1" applyBorder="1" applyAlignment="1">
      <alignment horizontal="center" vertical="center"/>
    </xf>
    <xf numFmtId="165" fontId="6" fillId="0" borderId="48" xfId="2" applyNumberFormat="1" applyFont="1" applyBorder="1" applyAlignment="1">
      <alignment horizontal="center" vertical="center"/>
    </xf>
    <xf numFmtId="166" fontId="6" fillId="0" borderId="49" xfId="0" applyNumberFormat="1" applyFont="1" applyBorder="1" applyAlignment="1">
      <alignment horizontal="center" vertical="center"/>
    </xf>
    <xf numFmtId="167" fontId="6" fillId="0" borderId="49" xfId="0" applyNumberFormat="1" applyFont="1" applyBorder="1" applyAlignment="1">
      <alignment horizontal="center" vertical="center"/>
    </xf>
    <xf numFmtId="165" fontId="6" fillId="0" borderId="49" xfId="2" applyNumberFormat="1" applyFont="1" applyBorder="1" applyAlignment="1">
      <alignment horizontal="center" vertical="center"/>
    </xf>
    <xf numFmtId="166" fontId="6" fillId="0" borderId="50" xfId="0" applyNumberFormat="1" applyFont="1" applyBorder="1" applyAlignment="1">
      <alignment horizontal="center" vertical="center"/>
    </xf>
    <xf numFmtId="167" fontId="6" fillId="0" borderId="50" xfId="0" applyNumberFormat="1" applyFont="1" applyBorder="1" applyAlignment="1">
      <alignment horizontal="center" vertical="center"/>
    </xf>
    <xf numFmtId="165" fontId="6" fillId="0" borderId="50" xfId="2" applyNumberFormat="1" applyFont="1" applyBorder="1" applyAlignment="1">
      <alignment horizontal="center" vertical="center"/>
    </xf>
    <xf numFmtId="0" fontId="11" fillId="6" borderId="51" xfId="0" applyFont="1" applyFill="1" applyBorder="1" applyAlignment="1">
      <alignment horizontal="left"/>
    </xf>
    <xf numFmtId="166" fontId="11" fillId="6" borderId="52" xfId="0" applyNumberFormat="1" applyFont="1" applyFill="1" applyBorder="1" applyAlignment="1">
      <alignment horizontal="center" vertical="center"/>
    </xf>
    <xf numFmtId="165" fontId="11" fillId="6" borderId="52" xfId="2" applyNumberFormat="1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166" fontId="16" fillId="0" borderId="49" xfId="0" applyNumberFormat="1" applyFont="1" applyBorder="1" applyAlignment="1">
      <alignment horizontal="center" vertical="center"/>
    </xf>
    <xf numFmtId="165" fontId="16" fillId="0" borderId="49" xfId="2" applyNumberFormat="1" applyFont="1" applyBorder="1" applyAlignment="1">
      <alignment horizontal="center" vertical="center"/>
    </xf>
    <xf numFmtId="165" fontId="16" fillId="0" borderId="0" xfId="2" applyNumberFormat="1" applyFont="1" applyBorder="1" applyAlignment="1">
      <alignment horizontal="center" vertical="center"/>
    </xf>
    <xf numFmtId="166" fontId="16" fillId="0" borderId="48" xfId="0" applyNumberFormat="1" applyFont="1" applyBorder="1" applyAlignment="1">
      <alignment horizontal="center" vertical="center"/>
    </xf>
    <xf numFmtId="165" fontId="16" fillId="0" borderId="48" xfId="2" applyNumberFormat="1" applyFont="1" applyBorder="1" applyAlignment="1">
      <alignment horizontal="center" vertical="center"/>
    </xf>
    <xf numFmtId="165" fontId="12" fillId="0" borderId="0" xfId="2" applyNumberFormat="1" applyFont="1" applyBorder="1" applyAlignment="1">
      <alignment horizontal="center" vertical="center"/>
    </xf>
    <xf numFmtId="166" fontId="12" fillId="0" borderId="48" xfId="0" applyNumberFormat="1" applyFont="1" applyBorder="1" applyAlignment="1">
      <alignment horizontal="center" vertical="center"/>
    </xf>
    <xf numFmtId="165" fontId="12" fillId="0" borderId="48" xfId="2" applyNumberFormat="1" applyFont="1" applyBorder="1" applyAlignment="1">
      <alignment horizontal="center" vertical="center"/>
    </xf>
    <xf numFmtId="166" fontId="12" fillId="0" borderId="50" xfId="0" applyNumberFormat="1" applyFont="1" applyBorder="1" applyAlignment="1">
      <alignment horizontal="center" vertical="center"/>
    </xf>
    <xf numFmtId="165" fontId="12" fillId="0" borderId="50" xfId="2" applyNumberFormat="1" applyFont="1" applyBorder="1" applyAlignment="1">
      <alignment horizontal="center" vertical="center"/>
    </xf>
    <xf numFmtId="166" fontId="16" fillId="0" borderId="50" xfId="0" applyNumberFormat="1" applyFont="1" applyBorder="1" applyAlignment="1">
      <alignment horizontal="center" vertical="center"/>
    </xf>
    <xf numFmtId="165" fontId="16" fillId="0" borderId="50" xfId="2" applyNumberFormat="1" applyFont="1" applyBorder="1" applyAlignment="1">
      <alignment horizontal="center" vertical="center"/>
    </xf>
    <xf numFmtId="0" fontId="19" fillId="6" borderId="47" xfId="0" applyFont="1" applyFill="1" applyBorder="1" applyAlignment="1">
      <alignment horizontal="left" vertical="center"/>
    </xf>
    <xf numFmtId="166" fontId="19" fillId="6" borderId="45" xfId="0" applyNumberFormat="1" applyFont="1" applyFill="1" applyBorder="1" applyAlignment="1">
      <alignment horizontal="center" vertical="center"/>
    </xf>
    <xf numFmtId="165" fontId="19" fillId="6" borderId="45" xfId="2" applyNumberFormat="1" applyFont="1" applyFill="1" applyBorder="1" applyAlignment="1">
      <alignment horizontal="center" vertical="center"/>
    </xf>
    <xf numFmtId="165" fontId="19" fillId="6" borderId="46" xfId="2" applyNumberFormat="1" applyFont="1" applyFill="1" applyBorder="1" applyAlignment="1">
      <alignment horizontal="center" vertical="center"/>
    </xf>
    <xf numFmtId="0" fontId="16" fillId="0" borderId="49" xfId="0" applyFont="1" applyBorder="1" applyAlignment="1">
      <alignment horizontal="left" vertical="center" wrapText="1" indent="1"/>
    </xf>
    <xf numFmtId="0" fontId="12" fillId="0" borderId="50" xfId="0" applyFont="1" applyBorder="1" applyAlignment="1">
      <alignment horizontal="left" vertical="center" wrapText="1" indent="2"/>
    </xf>
    <xf numFmtId="0" fontId="12" fillId="0" borderId="48" xfId="0" applyFont="1" applyBorder="1" applyAlignment="1">
      <alignment horizontal="left" vertical="center" wrapText="1" indent="2"/>
    </xf>
    <xf numFmtId="0" fontId="12" fillId="0" borderId="48" xfId="5" applyFont="1" applyBorder="1" applyAlignment="1">
      <alignment horizontal="left" vertical="center" wrapText="1" indent="2"/>
    </xf>
    <xf numFmtId="0" fontId="16" fillId="0" borderId="48" xfId="0" applyFont="1" applyBorder="1" applyAlignment="1">
      <alignment horizontal="left" vertical="center" wrapText="1" indent="1"/>
    </xf>
    <xf numFmtId="0" fontId="12" fillId="0" borderId="53" xfId="5" applyFont="1" applyBorder="1" applyAlignment="1">
      <alignment horizontal="left" vertical="center" wrapText="1" indent="2"/>
    </xf>
    <xf numFmtId="0" fontId="12" fillId="0" borderId="50" xfId="5" applyFont="1" applyBorder="1" applyAlignment="1">
      <alignment horizontal="left" vertical="center" wrapText="1" indent="2"/>
    </xf>
    <xf numFmtId="0" fontId="16" fillId="0" borderId="49" xfId="0" applyFont="1" applyBorder="1" applyAlignment="1">
      <alignment horizontal="left" vertical="center" indent="1"/>
    </xf>
    <xf numFmtId="0" fontId="16" fillId="0" borderId="50" xfId="0" applyFont="1" applyBorder="1" applyAlignment="1">
      <alignment horizontal="left" vertical="center" wrapText="1" indent="1"/>
    </xf>
    <xf numFmtId="0" fontId="16" fillId="0" borderId="50" xfId="0" applyFont="1" applyBorder="1" applyAlignment="1">
      <alignment horizontal="left" vertical="center" indent="1"/>
    </xf>
    <xf numFmtId="43" fontId="12" fillId="0" borderId="0" xfId="1" applyFont="1" applyBorder="1" applyAlignment="1">
      <alignment horizontal="center" vertical="center"/>
    </xf>
    <xf numFmtId="165" fontId="12" fillId="0" borderId="0" xfId="2" applyNumberFormat="1" applyFont="1" applyBorder="1"/>
    <xf numFmtId="0" fontId="9" fillId="0" borderId="49" xfId="0" applyFont="1" applyBorder="1" applyAlignment="1">
      <alignment horizontal="left" wrapText="1" indent="1"/>
    </xf>
    <xf numFmtId="167" fontId="4" fillId="0" borderId="49" xfId="1" applyNumberFormat="1" applyFont="1" applyBorder="1" applyAlignment="1">
      <alignment horizontal="center" vertical="center"/>
    </xf>
    <xf numFmtId="165" fontId="4" fillId="0" borderId="49" xfId="2" applyNumberFormat="1" applyFont="1" applyBorder="1" applyAlignment="1">
      <alignment horizontal="center" vertical="center"/>
    </xf>
    <xf numFmtId="0" fontId="9" fillId="0" borderId="50" xfId="0" applyFont="1" applyBorder="1" applyAlignment="1">
      <alignment horizontal="left" indent="1"/>
    </xf>
    <xf numFmtId="167" fontId="4" fillId="0" borderId="50" xfId="1" applyNumberFormat="1" applyFont="1" applyBorder="1" applyAlignment="1">
      <alignment horizontal="center" vertical="center"/>
    </xf>
    <xf numFmtId="165" fontId="4" fillId="0" borderId="50" xfId="2" applyNumberFormat="1" applyFont="1" applyBorder="1" applyAlignment="1">
      <alignment horizontal="center" vertical="center"/>
    </xf>
    <xf numFmtId="165" fontId="5" fillId="0" borderId="49" xfId="2" applyNumberFormat="1" applyFont="1" applyFill="1" applyBorder="1" applyAlignment="1">
      <alignment horizontal="center" vertical="center"/>
    </xf>
    <xf numFmtId="0" fontId="9" fillId="0" borderId="49" xfId="0" applyFont="1" applyBorder="1" applyAlignment="1">
      <alignment horizontal="left" indent="1"/>
    </xf>
    <xf numFmtId="0" fontId="9" fillId="0" borderId="48" xfId="0" applyFont="1" applyBorder="1" applyAlignment="1">
      <alignment horizontal="left" indent="1"/>
    </xf>
    <xf numFmtId="167" fontId="4" fillId="0" borderId="48" xfId="1" applyNumberFormat="1" applyFont="1" applyBorder="1" applyAlignment="1">
      <alignment horizontal="center" vertical="center"/>
    </xf>
    <xf numFmtId="165" fontId="4" fillId="0" borderId="48" xfId="2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left" indent="2"/>
    </xf>
    <xf numFmtId="167" fontId="5" fillId="0" borderId="48" xfId="1" applyNumberFormat="1" applyFont="1" applyBorder="1" applyAlignment="1">
      <alignment horizontal="center" vertical="center"/>
    </xf>
    <xf numFmtId="165" fontId="5" fillId="0" borderId="48" xfId="2" applyNumberFormat="1" applyFont="1" applyBorder="1" applyAlignment="1">
      <alignment horizontal="center" vertical="center"/>
    </xf>
    <xf numFmtId="0" fontId="6" fillId="0" borderId="50" xfId="0" applyFont="1" applyBorder="1" applyAlignment="1">
      <alignment horizontal="left" indent="2"/>
    </xf>
    <xf numFmtId="167" fontId="5" fillId="0" borderId="50" xfId="1" applyNumberFormat="1" applyFont="1" applyBorder="1" applyAlignment="1">
      <alignment horizontal="center" vertical="center"/>
    </xf>
    <xf numFmtId="165" fontId="5" fillId="0" borderId="50" xfId="2" applyNumberFormat="1" applyFont="1" applyBorder="1" applyAlignment="1">
      <alignment horizontal="center" vertical="center"/>
    </xf>
    <xf numFmtId="0" fontId="6" fillId="0" borderId="50" xfId="0" applyFont="1" applyBorder="1" applyAlignment="1">
      <alignment horizontal="left" wrapText="1" indent="2"/>
    </xf>
    <xf numFmtId="0" fontId="9" fillId="2" borderId="55" xfId="0" applyFont="1" applyFill="1" applyBorder="1" applyAlignment="1">
      <alignment horizontal="left"/>
    </xf>
    <xf numFmtId="0" fontId="11" fillId="6" borderId="54" xfId="0" applyFont="1" applyFill="1" applyBorder="1" applyAlignment="1">
      <alignment horizontal="left" vertical="center"/>
    </xf>
    <xf numFmtId="167" fontId="4" fillId="2" borderId="58" xfId="1" applyNumberFormat="1" applyFont="1" applyFill="1" applyBorder="1" applyAlignment="1">
      <alignment horizontal="center" vertical="center"/>
    </xf>
    <xf numFmtId="167" fontId="5" fillId="0" borderId="59" xfId="1" applyNumberFormat="1" applyFont="1" applyFill="1" applyBorder="1" applyAlignment="1">
      <alignment horizontal="center" vertical="center"/>
    </xf>
    <xf numFmtId="167" fontId="5" fillId="0" borderId="25" xfId="1" applyNumberFormat="1" applyFont="1" applyFill="1" applyBorder="1" applyAlignment="1">
      <alignment horizontal="center" vertical="center"/>
    </xf>
    <xf numFmtId="167" fontId="11" fillId="6" borderId="57" xfId="1" applyNumberFormat="1" applyFont="1" applyFill="1" applyBorder="1" applyAlignment="1">
      <alignment horizontal="center" vertical="center"/>
    </xf>
    <xf numFmtId="165" fontId="4" fillId="2" borderId="58" xfId="2" applyNumberFormat="1" applyFont="1" applyFill="1" applyBorder="1" applyAlignment="1">
      <alignment horizontal="center" vertical="center"/>
    </xf>
    <xf numFmtId="165" fontId="5" fillId="0" borderId="59" xfId="2" applyNumberFormat="1" applyFont="1" applyFill="1" applyBorder="1" applyAlignment="1">
      <alignment horizontal="center" vertical="center"/>
    </xf>
    <xf numFmtId="165" fontId="5" fillId="0" borderId="25" xfId="2" applyNumberFormat="1" applyFont="1" applyFill="1" applyBorder="1" applyAlignment="1">
      <alignment horizontal="center" vertical="center"/>
    </xf>
    <xf numFmtId="165" fontId="11" fillId="6" borderId="57" xfId="2" applyNumberFormat="1" applyFont="1" applyFill="1" applyBorder="1" applyAlignment="1">
      <alignment horizontal="center" vertical="center"/>
    </xf>
    <xf numFmtId="165" fontId="4" fillId="2" borderId="55" xfId="2" applyNumberFormat="1" applyFont="1" applyFill="1" applyBorder="1" applyAlignment="1">
      <alignment horizontal="center" vertical="center"/>
    </xf>
    <xf numFmtId="165" fontId="5" fillId="0" borderId="56" xfId="2" applyNumberFormat="1" applyFont="1" applyFill="1" applyBorder="1" applyAlignment="1">
      <alignment horizontal="center" vertical="center"/>
    </xf>
    <xf numFmtId="165" fontId="5" fillId="0" borderId="5" xfId="2" applyNumberFormat="1" applyFont="1" applyFill="1" applyBorder="1" applyAlignment="1">
      <alignment horizontal="center" vertical="center"/>
    </xf>
    <xf numFmtId="165" fontId="11" fillId="6" borderId="54" xfId="2" applyNumberFormat="1" applyFont="1" applyFill="1" applyBorder="1" applyAlignment="1">
      <alignment horizontal="center" vertical="center"/>
    </xf>
    <xf numFmtId="165" fontId="11" fillId="0" borderId="5" xfId="2" applyNumberFormat="1" applyFont="1" applyFill="1" applyBorder="1" applyAlignment="1">
      <alignment horizontal="center" vertical="center"/>
    </xf>
    <xf numFmtId="165" fontId="11" fillId="6" borderId="1" xfId="2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/>
    </xf>
    <xf numFmtId="167" fontId="11" fillId="6" borderId="3" xfId="1" applyNumberFormat="1" applyFont="1" applyFill="1" applyBorder="1" applyAlignment="1">
      <alignment horizontal="center" vertical="center"/>
    </xf>
    <xf numFmtId="165" fontId="11" fillId="6" borderId="3" xfId="2" applyNumberFormat="1" applyFont="1" applyFill="1" applyBorder="1" applyAlignment="1">
      <alignment horizontal="center" vertical="center"/>
    </xf>
    <xf numFmtId="165" fontId="11" fillId="6" borderId="2" xfId="2" applyNumberFormat="1" applyFont="1" applyFill="1" applyBorder="1" applyAlignment="1">
      <alignment horizontal="center" vertical="center"/>
    </xf>
    <xf numFmtId="165" fontId="11" fillId="6" borderId="38" xfId="2" applyNumberFormat="1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left" wrapText="1" indent="1"/>
    </xf>
    <xf numFmtId="0" fontId="6" fillId="0" borderId="50" xfId="0" applyFont="1" applyBorder="1" applyAlignment="1">
      <alignment horizontal="left" wrapText="1" indent="1"/>
    </xf>
    <xf numFmtId="0" fontId="6" fillId="0" borderId="49" xfId="0" applyFont="1" applyBorder="1" applyAlignment="1">
      <alignment horizontal="left" wrapText="1" indent="1"/>
    </xf>
    <xf numFmtId="0" fontId="6" fillId="0" borderId="48" xfId="0" applyFont="1" applyBorder="1" applyAlignment="1">
      <alignment horizontal="left" indent="1"/>
    </xf>
    <xf numFmtId="0" fontId="11" fillId="5" borderId="21" xfId="0" applyFont="1" applyFill="1" applyBorder="1" applyAlignment="1">
      <alignment horizontal="center" vertical="center"/>
    </xf>
    <xf numFmtId="165" fontId="11" fillId="6" borderId="60" xfId="2" applyNumberFormat="1" applyFont="1" applyFill="1" applyBorder="1" applyAlignment="1">
      <alignment horizontal="center" vertical="center"/>
    </xf>
    <xf numFmtId="167" fontId="6" fillId="9" borderId="50" xfId="0" applyNumberFormat="1" applyFont="1" applyFill="1" applyBorder="1" applyAlignment="1">
      <alignment horizontal="center" vertical="center"/>
    </xf>
    <xf numFmtId="43" fontId="0" fillId="0" borderId="0" xfId="1" applyFont="1"/>
    <xf numFmtId="167" fontId="9" fillId="0" borderId="0" xfId="1" applyNumberFormat="1" applyFont="1" applyAlignment="1">
      <alignment horizontal="center" vertical="center"/>
    </xf>
    <xf numFmtId="165" fontId="0" fillId="0" borderId="0" xfId="2" applyNumberFormat="1" applyFont="1"/>
    <xf numFmtId="164" fontId="0" fillId="0" borderId="0" xfId="1" applyNumberFormat="1" applyFont="1" applyFill="1"/>
    <xf numFmtId="164" fontId="0" fillId="0" borderId="0" xfId="1" applyNumberFormat="1" applyFont="1"/>
    <xf numFmtId="10" fontId="6" fillId="0" borderId="0" xfId="2" applyNumberFormat="1" applyFont="1"/>
    <xf numFmtId="0" fontId="6" fillId="0" borderId="62" xfId="0" applyFont="1" applyBorder="1" applyAlignment="1">
      <alignment horizontal="left" indent="1"/>
    </xf>
    <xf numFmtId="0" fontId="6" fillId="0" borderId="63" xfId="0" applyFont="1" applyBorder="1" applyAlignment="1">
      <alignment horizontal="left" indent="1"/>
    </xf>
    <xf numFmtId="0" fontId="6" fillId="0" borderId="50" xfId="0" applyFont="1" applyBorder="1" applyAlignment="1">
      <alignment horizontal="left" indent="1"/>
    </xf>
    <xf numFmtId="0" fontId="6" fillId="0" borderId="63" xfId="0" applyFont="1" applyBorder="1" applyAlignment="1">
      <alignment horizontal="left" wrapText="1" inden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indent="2"/>
    </xf>
    <xf numFmtId="166" fontId="20" fillId="0" borderId="0" xfId="0" applyNumberFormat="1" applyFont="1"/>
    <xf numFmtId="0" fontId="11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3" applyFont="1" applyAlignment="1">
      <alignment horizontal="center" vertical="center"/>
    </xf>
    <xf numFmtId="0" fontId="11" fillId="5" borderId="2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5" borderId="2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9" fillId="5" borderId="31" xfId="0" applyFont="1" applyFill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0" fontId="19" fillId="6" borderId="30" xfId="0" applyFont="1" applyFill="1" applyBorder="1" applyAlignment="1">
      <alignment horizontal="center" vertical="center"/>
    </xf>
    <xf numFmtId="0" fontId="19" fillId="5" borderId="30" xfId="0" applyFont="1" applyFill="1" applyBorder="1" applyAlignment="1">
      <alignment horizontal="center" vertical="center" wrapText="1"/>
    </xf>
    <xf numFmtId="0" fontId="19" fillId="5" borderId="31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center"/>
    </xf>
    <xf numFmtId="0" fontId="19" fillId="6" borderId="22" xfId="0" applyFont="1" applyFill="1" applyBorder="1" applyAlignment="1">
      <alignment horizontal="center" vertical="center"/>
    </xf>
    <xf numFmtId="0" fontId="19" fillId="6" borderId="2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61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left" indent="1"/>
    </xf>
    <xf numFmtId="0" fontId="6" fillId="0" borderId="5" xfId="0" applyFont="1" applyBorder="1" applyAlignment="1">
      <alignment horizontal="left" indent="1"/>
    </xf>
    <xf numFmtId="0" fontId="6" fillId="0" borderId="0" xfId="0" applyFont="1" applyAlignment="1">
      <alignment horizontal="left" vertical="center"/>
    </xf>
    <xf numFmtId="0" fontId="19" fillId="6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11" fillId="6" borderId="64" xfId="0" applyFont="1" applyFill="1" applyBorder="1" applyAlignment="1">
      <alignment horizontal="center" vertical="center"/>
    </xf>
    <xf numFmtId="0" fontId="11" fillId="6" borderId="65" xfId="0" applyFont="1" applyFill="1" applyBorder="1" applyAlignment="1">
      <alignment horizontal="center" vertical="center"/>
    </xf>
    <xf numFmtId="0" fontId="11" fillId="6" borderId="66" xfId="0" applyFont="1" applyFill="1" applyBorder="1" applyAlignment="1">
      <alignment horizontal="center" vertical="center"/>
    </xf>
    <xf numFmtId="0" fontId="6" fillId="0" borderId="0" xfId="0" applyFont="1" applyAlignment="1">
      <alignment horizontal="left" indent="1"/>
    </xf>
    <xf numFmtId="0" fontId="6" fillId="0" borderId="0" xfId="0" applyFont="1" applyFill="1" applyAlignment="1">
      <alignment vertical="center"/>
    </xf>
  </cellXfs>
  <cellStyles count="6">
    <cellStyle name="Millares" xfId="1" builtinId="3"/>
    <cellStyle name="Normal" xfId="0" builtinId="0"/>
    <cellStyle name="Normal 10 3" xfId="4" xr:uid="{6B224649-5979-451C-A340-E39EA2187FB0}"/>
    <cellStyle name="Normal 11" xfId="5" xr:uid="{A13735AD-2A9A-455E-8394-A52E481E787F}"/>
    <cellStyle name="Normal 3 2" xfId="3" xr:uid="{68062D11-2A8F-4FAC-BBF0-8216FD5FF797}"/>
    <cellStyle name="Porcentaje" xfId="2" builtinId="5"/>
  </cellStyles>
  <dxfs count="0"/>
  <tableStyles count="0" defaultTableStyle="TableStyleMedium2" defaultPivotStyle="PivotStyleLight16"/>
  <colors>
    <mruColors>
      <color rgb="FF9BBFE9"/>
      <color rgb="FF66A2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6.xml"/><Relationship Id="rId21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63" Type="http://schemas.openxmlformats.org/officeDocument/2006/relationships/externalLink" Target="externalLinks/externalLink53.xml"/><Relationship Id="rId68" Type="http://schemas.openxmlformats.org/officeDocument/2006/relationships/externalLink" Target="externalLinks/externalLink58.xml"/><Relationship Id="rId84" Type="http://schemas.openxmlformats.org/officeDocument/2006/relationships/externalLink" Target="externalLinks/externalLink74.xml"/><Relationship Id="rId89" Type="http://schemas.openxmlformats.org/officeDocument/2006/relationships/styles" Target="styles.xml"/><Relationship Id="rId16" Type="http://schemas.openxmlformats.org/officeDocument/2006/relationships/externalLink" Target="externalLinks/externalLink6.xml"/><Relationship Id="rId11" Type="http://schemas.openxmlformats.org/officeDocument/2006/relationships/externalLink" Target="externalLinks/externalLink1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43.xml"/><Relationship Id="rId58" Type="http://schemas.openxmlformats.org/officeDocument/2006/relationships/externalLink" Target="externalLinks/externalLink48.xml"/><Relationship Id="rId74" Type="http://schemas.openxmlformats.org/officeDocument/2006/relationships/externalLink" Target="externalLinks/externalLink64.xml"/><Relationship Id="rId79" Type="http://schemas.openxmlformats.org/officeDocument/2006/relationships/externalLink" Target="externalLinks/externalLink6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56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54.xml"/><Relationship Id="rId69" Type="http://schemas.openxmlformats.org/officeDocument/2006/relationships/externalLink" Target="externalLinks/externalLink59.xml"/><Relationship Id="rId77" Type="http://schemas.openxmlformats.org/officeDocument/2006/relationships/externalLink" Target="externalLinks/externalLink6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externalLink" Target="externalLinks/externalLink62.xml"/><Relationship Id="rId80" Type="http://schemas.openxmlformats.org/officeDocument/2006/relationships/externalLink" Target="externalLinks/externalLink70.xml"/><Relationship Id="rId85" Type="http://schemas.openxmlformats.org/officeDocument/2006/relationships/externalLink" Target="externalLinks/externalLink7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49.xml"/><Relationship Id="rId67" Type="http://schemas.openxmlformats.org/officeDocument/2006/relationships/externalLink" Target="externalLinks/externalLink57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externalLink" Target="externalLinks/externalLink44.xml"/><Relationship Id="rId62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0.xml"/><Relationship Id="rId75" Type="http://schemas.openxmlformats.org/officeDocument/2006/relationships/externalLink" Target="externalLinks/externalLink65.xml"/><Relationship Id="rId83" Type="http://schemas.openxmlformats.org/officeDocument/2006/relationships/externalLink" Target="externalLinks/externalLink7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externalLink" Target="externalLinks/externalLink4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0.xml"/><Relationship Id="rId65" Type="http://schemas.openxmlformats.org/officeDocument/2006/relationships/externalLink" Target="externalLinks/externalLink55.xml"/><Relationship Id="rId73" Type="http://schemas.openxmlformats.org/officeDocument/2006/relationships/externalLink" Target="externalLinks/externalLink63.xml"/><Relationship Id="rId78" Type="http://schemas.openxmlformats.org/officeDocument/2006/relationships/externalLink" Target="externalLinks/externalLink68.xml"/><Relationship Id="rId81" Type="http://schemas.openxmlformats.org/officeDocument/2006/relationships/externalLink" Target="externalLinks/externalLink71.xml"/><Relationship Id="rId86" Type="http://schemas.openxmlformats.org/officeDocument/2006/relationships/externalLink" Target="externalLinks/externalLink7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Relationship Id="rId34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40.xml"/><Relationship Id="rId55" Type="http://schemas.openxmlformats.org/officeDocument/2006/relationships/externalLink" Target="externalLinks/externalLink45.xml"/><Relationship Id="rId76" Type="http://schemas.openxmlformats.org/officeDocument/2006/relationships/externalLink" Target="externalLinks/externalLink6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9.xml"/><Relationship Id="rId24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66" Type="http://schemas.openxmlformats.org/officeDocument/2006/relationships/externalLink" Target="externalLinks/externalLink56.xml"/><Relationship Id="rId87" Type="http://schemas.openxmlformats.org/officeDocument/2006/relationships/externalLink" Target="externalLinks/externalLink77.xml"/><Relationship Id="rId61" Type="http://schemas.openxmlformats.org/officeDocument/2006/relationships/externalLink" Target="externalLinks/externalLink51.xml"/><Relationship Id="rId82" Type="http://schemas.openxmlformats.org/officeDocument/2006/relationships/externalLink" Target="externalLinks/externalLink72.xml"/><Relationship Id="rId19" Type="http://schemas.openxmlformats.org/officeDocument/2006/relationships/externalLink" Target="externalLinks/externalLink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1682542239764786E-3"/>
                  <c:y val="-0.2804363155392977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3D-42E0-B463-7B015CE54A2D}"/>
                </c:ext>
              </c:extLst>
            </c:dLbl>
            <c:dLbl>
              <c:idx val="1"/>
              <c:layout>
                <c:manualLayout>
                  <c:x val="-1.7050298380221654E-3"/>
                  <c:y val="-0.3011856903713807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3D-42E0-B463-7B015CE54A2D}"/>
                </c:ext>
              </c:extLst>
            </c:dLbl>
            <c:dLbl>
              <c:idx val="2"/>
              <c:layout>
                <c:manualLayout>
                  <c:x val="-1.7316121929771566E-3"/>
                  <c:y val="-0.214118998904664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3D-42E0-B463-7B015CE54A2D}"/>
                </c:ext>
              </c:extLst>
            </c:dLbl>
            <c:dLbl>
              <c:idx val="3"/>
              <c:layout>
                <c:manualLayout>
                  <c:x val="-1.7316017316017316E-3"/>
                  <c:y val="9.51012903725917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3D-42E0-B463-7B015CE54A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'Gráfico 1 -np'!$B$11:$B$16</c15:sqref>
                  </c15:fullRef>
                </c:ext>
              </c:extLst>
              <c:f>('Gráfico 1 -np'!$B$11:$B$13,'Gráfico 1 -np'!$B$16)</c:f>
              <c:strCache>
                <c:ptCount val="4"/>
                <c:pt idx="0">
                  <c:v>Resultado Primario</c:v>
                </c:pt>
                <c:pt idx="1">
                  <c:v>Resultado Económico</c:v>
                </c:pt>
                <c:pt idx="2">
                  <c:v>Resultado Financiero</c:v>
                </c:pt>
                <c:pt idx="3">
                  <c:v>Financiamiento Neto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'Gráfico 1 -np'!$C$11:$C$16</c15:sqref>
                  </c15:fullRef>
                </c:ext>
              </c:extLst>
              <c:f>('Gráfico 1 -np'!$C$11:$C$13,'Gráfico 1 -np'!$C$16)</c:f>
              <c:numCache>
                <c:formatCode>#,##0.0,,</c:formatCode>
                <c:ptCount val="4"/>
                <c:pt idx="0">
                  <c:v>18900764507.529999</c:v>
                </c:pt>
                <c:pt idx="1">
                  <c:v>20957157201.400002</c:v>
                </c:pt>
                <c:pt idx="2">
                  <c:v>14549868477.169998</c:v>
                </c:pt>
                <c:pt idx="3">
                  <c:v>-5831714681.1699991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D-42E0-B463-7B015CE54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5969328"/>
        <c:axId val="1065957680"/>
      </c:barChart>
      <c:catAx>
        <c:axId val="106596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065957680"/>
        <c:crosses val="autoZero"/>
        <c:auto val="1"/>
        <c:lblAlgn val="ctr"/>
        <c:lblOffset val="100"/>
        <c:noMultiLvlLbl val="0"/>
      </c:catAx>
      <c:valAx>
        <c:axId val="1065957680"/>
        <c:scaling>
          <c:orientation val="minMax"/>
        </c:scaling>
        <c:delete val="0"/>
        <c:axPos val="l"/>
        <c:numFmt formatCode="#,##0.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065969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Corrientes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1 -np'!$C$29:$D$29</c:f>
              <c:strCache>
                <c:ptCount val="2"/>
                <c:pt idx="0">
                  <c:v>Ingresos</c:v>
                </c:pt>
                <c:pt idx="1">
                  <c:v>Gastos</c:v>
                </c:pt>
              </c:strCache>
            </c:strRef>
          </c:cat>
          <c:val>
            <c:numRef>
              <c:f>'Gráfico 1 -np'!$C$30:$D$30</c:f>
              <c:numCache>
                <c:formatCode>#,##0.0,,</c:formatCode>
                <c:ptCount val="2"/>
                <c:pt idx="0">
                  <c:v>84285556106.309998</c:v>
                </c:pt>
                <c:pt idx="1">
                  <c:v>63328398904.909996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7-4231-8DA6-E42FE7AC5ADA}"/>
            </c:ext>
          </c:extLst>
        </c:ser>
        <c:ser>
          <c:idx val="1"/>
          <c:order val="1"/>
          <c:tx>
            <c:v>No Corrientes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0796460176991149E-3"/>
                  <c:y val="-2.649804024515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57-4231-8DA6-E42FE7AC5ADA}"/>
                </c:ext>
              </c:extLst>
            </c:dLbl>
            <c:dLbl>
              <c:idx val="1"/>
              <c:layout>
                <c:manualLayout>
                  <c:x val="0"/>
                  <c:y val="-5.05871677407509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57-4231-8DA6-E42FE7AC5A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1 -np'!$C$29:$D$29</c:f>
              <c:strCache>
                <c:ptCount val="2"/>
                <c:pt idx="0">
                  <c:v>Ingresos</c:v>
                </c:pt>
                <c:pt idx="1">
                  <c:v>Gastos</c:v>
                </c:pt>
              </c:strCache>
            </c:strRef>
          </c:cat>
          <c:val>
            <c:numRef>
              <c:f>'Gráfico 1 -np'!$C$31:$D$31</c:f>
              <c:numCache>
                <c:formatCode>#,##0.0,,</c:formatCode>
                <c:ptCount val="2"/>
                <c:pt idx="0">
                  <c:v>733840.31</c:v>
                </c:pt>
                <c:pt idx="1">
                  <c:v>4350896030.3600006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7-4231-8DA6-E42FE7AC5AD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49368848"/>
        <c:axId val="1349366768"/>
      </c:barChart>
      <c:catAx>
        <c:axId val="13493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49366768"/>
        <c:crosses val="autoZero"/>
        <c:auto val="1"/>
        <c:lblAlgn val="ctr"/>
        <c:lblOffset val="100"/>
        <c:noMultiLvlLbl val="0"/>
      </c:catAx>
      <c:valAx>
        <c:axId val="1349366768"/>
        <c:scaling>
          <c:orientation val="minMax"/>
          <c:max val="90000000000"/>
          <c:min val="-6000000"/>
        </c:scaling>
        <c:delete val="1"/>
        <c:axPos val="l"/>
        <c:numFmt formatCode="#,##0.0,," sourceLinked="1"/>
        <c:majorTickMark val="out"/>
        <c:minorTickMark val="none"/>
        <c:tickLblPos val="nextTo"/>
        <c:crossAx val="134936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14234875444785E-3"/>
          <c:y val="3.5757817737164264E-2"/>
          <c:w val="0.98742871156127399"/>
          <c:h val="0.6689296093331501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'Gráfico 1'!$C$47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glow rad="127000">
                <a:schemeClr val="bg1"/>
              </a:glow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0.3157144593355356"/>
                  <c:y val="-3.784010394017163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05209188794596"/>
                      <c:h val="2.98436024088738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2C5-4898-BA1B-4EFA9CFC8A82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1'!$E$46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1'!$E$47</c:f>
              <c:numCache>
                <c:formatCode>#,##0.0</c:formatCode>
                <c:ptCount val="1"/>
                <c:pt idx="0">
                  <c:v>61037.532582909989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C5-4898-BA1B-4EFA9CFC8A82}"/>
            </c:ext>
          </c:extLst>
        </c:ser>
        <c:ser>
          <c:idx val="0"/>
          <c:order val="1"/>
          <c:tx>
            <c:strRef>
              <c:f>'Gráfico 1'!$C$49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0.29138963655973016"/>
                  <c:y val="-2.495708266720810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825745335992935"/>
                      <c:h val="2.849192447979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2C5-4898-BA1B-4EFA9CFC8A82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1'!$E$46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1'!$E$49</c:f>
              <c:numCache>
                <c:formatCode>#,##0.0</c:formatCode>
                <c:ptCount val="1"/>
                <c:pt idx="0">
                  <c:v>8222.1506466699993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C5-4898-BA1B-4EFA9CFC8A82}"/>
            </c:ext>
          </c:extLst>
        </c:ser>
        <c:ser>
          <c:idx val="2"/>
          <c:order val="2"/>
          <c:tx>
            <c:strRef>
              <c:f>'Gráfico 1'!$C$50</c:f>
              <c:strCache>
                <c:ptCount val="1"/>
                <c:pt idx="0">
                  <c:v>Intereses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0.2968256662958294"/>
                  <c:y val="5.676127325815484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6321623773921"/>
                      <c:h val="2.99860420900484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2C5-4898-BA1B-4EFA9CFC8A82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effectLst>
                      <a:glow rad="228600">
                        <a:schemeClr val="accent1">
                          <a:satMod val="175000"/>
                          <a:alpha val="40000"/>
                        </a:schemeClr>
                      </a:glow>
                    </a:effectLst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1'!$E$46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1'!$E$50</c:f>
              <c:numCache>
                <c:formatCode>#,##0.0</c:formatCode>
                <c:ptCount val="1"/>
                <c:pt idx="0">
                  <c:v>12701.688999259999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C5-4898-BA1B-4EFA9CFC8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3"/>
        <c:overlap val="100"/>
        <c:axId val="1349368848"/>
        <c:axId val="1349366768"/>
      </c:barChart>
      <c:catAx>
        <c:axId val="13493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49366768"/>
        <c:crossesAt val="10"/>
        <c:auto val="1"/>
        <c:lblAlgn val="ctr"/>
        <c:lblOffset val="10"/>
        <c:noMultiLvlLbl val="0"/>
      </c:catAx>
      <c:valAx>
        <c:axId val="1349366768"/>
        <c:scaling>
          <c:orientation val="minMax"/>
          <c:min val="10000"/>
        </c:scaling>
        <c:delete val="1"/>
        <c:axPos val="l"/>
        <c:numFmt formatCode="#,##0.0" sourceLinked="1"/>
        <c:majorTickMark val="out"/>
        <c:minorTickMark val="none"/>
        <c:tickLblPos val="nextTo"/>
        <c:crossAx val="1349368848"/>
        <c:crosses val="autoZero"/>
        <c:crossBetween val="between"/>
      </c:valAx>
      <c:spPr>
        <a:noFill/>
        <a:ln>
          <a:noFill/>
        </a:ln>
        <a:effectLst>
          <a:softEdge rad="31750"/>
        </a:effectLst>
      </c:spPr>
    </c:plotArea>
    <c:legend>
      <c:legendPos val="b"/>
      <c:layout>
        <c:manualLayout>
          <c:xMode val="edge"/>
          <c:yMode val="edge"/>
          <c:x val="2.320020023508074E-2"/>
          <c:y val="0.56398716211958211"/>
          <c:w val="0.26389619561845529"/>
          <c:h val="0.116094383419868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927926662461667E-2"/>
          <c:y val="2.7581114537636276E-2"/>
          <c:w val="0.97304504718660334"/>
          <c:h val="0.9049705235475986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E5-4989-9AF0-47E47CD97A32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E5-4989-9AF0-47E47CD97A32}"/>
              </c:ext>
            </c:extLst>
          </c:dPt>
          <c:dLbls>
            <c:dLbl>
              <c:idx val="0"/>
              <c:layout>
                <c:manualLayout>
                  <c:x val="0"/>
                  <c:y val="-2.23097043700670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E5-4989-9AF0-47E47CD97A32}"/>
                </c:ext>
              </c:extLst>
            </c:dLbl>
            <c:dLbl>
              <c:idx val="1"/>
              <c:layout>
                <c:manualLayout>
                  <c:x val="-8.066429268054261E-3"/>
                  <c:y val="8.70081983771885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E5-4989-9AF0-47E47CD97A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1'!$G$46:$H$47</c:f>
              <c:strCache>
                <c:ptCount val="2"/>
                <c:pt idx="0">
                  <c:v>Resultado Primario</c:v>
                </c:pt>
                <c:pt idx="1">
                  <c:v>Resultado Financiero</c:v>
                </c:pt>
              </c:strCache>
            </c:strRef>
          </c:cat>
          <c:val>
            <c:numRef>
              <c:f>'Gráfico 1'!$G$48:$H$48</c:f>
              <c:numCache>
                <c:formatCode>#,##0.0</c:formatCode>
                <c:ptCount val="2"/>
                <c:pt idx="0">
                  <c:v>9177.9419423700256</c:v>
                </c:pt>
                <c:pt idx="1">
                  <c:v>-3523.7470568899735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E5-4989-9AF0-47E47CD97A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71"/>
        <c:overlap val="33"/>
        <c:axId val="260783151"/>
        <c:axId val="260779407"/>
      </c:barChart>
      <c:catAx>
        <c:axId val="26078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60779407"/>
        <c:crosses val="autoZero"/>
        <c:auto val="1"/>
        <c:lblAlgn val="ctr"/>
        <c:lblOffset val="500"/>
        <c:noMultiLvlLbl val="0"/>
      </c:catAx>
      <c:valAx>
        <c:axId val="260779407"/>
        <c:scaling>
          <c:orientation val="minMax"/>
          <c:max val="100000"/>
        </c:scaling>
        <c:delete val="1"/>
        <c:axPos val="l"/>
        <c:numFmt formatCode="#,##0.0" sourceLinked="1"/>
        <c:majorTickMark val="out"/>
        <c:minorTickMark val="none"/>
        <c:tickLblPos val="nextTo"/>
        <c:crossAx val="260783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209028805332373E-2"/>
          <c:y val="3.4087317845271962E-2"/>
          <c:w val="0.86133032146951605"/>
          <c:h val="0.6689296093331501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'Gráfico 1'!$C$47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28575">
              <a:solidFill>
                <a:schemeClr val="bg1"/>
              </a:solidFill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0.29240366099456527"/>
                  <c:y val="-1.04707895702248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043737040319892"/>
                      <c:h val="4.50870396387422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549-41CB-9D83-F1CA1F35D1FD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ln>
                      <a:noFill/>
                    </a:ln>
                    <a:solidFill>
                      <a:schemeClr val="bg1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1'!$D$46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1'!$D$47</c:f>
              <c:numCache>
                <c:formatCode>#,##0.0</c:formatCode>
                <c:ptCount val="1"/>
                <c:pt idx="0">
                  <c:v>78404.808478990017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49-41CB-9D83-F1CA1F35D1FD}"/>
            </c:ext>
          </c:extLst>
        </c:ser>
        <c:ser>
          <c:idx val="0"/>
          <c:order val="1"/>
          <c:tx>
            <c:strRef>
              <c:f>'Gráfico 1'!$C$48</c:f>
              <c:strCache>
                <c:ptCount val="1"/>
                <c:pt idx="0">
                  <c:v>Donaciones</c:v>
                </c:pt>
              </c:strCache>
            </c:strRef>
          </c:tx>
          <c:spPr>
            <a:solidFill>
              <a:srgbClr val="66A2D8"/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0.28132908329069461"/>
                  <c:y val="5.685578160595364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49-41CB-9D83-F1CA1F35D1FD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ln>
                      <a:noFill/>
                    </a:ln>
                    <a:solidFill>
                      <a:schemeClr val="bg1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1'!$D$46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1'!$D$48</c:f>
              <c:numCache>
                <c:formatCode>#,##0.0</c:formatCode>
                <c:ptCount val="1"/>
                <c:pt idx="0">
                  <c:v>4.9543949600000001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49-41CB-9D83-F1CA1F35D1FD}"/>
            </c:ext>
          </c:extLst>
        </c:ser>
        <c:ser>
          <c:idx val="2"/>
          <c:order val="2"/>
          <c:tx>
            <c:strRef>
              <c:f>'Gráfico 1'!$C$49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rgbClr val="9BBFE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28108794407644533"/>
                  <c:y val="8.2294762108300196E-5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49-41CB-9D83-F1CA1F35D1FD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1'!$D$46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1'!$D$49</c:f>
              <c:numCache>
                <c:formatCode>#,##0.0</c:formatCode>
                <c:ptCount val="1"/>
                <c:pt idx="0">
                  <c:v>27.862297999999999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49-41CB-9D83-F1CA1F35D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95961023"/>
        <c:axId val="95955615"/>
      </c:barChart>
      <c:valAx>
        <c:axId val="95955615"/>
        <c:scaling>
          <c:orientation val="minMax"/>
          <c:max val="78460"/>
          <c:min val="78180"/>
        </c:scaling>
        <c:delete val="1"/>
        <c:axPos val="r"/>
        <c:numFmt formatCode="#,##0.0" sourceLinked="1"/>
        <c:majorTickMark val="out"/>
        <c:minorTickMark val="none"/>
        <c:tickLblPos val="nextTo"/>
        <c:crossAx val="95961023"/>
        <c:crosses val="max"/>
        <c:crossBetween val="between"/>
      </c:valAx>
      <c:catAx>
        <c:axId val="9596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959556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464881833142035E-2"/>
          <c:y val="0.5324960149093878"/>
          <c:w val="0.22341288910707621"/>
          <c:h val="0.154430479615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12700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2</xdr:row>
      <xdr:rowOff>180975</xdr:rowOff>
    </xdr:from>
    <xdr:to>
      <xdr:col>14</xdr:col>
      <xdr:colOff>476250</xdr:colOff>
      <xdr:row>34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836D94F-269D-A512-B05E-9D3BC4907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533399</xdr:colOff>
      <xdr:row>0</xdr:row>
      <xdr:rowOff>180975</xdr:rowOff>
    </xdr:from>
    <xdr:to>
      <xdr:col>5</xdr:col>
      <xdr:colOff>609599</xdr:colOff>
      <xdr:row>28</xdr:row>
      <xdr:rowOff>119063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DF87184-D926-E611-1615-B44A1F4FA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437032</xdr:colOff>
      <xdr:row>7</xdr:row>
      <xdr:rowOff>100853</xdr:rowOff>
    </xdr:from>
    <xdr:to>
      <xdr:col>9</xdr:col>
      <xdr:colOff>896471</xdr:colOff>
      <xdr:row>42</xdr:row>
      <xdr:rowOff>145676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68272D-1CD8-4587-AF2A-38F3E5A3C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795618</xdr:colOff>
      <xdr:row>7</xdr:row>
      <xdr:rowOff>89647</xdr:rowOff>
    </xdr:from>
    <xdr:to>
      <xdr:col>16</xdr:col>
      <xdr:colOff>638735</xdr:colOff>
      <xdr:row>37</xdr:row>
      <xdr:rowOff>67237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C3FF59B-A35F-4166-80FE-903CE4137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672353</xdr:colOff>
      <xdr:row>7</xdr:row>
      <xdr:rowOff>78440</xdr:rowOff>
    </xdr:from>
    <xdr:to>
      <xdr:col>6</xdr:col>
      <xdr:colOff>78444</xdr:colOff>
      <xdr:row>42</xdr:row>
      <xdr:rowOff>179293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E25830C-C0E9-4F1E-A63E-6D770DE90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552449</xdr:colOff>
      <xdr:row>4</xdr:row>
      <xdr:rowOff>38099</xdr:rowOff>
    </xdr:from>
    <xdr:to>
      <xdr:col>11</xdr:col>
      <xdr:colOff>38100</xdr:colOff>
      <xdr:row>34</xdr:row>
      <xdr:rowOff>117197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0C0387-671F-4DD2-A3EC-804B16D3F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09" r="20537" b="-617"/>
        <a:stretch/>
      </xdr:blipFill>
      <xdr:spPr>
        <a:xfrm>
          <a:off x="552449" y="800099"/>
          <a:ext cx="7867651" cy="57940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165652</xdr:colOff>
      <xdr:row>0</xdr:row>
      <xdr:rowOff>124239</xdr:rowOff>
    </xdr:from>
    <xdr:to>
      <xdr:col>20</xdr:col>
      <xdr:colOff>451917</xdr:colOff>
      <xdr:row>41</xdr:row>
      <xdr:rowOff>28137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BA2DEF6-3F9E-E517-90E0-C6698A5D5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3152" y="124239"/>
          <a:ext cx="11674852" cy="78828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onero\AppData\Local\Microsoft\Windows\INetCache\Content.Outlook\HS25D2TC\Informe%20Mensual%20de%20Ejecuci&#243;n%20Presupuestaria%20Agosto%202022%20-%20WEB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A 1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UPLOAD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 1 -np"/>
      <sheetName val="Gráfico 1"/>
      <sheetName val="Tabla 1"/>
      <sheetName val="Tabla 2"/>
      <sheetName val="Mapa"/>
      <sheetName val="Tabla 3"/>
      <sheetName val="Gráfico 2"/>
      <sheetName val="Anexo 1"/>
      <sheetName val="Anexo 2"/>
      <sheetName val="Anexo 3 "/>
    </sheetNames>
    <sheetDataSet>
      <sheetData sheetId="0"/>
      <sheetData sheetId="1">
        <row r="46">
          <cell r="D46" t="str">
            <v>Ingresos</v>
          </cell>
          <cell r="E46" t="str">
            <v>Gastos</v>
          </cell>
          <cell r="G46" t="str">
            <v>Resultado Primario</v>
          </cell>
          <cell r="H46" t="str">
            <v>Resultado Financiero</v>
          </cell>
        </row>
        <row r="47">
          <cell r="C47" t="str">
            <v>Corrientes</v>
          </cell>
          <cell r="D47">
            <v>78404.808478990017</v>
          </cell>
          <cell r="E47">
            <v>61037.532582909989</v>
          </cell>
        </row>
        <row r="48">
          <cell r="C48" t="str">
            <v>Donaciones</v>
          </cell>
          <cell r="D48">
            <v>4.9543949600000001</v>
          </cell>
          <cell r="G48">
            <v>9177.9419423700256</v>
          </cell>
          <cell r="H48">
            <v>-3523.7470568899735</v>
          </cell>
        </row>
        <row r="49">
          <cell r="C49" t="str">
            <v>De Capital</v>
          </cell>
          <cell r="D49">
            <v>27.862297999999999</v>
          </cell>
          <cell r="E49">
            <v>8222.1506466699993</v>
          </cell>
        </row>
        <row r="50">
          <cell r="C50" t="str">
            <v>Intereses</v>
          </cell>
          <cell r="E50">
            <v>12701.688999259999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73A4A-DC16-4F6B-94C0-7C40EFD04248}">
  <dimension ref="B3:N31"/>
  <sheetViews>
    <sheetView workbookViewId="0">
      <selection activeCell="C11" sqref="C11:C16"/>
    </sheetView>
  </sheetViews>
  <sheetFormatPr baseColWidth="10" defaultColWidth="11.42578125" defaultRowHeight="15" x14ac:dyDescent="0.25"/>
  <cols>
    <col min="2" max="2" width="34.85546875" bestFit="1" customWidth="1"/>
    <col min="3" max="3" width="21.85546875" bestFit="1" customWidth="1"/>
  </cols>
  <sheetData>
    <row r="3" spans="2:3" x14ac:dyDescent="0.25">
      <c r="B3" t="s">
        <v>0</v>
      </c>
      <c r="C3">
        <v>2021</v>
      </c>
    </row>
    <row r="4" spans="2:3" x14ac:dyDescent="0.25">
      <c r="B4" s="20" t="s">
        <v>1</v>
      </c>
      <c r="C4" s="25">
        <f>C5+C6</f>
        <v>84286289946.619995</v>
      </c>
    </row>
    <row r="5" spans="2:3" x14ac:dyDescent="0.25">
      <c r="B5" s="20" t="s">
        <v>2</v>
      </c>
      <c r="C5" s="25">
        <v>84285556106.309998</v>
      </c>
    </row>
    <row r="6" spans="2:3" x14ac:dyDescent="0.25">
      <c r="B6" s="20" t="s">
        <v>3</v>
      </c>
      <c r="C6" s="25">
        <v>733840.31</v>
      </c>
    </row>
    <row r="7" spans="2:3" x14ac:dyDescent="0.25">
      <c r="B7" s="20" t="s">
        <v>4</v>
      </c>
      <c r="C7" s="26">
        <f>C8+C10</f>
        <v>69736421469.449997</v>
      </c>
    </row>
    <row r="8" spans="2:3" x14ac:dyDescent="0.25">
      <c r="B8" s="20" t="s">
        <v>5</v>
      </c>
      <c r="C8" s="26">
        <v>63328398904.909996</v>
      </c>
    </row>
    <row r="9" spans="2:3" x14ac:dyDescent="0.25">
      <c r="B9" s="24" t="s">
        <v>6</v>
      </c>
      <c r="C9" s="26">
        <v>4350896030.3600006</v>
      </c>
    </row>
    <row r="10" spans="2:3" x14ac:dyDescent="0.25">
      <c r="B10" s="39" t="s">
        <v>7</v>
      </c>
      <c r="C10" s="26">
        <v>6408022564.5400019</v>
      </c>
    </row>
    <row r="11" spans="2:3" x14ac:dyDescent="0.25">
      <c r="B11" s="20" t="s">
        <v>8</v>
      </c>
      <c r="C11" s="26">
        <f>C13+C9</f>
        <v>18900764507.529999</v>
      </c>
    </row>
    <row r="12" spans="2:3" x14ac:dyDescent="0.25">
      <c r="B12" s="20" t="s">
        <v>9</v>
      </c>
      <c r="C12" s="26">
        <f>C5-C8</f>
        <v>20957157201.400002</v>
      </c>
    </row>
    <row r="13" spans="2:3" x14ac:dyDescent="0.25">
      <c r="B13" s="20" t="s">
        <v>10</v>
      </c>
      <c r="C13" s="26">
        <f>C4-C7</f>
        <v>14549868477.169998</v>
      </c>
    </row>
    <row r="14" spans="2:3" x14ac:dyDescent="0.25">
      <c r="B14" s="20" t="s">
        <v>11</v>
      </c>
      <c r="C14" s="25">
        <v>335020704.54000002</v>
      </c>
    </row>
    <row r="15" spans="2:3" x14ac:dyDescent="0.25">
      <c r="B15" s="20" t="s">
        <v>12</v>
      </c>
      <c r="C15" s="26">
        <v>6166735385.7099991</v>
      </c>
    </row>
    <row r="16" spans="2:3" x14ac:dyDescent="0.25">
      <c r="B16" s="20" t="s">
        <v>13</v>
      </c>
      <c r="C16" s="26">
        <f>C14-C15</f>
        <v>-5831714681.1699991</v>
      </c>
    </row>
    <row r="22" spans="2:14" x14ac:dyDescent="0.25">
      <c r="B22" s="35"/>
      <c r="C22" s="35"/>
      <c r="D22" s="35"/>
      <c r="E22" s="35"/>
      <c r="F22" s="35"/>
      <c r="G22" s="36"/>
      <c r="H22" s="36"/>
      <c r="I22" s="35"/>
      <c r="J22" s="35"/>
      <c r="K22" s="35"/>
      <c r="L22" s="35"/>
      <c r="M22" s="35"/>
      <c r="N22" s="35"/>
    </row>
    <row r="23" spans="2:14" x14ac:dyDescent="0.25">
      <c r="B23" s="37"/>
      <c r="C23" s="37"/>
      <c r="D23" s="37"/>
      <c r="E23" s="38"/>
      <c r="F23" s="38"/>
      <c r="G23" s="38"/>
      <c r="H23" s="38"/>
      <c r="I23" s="38"/>
      <c r="J23" s="38"/>
      <c r="K23" s="38"/>
      <c r="L23" s="37"/>
      <c r="M23" s="38"/>
      <c r="N23" s="38"/>
    </row>
    <row r="29" spans="2:14" x14ac:dyDescent="0.25">
      <c r="C29" s="20" t="s">
        <v>1</v>
      </c>
      <c r="D29" s="20" t="s">
        <v>4</v>
      </c>
      <c r="H29" s="20" t="s">
        <v>8</v>
      </c>
      <c r="I29" s="20" t="s">
        <v>9</v>
      </c>
      <c r="J29" s="20" t="s">
        <v>10</v>
      </c>
      <c r="K29" s="20" t="s">
        <v>11</v>
      </c>
      <c r="L29" s="20" t="s">
        <v>12</v>
      </c>
      <c r="M29" s="20" t="s">
        <v>13</v>
      </c>
    </row>
    <row r="30" spans="2:14" x14ac:dyDescent="0.25">
      <c r="C30" s="25">
        <v>84285556106.309998</v>
      </c>
      <c r="D30" s="26">
        <v>63328398904.909996</v>
      </c>
      <c r="H30" s="26" t="e">
        <f>J30+#REF!</f>
        <v>#REF!</v>
      </c>
      <c r="I30" s="26" t="e">
        <f>#REF!-#REF!</f>
        <v>#REF!</v>
      </c>
      <c r="J30" s="26">
        <f>C30-D30</f>
        <v>20957157201.400002</v>
      </c>
      <c r="K30" s="25">
        <v>335020704.54000002</v>
      </c>
      <c r="L30" s="26">
        <v>6166735385.7099991</v>
      </c>
      <c r="M30" s="26">
        <f>K30-L30</f>
        <v>-5831714681.1699991</v>
      </c>
    </row>
    <row r="31" spans="2:14" x14ac:dyDescent="0.25">
      <c r="C31" s="25">
        <v>733840.31</v>
      </c>
      <c r="D31" s="26">
        <v>4350896030.3600006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BFDED-3357-4620-A3F1-53E36A242C55}">
  <dimension ref="B3:G555"/>
  <sheetViews>
    <sheetView showGridLines="0" zoomScaleNormal="100" workbookViewId="0">
      <selection activeCell="B25" sqref="B25"/>
    </sheetView>
  </sheetViews>
  <sheetFormatPr baseColWidth="10" defaultColWidth="9.140625" defaultRowHeight="15" x14ac:dyDescent="0.25"/>
  <cols>
    <col min="1" max="1" width="9.140625" style="4"/>
    <col min="2" max="2" width="137.28515625" style="4" bestFit="1" customWidth="1"/>
    <col min="3" max="3" width="23.7109375" style="4" customWidth="1"/>
    <col min="4" max="4" width="17.28515625" style="4" bestFit="1" customWidth="1"/>
    <col min="5" max="5" width="15.5703125" style="4" bestFit="1" customWidth="1"/>
    <col min="6" max="6" width="13.140625" style="4" bestFit="1" customWidth="1"/>
    <col min="7" max="7" width="9.140625" style="4"/>
    <col min="8" max="8" width="19.85546875" style="4" bestFit="1" customWidth="1"/>
    <col min="9" max="9" width="18" style="4" bestFit="1" customWidth="1"/>
    <col min="10" max="10" width="17.140625" style="4" bestFit="1" customWidth="1"/>
    <col min="11" max="11" width="17.7109375" style="4" bestFit="1" customWidth="1"/>
    <col min="12" max="16384" width="9.140625" style="4"/>
  </cols>
  <sheetData>
    <row r="3" spans="2:6" ht="15.75" x14ac:dyDescent="0.25">
      <c r="B3" s="293" t="s">
        <v>415</v>
      </c>
      <c r="C3" s="293"/>
      <c r="D3" s="293"/>
      <c r="E3" s="293"/>
      <c r="F3" s="48"/>
    </row>
    <row r="4" spans="2:6" ht="16.5" thickBot="1" x14ac:dyDescent="0.3">
      <c r="B4" s="294" t="s">
        <v>141</v>
      </c>
      <c r="C4" s="294"/>
      <c r="D4" s="294"/>
      <c r="E4" s="294"/>
      <c r="F4" s="49"/>
    </row>
    <row r="5" spans="2:6" ht="15" customHeight="1" x14ac:dyDescent="0.25">
      <c r="B5" s="295" t="s">
        <v>25</v>
      </c>
      <c r="C5" s="297" t="s">
        <v>145</v>
      </c>
      <c r="D5" s="297" t="s">
        <v>208</v>
      </c>
      <c r="E5" s="297" t="s">
        <v>146</v>
      </c>
      <c r="F5" s="302" t="s">
        <v>64</v>
      </c>
    </row>
    <row r="6" spans="2:6" ht="15" customHeight="1" x14ac:dyDescent="0.25">
      <c r="B6" s="296"/>
      <c r="C6" s="298"/>
      <c r="D6" s="300"/>
      <c r="E6" s="298"/>
      <c r="F6" s="302"/>
    </row>
    <row r="7" spans="2:6" ht="15.75" thickBot="1" x14ac:dyDescent="0.3">
      <c r="B7" s="65" t="s">
        <v>209</v>
      </c>
      <c r="C7" s="299"/>
      <c r="D7" s="301"/>
      <c r="E7" s="299"/>
      <c r="F7" s="302"/>
    </row>
    <row r="8" spans="2:6" x14ac:dyDescent="0.25">
      <c r="B8" s="70" t="s">
        <v>210</v>
      </c>
      <c r="C8" s="50">
        <v>2635779124</v>
      </c>
      <c r="D8" s="50">
        <v>219648228.59999999</v>
      </c>
      <c r="E8" s="50">
        <v>219648228.59999999</v>
      </c>
      <c r="F8" s="50">
        <v>219648228.59999999</v>
      </c>
    </row>
    <row r="9" spans="2:6" x14ac:dyDescent="0.25">
      <c r="B9" s="32" t="s">
        <v>211</v>
      </c>
      <c r="C9" s="51">
        <v>2635779124</v>
      </c>
      <c r="D9" s="51">
        <v>219648228.59999999</v>
      </c>
      <c r="E9" s="51">
        <v>219648228.59999999</v>
      </c>
      <c r="F9" s="51">
        <v>219648228.59999999</v>
      </c>
    </row>
    <row r="10" spans="2:6" x14ac:dyDescent="0.25">
      <c r="B10" s="33" t="s">
        <v>454</v>
      </c>
      <c r="C10" s="52">
        <v>2635779124</v>
      </c>
      <c r="D10" s="52">
        <v>219648228.59999999</v>
      </c>
      <c r="E10" s="52">
        <v>219648228.59999999</v>
      </c>
      <c r="F10" s="52">
        <v>219648228.59999999</v>
      </c>
    </row>
    <row r="11" spans="2:6" x14ac:dyDescent="0.25">
      <c r="B11" s="53" t="s">
        <v>212</v>
      </c>
      <c r="C11" s="52">
        <v>2275612323</v>
      </c>
      <c r="D11" s="52">
        <v>192534334.59999999</v>
      </c>
      <c r="E11" s="52">
        <v>192534334.59999999</v>
      </c>
      <c r="F11" s="52">
        <v>192534334.59999999</v>
      </c>
    </row>
    <row r="12" spans="2:6" x14ac:dyDescent="0.25">
      <c r="B12" s="53" t="s">
        <v>378</v>
      </c>
      <c r="C12" s="111">
        <v>360166801</v>
      </c>
      <c r="D12" s="111">
        <v>27113894</v>
      </c>
      <c r="E12" s="111">
        <v>27113894</v>
      </c>
      <c r="F12" s="111">
        <v>27113894</v>
      </c>
    </row>
    <row r="13" spans="2:6" x14ac:dyDescent="0.25">
      <c r="B13" s="70" t="s">
        <v>213</v>
      </c>
      <c r="C13" s="103">
        <v>5182940712</v>
      </c>
      <c r="D13" s="103">
        <v>431911710.81000006</v>
      </c>
      <c r="E13" s="103">
        <v>431911710.81000006</v>
      </c>
      <c r="F13" s="103">
        <v>431911710.81</v>
      </c>
    </row>
    <row r="14" spans="2:6" x14ac:dyDescent="0.25">
      <c r="B14" s="32" t="s">
        <v>214</v>
      </c>
      <c r="C14" s="51">
        <v>5182940712</v>
      </c>
      <c r="D14" s="51">
        <v>431911710.81</v>
      </c>
      <c r="E14" s="51">
        <v>431911710.81</v>
      </c>
      <c r="F14" s="51">
        <v>431911710.81</v>
      </c>
    </row>
    <row r="15" spans="2:6" x14ac:dyDescent="0.25">
      <c r="B15" s="33" t="s">
        <v>455</v>
      </c>
      <c r="C15" s="52">
        <v>5182940712</v>
      </c>
      <c r="D15" s="52">
        <v>431911710.81</v>
      </c>
      <c r="E15" s="52">
        <v>431911710.81</v>
      </c>
      <c r="F15" s="52">
        <v>431911710.81</v>
      </c>
    </row>
    <row r="16" spans="2:6" x14ac:dyDescent="0.25">
      <c r="B16" s="53" t="s">
        <v>212</v>
      </c>
      <c r="C16" s="111">
        <v>4853188266</v>
      </c>
      <c r="D16" s="111">
        <v>395975197.44999999</v>
      </c>
      <c r="E16" s="111">
        <v>395975197.44999999</v>
      </c>
      <c r="F16" s="111">
        <v>395975197.44999999</v>
      </c>
    </row>
    <row r="17" spans="2:6" x14ac:dyDescent="0.25">
      <c r="B17" s="53" t="s">
        <v>378</v>
      </c>
      <c r="C17" s="111">
        <v>329752446</v>
      </c>
      <c r="D17" s="111">
        <v>35936513.359999999</v>
      </c>
      <c r="E17" s="111">
        <v>35936513.359999999</v>
      </c>
      <c r="F17" s="111">
        <v>35936513.359999999</v>
      </c>
    </row>
    <row r="18" spans="2:6" x14ac:dyDescent="0.25">
      <c r="B18" s="70" t="s">
        <v>215</v>
      </c>
      <c r="C18" s="103">
        <v>86044434138</v>
      </c>
      <c r="D18" s="103">
        <v>8779936409.3499985</v>
      </c>
      <c r="E18" s="103">
        <v>9318406460.5500011</v>
      </c>
      <c r="F18" s="103">
        <v>8527285537.4399996</v>
      </c>
    </row>
    <row r="19" spans="2:6" x14ac:dyDescent="0.25">
      <c r="B19" s="32" t="s">
        <v>216</v>
      </c>
      <c r="C19" s="51">
        <v>17247695602</v>
      </c>
      <c r="D19" s="51">
        <v>1480798914.97</v>
      </c>
      <c r="E19" s="51">
        <v>1492904327.1499996</v>
      </c>
      <c r="F19" s="51">
        <v>1326435281.1099999</v>
      </c>
    </row>
    <row r="20" spans="2:6" x14ac:dyDescent="0.25">
      <c r="B20" s="110" t="s">
        <v>459</v>
      </c>
      <c r="C20" s="111">
        <v>11829710949</v>
      </c>
      <c r="D20" s="111">
        <v>977780960.97000003</v>
      </c>
      <c r="E20" s="111">
        <v>933388996.93000007</v>
      </c>
      <c r="F20" s="111">
        <v>784228808.13</v>
      </c>
    </row>
    <row r="21" spans="2:6" x14ac:dyDescent="0.25">
      <c r="B21" s="53" t="s">
        <v>429</v>
      </c>
      <c r="C21" s="111">
        <v>2275510502</v>
      </c>
      <c r="D21" s="111">
        <v>373976640.07000005</v>
      </c>
      <c r="E21" s="111">
        <v>329619676.03000003</v>
      </c>
      <c r="F21" s="111">
        <v>183610856.27999997</v>
      </c>
    </row>
    <row r="22" spans="2:6" x14ac:dyDescent="0.25">
      <c r="B22" s="53" t="s">
        <v>430</v>
      </c>
      <c r="C22" s="111">
        <v>5242781293</v>
      </c>
      <c r="D22" s="111">
        <v>198997038.44999999</v>
      </c>
      <c r="E22" s="111">
        <v>198997038.44999999</v>
      </c>
      <c r="F22" s="111">
        <v>224402069.06</v>
      </c>
    </row>
    <row r="23" spans="2:6" x14ac:dyDescent="0.25">
      <c r="B23" s="53" t="s">
        <v>378</v>
      </c>
      <c r="C23" s="111">
        <v>4131252043</v>
      </c>
      <c r="D23" s="111">
        <v>387010569.10000002</v>
      </c>
      <c r="E23" s="111">
        <v>386975569.10000002</v>
      </c>
      <c r="F23" s="111">
        <v>358419169.44000006</v>
      </c>
    </row>
    <row r="24" spans="2:6" x14ac:dyDescent="0.25">
      <c r="B24" s="53" t="s">
        <v>222</v>
      </c>
      <c r="C24" s="111">
        <v>180167111</v>
      </c>
      <c r="D24" s="111">
        <v>17796713.350000001</v>
      </c>
      <c r="E24" s="111">
        <v>17796713.350000001</v>
      </c>
      <c r="F24" s="111">
        <v>17796713.350000001</v>
      </c>
    </row>
    <row r="25" spans="2:6" x14ac:dyDescent="0.25">
      <c r="B25" s="110" t="s">
        <v>465</v>
      </c>
      <c r="C25" s="111">
        <v>78499128</v>
      </c>
      <c r="D25" s="111">
        <v>1141889.83</v>
      </c>
      <c r="E25" s="111">
        <v>24273847.460000001</v>
      </c>
      <c r="F25" s="111">
        <v>5058724.49</v>
      </c>
    </row>
    <row r="26" spans="2:6" x14ac:dyDescent="0.25">
      <c r="B26" s="53" t="s">
        <v>429</v>
      </c>
      <c r="C26" s="111">
        <v>78499128</v>
      </c>
      <c r="D26" s="111">
        <v>1141889.83</v>
      </c>
      <c r="E26" s="111">
        <v>24273847.460000001</v>
      </c>
      <c r="F26" s="111">
        <v>5058724.49</v>
      </c>
    </row>
    <row r="27" spans="2:6" x14ac:dyDescent="0.25">
      <c r="B27" s="110" t="s">
        <v>470</v>
      </c>
      <c r="C27" s="111">
        <v>2539128440</v>
      </c>
      <c r="D27" s="111">
        <v>93110359.680000007</v>
      </c>
      <c r="E27" s="111">
        <v>91685296.950000003</v>
      </c>
      <c r="F27" s="111">
        <v>169354735.24000001</v>
      </c>
    </row>
    <row r="28" spans="2:6" x14ac:dyDescent="0.25">
      <c r="B28" s="53" t="s">
        <v>379</v>
      </c>
      <c r="C28" s="111">
        <v>2539128440</v>
      </c>
      <c r="D28" s="111">
        <v>93110359.680000007</v>
      </c>
      <c r="E28" s="111">
        <v>91685296.950000003</v>
      </c>
      <c r="F28" s="111">
        <v>169354735.24000001</v>
      </c>
    </row>
    <row r="29" spans="2:6" x14ac:dyDescent="0.25">
      <c r="B29" s="110" t="s">
        <v>474</v>
      </c>
      <c r="C29" s="111">
        <v>118136404</v>
      </c>
      <c r="D29" s="111">
        <v>24651284.600000001</v>
      </c>
      <c r="E29" s="111">
        <v>26256012.789999999</v>
      </c>
      <c r="F29" s="111">
        <v>25658361.120000005</v>
      </c>
    </row>
    <row r="30" spans="2:6" x14ac:dyDescent="0.25">
      <c r="B30" s="53" t="s">
        <v>220</v>
      </c>
      <c r="C30" s="111">
        <v>118136404</v>
      </c>
      <c r="D30" s="111">
        <v>24651284.600000001</v>
      </c>
      <c r="E30" s="111">
        <v>26256012.789999999</v>
      </c>
      <c r="F30" s="111">
        <v>25658361.120000005</v>
      </c>
    </row>
    <row r="31" spans="2:6" x14ac:dyDescent="0.25">
      <c r="B31" s="110" t="s">
        <v>476</v>
      </c>
      <c r="C31" s="111">
        <v>182681576</v>
      </c>
      <c r="D31" s="111">
        <v>13954568.889999999</v>
      </c>
      <c r="E31" s="111">
        <v>14261318.370000003</v>
      </c>
      <c r="F31" s="111">
        <v>14867457.119999999</v>
      </c>
    </row>
    <row r="32" spans="2:6" x14ac:dyDescent="0.25">
      <c r="B32" s="53" t="s">
        <v>217</v>
      </c>
      <c r="C32" s="111">
        <v>182681576</v>
      </c>
      <c r="D32" s="111">
        <v>13954568.889999999</v>
      </c>
      <c r="E32" s="111">
        <v>14261318.370000003</v>
      </c>
      <c r="F32" s="111">
        <v>14867457.119999999</v>
      </c>
    </row>
    <row r="33" spans="2:6" x14ac:dyDescent="0.25">
      <c r="B33" s="110" t="s">
        <v>478</v>
      </c>
      <c r="C33" s="111">
        <v>94739958</v>
      </c>
      <c r="D33" s="111">
        <v>6239986.1099999994</v>
      </c>
      <c r="E33" s="111">
        <v>6786419.5499999998</v>
      </c>
      <c r="F33" s="111">
        <v>6615311.9700000007</v>
      </c>
    </row>
    <row r="34" spans="2:6" x14ac:dyDescent="0.25">
      <c r="B34" s="53" t="s">
        <v>217</v>
      </c>
      <c r="C34" s="111">
        <v>94739958</v>
      </c>
      <c r="D34" s="111">
        <v>6239986.1099999994</v>
      </c>
      <c r="E34" s="111">
        <v>6786419.5499999998</v>
      </c>
      <c r="F34" s="111">
        <v>6615311.9700000007</v>
      </c>
    </row>
    <row r="35" spans="2:6" x14ac:dyDescent="0.25">
      <c r="B35" s="110" t="s">
        <v>481</v>
      </c>
      <c r="C35" s="111">
        <v>74060196</v>
      </c>
      <c r="D35" s="111">
        <v>1684817.97</v>
      </c>
      <c r="E35" s="111">
        <v>6633324.790000001</v>
      </c>
      <c r="F35" s="111">
        <v>6063288.7599999988</v>
      </c>
    </row>
    <row r="36" spans="2:6" x14ac:dyDescent="0.25">
      <c r="B36" s="53" t="s">
        <v>218</v>
      </c>
      <c r="C36" s="111">
        <v>74060196</v>
      </c>
      <c r="D36" s="111">
        <v>1684817.97</v>
      </c>
      <c r="E36" s="111">
        <v>6633324.790000001</v>
      </c>
      <c r="F36" s="111">
        <v>6063288.7599999988</v>
      </c>
    </row>
    <row r="37" spans="2:6" x14ac:dyDescent="0.25">
      <c r="B37" s="110" t="s">
        <v>482</v>
      </c>
      <c r="C37" s="111">
        <v>91627547</v>
      </c>
      <c r="D37" s="111">
        <v>11105146.82</v>
      </c>
      <c r="E37" s="111">
        <v>6746535.4299999997</v>
      </c>
      <c r="F37" s="111">
        <v>5977462.8600000003</v>
      </c>
    </row>
    <row r="38" spans="2:6" x14ac:dyDescent="0.25">
      <c r="B38" s="53" t="s">
        <v>219</v>
      </c>
      <c r="C38" s="111">
        <v>91627547</v>
      </c>
      <c r="D38" s="111">
        <v>11105146.82</v>
      </c>
      <c r="E38" s="111">
        <v>6746535.4299999997</v>
      </c>
      <c r="F38" s="111">
        <v>5977462.8600000003</v>
      </c>
    </row>
    <row r="39" spans="2:6" x14ac:dyDescent="0.25">
      <c r="B39" s="110" t="s">
        <v>483</v>
      </c>
      <c r="C39" s="111">
        <v>238202607</v>
      </c>
      <c r="D39" s="111">
        <v>11584799.850000001</v>
      </c>
      <c r="E39" s="111">
        <v>10773520.300000003</v>
      </c>
      <c r="F39" s="111">
        <v>11369657.84</v>
      </c>
    </row>
    <row r="40" spans="2:6" x14ac:dyDescent="0.25">
      <c r="B40" s="53" t="s">
        <v>429</v>
      </c>
      <c r="C40" s="111">
        <v>238202607</v>
      </c>
      <c r="D40" s="111">
        <v>11584799.850000001</v>
      </c>
      <c r="E40" s="111">
        <v>10773520.300000003</v>
      </c>
      <c r="F40" s="111">
        <v>11369657.84</v>
      </c>
    </row>
    <row r="41" spans="2:6" x14ac:dyDescent="0.25">
      <c r="B41" s="110" t="s">
        <v>484</v>
      </c>
      <c r="C41" s="111">
        <v>350000000</v>
      </c>
      <c r="D41" s="111">
        <v>65492048.93</v>
      </c>
      <c r="E41" s="111">
        <v>46204751.600000001</v>
      </c>
      <c r="F41" s="111">
        <v>27924480.390000001</v>
      </c>
    </row>
    <row r="42" spans="2:6" x14ac:dyDescent="0.25">
      <c r="B42" s="53" t="s">
        <v>221</v>
      </c>
      <c r="C42" s="111">
        <v>350000000</v>
      </c>
      <c r="D42" s="111">
        <v>65492048.93</v>
      </c>
      <c r="E42" s="111">
        <v>46204751.600000001</v>
      </c>
      <c r="F42" s="111">
        <v>27924480.390000001</v>
      </c>
    </row>
    <row r="43" spans="2:6" x14ac:dyDescent="0.25">
      <c r="B43" s="110" t="s">
        <v>485</v>
      </c>
      <c r="C43" s="111">
        <v>1650908797</v>
      </c>
      <c r="D43" s="111">
        <v>274053051.31999999</v>
      </c>
      <c r="E43" s="111">
        <v>325894302.9799999</v>
      </c>
      <c r="F43" s="111">
        <v>269316993.19</v>
      </c>
    </row>
    <row r="44" spans="2:6" x14ac:dyDescent="0.25">
      <c r="B44" s="53" t="s">
        <v>221</v>
      </c>
      <c r="C44" s="111">
        <v>1650908797</v>
      </c>
      <c r="D44" s="111">
        <v>274053051.31999999</v>
      </c>
      <c r="E44" s="111">
        <v>325894302.9799999</v>
      </c>
      <c r="F44" s="111">
        <v>269316993.19</v>
      </c>
    </row>
    <row r="45" spans="2:6" x14ac:dyDescent="0.25">
      <c r="B45" s="32" t="s">
        <v>223</v>
      </c>
      <c r="C45" s="51">
        <v>49771582635</v>
      </c>
      <c r="D45" s="51">
        <v>5517177808.6299992</v>
      </c>
      <c r="E45" s="51">
        <v>5794832484.9300003</v>
      </c>
      <c r="F45" s="51">
        <v>4669379252.5300007</v>
      </c>
    </row>
    <row r="46" spans="2:6" x14ac:dyDescent="0.25">
      <c r="B46" s="110" t="s">
        <v>457</v>
      </c>
      <c r="C46" s="111">
        <v>5810241212</v>
      </c>
      <c r="D46" s="111">
        <v>320909156.5</v>
      </c>
      <c r="E46" s="111">
        <v>316660455.73000002</v>
      </c>
      <c r="F46" s="111">
        <v>311050210.63</v>
      </c>
    </row>
    <row r="47" spans="2:6" x14ac:dyDescent="0.25">
      <c r="B47" s="53" t="s">
        <v>429</v>
      </c>
      <c r="C47" s="111">
        <v>430230457</v>
      </c>
      <c r="D47" s="111">
        <v>35186862.75</v>
      </c>
      <c r="E47" s="111">
        <v>35730029.569999993</v>
      </c>
      <c r="F47" s="111">
        <v>33508039</v>
      </c>
    </row>
    <row r="48" spans="2:6" x14ac:dyDescent="0.25">
      <c r="B48" s="53" t="s">
        <v>380</v>
      </c>
      <c r="C48" s="111">
        <v>3644883888</v>
      </c>
      <c r="D48" s="111">
        <v>141128388.16</v>
      </c>
      <c r="E48" s="111">
        <v>136336520.57000002</v>
      </c>
      <c r="F48" s="111">
        <v>132948266.03999999</v>
      </c>
    </row>
    <row r="49" spans="2:6" x14ac:dyDescent="0.25">
      <c r="B49" s="53" t="s">
        <v>222</v>
      </c>
      <c r="C49" s="111">
        <v>1735126867</v>
      </c>
      <c r="D49" s="111">
        <v>144593905.59</v>
      </c>
      <c r="E49" s="111">
        <v>144593905.59</v>
      </c>
      <c r="F49" s="111">
        <v>144593905.59</v>
      </c>
    </row>
    <row r="50" spans="2:6" x14ac:dyDescent="0.25">
      <c r="B50" s="110" t="s">
        <v>460</v>
      </c>
      <c r="C50" s="111">
        <v>118165086</v>
      </c>
      <c r="D50" s="111">
        <v>5911000.0099999998</v>
      </c>
      <c r="E50" s="111">
        <v>6093473.4000000004</v>
      </c>
      <c r="F50" s="111">
        <v>6355244.3900000015</v>
      </c>
    </row>
    <row r="51" spans="2:6" x14ac:dyDescent="0.25">
      <c r="B51" s="53" t="s">
        <v>224</v>
      </c>
      <c r="C51" s="111">
        <v>118165086</v>
      </c>
      <c r="D51" s="111">
        <v>5911000.0099999998</v>
      </c>
      <c r="E51" s="111">
        <v>6093473.4000000004</v>
      </c>
      <c r="F51" s="111">
        <v>6355244.3900000015</v>
      </c>
    </row>
    <row r="52" spans="2:6" x14ac:dyDescent="0.25">
      <c r="B52" s="110" t="s">
        <v>461</v>
      </c>
      <c r="C52" s="111">
        <v>2449559028</v>
      </c>
      <c r="D52" s="111">
        <v>97654822.599999994</v>
      </c>
      <c r="E52" s="111">
        <v>373487798.06000006</v>
      </c>
      <c r="F52" s="111">
        <v>186337158.21000001</v>
      </c>
    </row>
    <row r="53" spans="2:6" x14ac:dyDescent="0.25">
      <c r="B53" s="53" t="s">
        <v>432</v>
      </c>
      <c r="C53" s="111">
        <v>2449559028</v>
      </c>
      <c r="D53" s="111">
        <v>97654822.599999994</v>
      </c>
      <c r="E53" s="111">
        <v>373487798.06000006</v>
      </c>
      <c r="F53" s="111">
        <v>186337158.21000001</v>
      </c>
    </row>
    <row r="54" spans="2:6" x14ac:dyDescent="0.25">
      <c r="B54" s="110" t="s">
        <v>462</v>
      </c>
      <c r="C54" s="111">
        <v>654864330</v>
      </c>
      <c r="D54" s="111">
        <v>64495335.510000005</v>
      </c>
      <c r="E54" s="111">
        <v>41939625.010000005</v>
      </c>
      <c r="F54" s="111">
        <v>35175463.659999996</v>
      </c>
    </row>
    <row r="55" spans="2:6" x14ac:dyDescent="0.25">
      <c r="B55" s="53" t="s">
        <v>224</v>
      </c>
      <c r="C55" s="111">
        <v>654864330</v>
      </c>
      <c r="D55" s="111">
        <v>64495335.510000005</v>
      </c>
      <c r="E55" s="111">
        <v>41939625.010000005</v>
      </c>
      <c r="F55" s="111">
        <v>35175463.659999996</v>
      </c>
    </row>
    <row r="56" spans="2:6" x14ac:dyDescent="0.25">
      <c r="B56" s="110" t="s">
        <v>467</v>
      </c>
      <c r="C56" s="111">
        <v>35766442468</v>
      </c>
      <c r="D56" s="111">
        <v>4713742332.039999</v>
      </c>
      <c r="E56" s="111">
        <v>4705098880.9499989</v>
      </c>
      <c r="F56" s="111">
        <v>3737535866.8300004</v>
      </c>
    </row>
    <row r="57" spans="2:6" x14ac:dyDescent="0.25">
      <c r="B57" s="53" t="s">
        <v>380</v>
      </c>
      <c r="C57" s="111">
        <v>35706603194</v>
      </c>
      <c r="D57" s="111">
        <v>4701329853.1399994</v>
      </c>
      <c r="E57" s="111">
        <v>4698264382.8799992</v>
      </c>
      <c r="F57" s="111">
        <v>3733193711.3700004</v>
      </c>
    </row>
    <row r="58" spans="2:6" x14ac:dyDescent="0.25">
      <c r="B58" s="53" t="s">
        <v>226</v>
      </c>
      <c r="C58" s="111">
        <v>34200289</v>
      </c>
      <c r="D58" s="111">
        <v>7889793.2399999993</v>
      </c>
      <c r="E58" s="111">
        <v>5534498.0700000003</v>
      </c>
      <c r="F58" s="111">
        <v>4339348.32</v>
      </c>
    </row>
    <row r="59" spans="2:6" x14ac:dyDescent="0.25">
      <c r="B59" s="53" t="s">
        <v>227</v>
      </c>
      <c r="C59" s="111">
        <v>25638985</v>
      </c>
      <c r="D59" s="111">
        <v>4522685.66</v>
      </c>
      <c r="E59" s="111">
        <v>1300000</v>
      </c>
      <c r="F59" s="111">
        <v>2807.1400000000003</v>
      </c>
    </row>
    <row r="60" spans="2:6" x14ac:dyDescent="0.25">
      <c r="B60" s="110" t="s">
        <v>468</v>
      </c>
      <c r="C60" s="111">
        <v>451046126</v>
      </c>
      <c r="D60" s="111">
        <v>45873995.769999996</v>
      </c>
      <c r="E60" s="111">
        <v>37434987.180000007</v>
      </c>
      <c r="F60" s="111">
        <v>40322417.269999996</v>
      </c>
    </row>
    <row r="61" spans="2:6" x14ac:dyDescent="0.25">
      <c r="B61" s="53" t="s">
        <v>380</v>
      </c>
      <c r="C61" s="111">
        <v>451046126</v>
      </c>
      <c r="D61" s="111">
        <v>45873995.769999996</v>
      </c>
      <c r="E61" s="111">
        <v>37434987.180000007</v>
      </c>
      <c r="F61" s="111">
        <v>40322417.269999996</v>
      </c>
    </row>
    <row r="62" spans="2:6" x14ac:dyDescent="0.25">
      <c r="B62" s="110" t="s">
        <v>472</v>
      </c>
      <c r="C62" s="111">
        <v>302146892</v>
      </c>
      <c r="D62" s="111">
        <v>19944891.220000003</v>
      </c>
      <c r="E62" s="111">
        <v>18737455.77</v>
      </c>
      <c r="F62" s="111">
        <v>19738537.23</v>
      </c>
    </row>
    <row r="63" spans="2:6" x14ac:dyDescent="0.25">
      <c r="B63" s="53" t="s">
        <v>380</v>
      </c>
      <c r="C63" s="111">
        <v>302146892</v>
      </c>
      <c r="D63" s="111">
        <v>19944891.220000003</v>
      </c>
      <c r="E63" s="111">
        <v>18737455.77</v>
      </c>
      <c r="F63" s="111">
        <v>19738537.23</v>
      </c>
    </row>
    <row r="64" spans="2:6" x14ac:dyDescent="0.25">
      <c r="B64" s="110" t="s">
        <v>473</v>
      </c>
      <c r="C64" s="111">
        <v>1094220384</v>
      </c>
      <c r="D64" s="111">
        <v>80932361.870000005</v>
      </c>
      <c r="E64" s="111">
        <v>77376561.879999995</v>
      </c>
      <c r="F64" s="111">
        <v>84973519.790000007</v>
      </c>
    </row>
    <row r="65" spans="2:7" x14ac:dyDescent="0.25">
      <c r="B65" s="53" t="s">
        <v>225</v>
      </c>
      <c r="C65" s="111">
        <v>1094220384</v>
      </c>
      <c r="D65" s="111">
        <v>80932361.870000005</v>
      </c>
      <c r="E65" s="111">
        <v>77376561.879999995</v>
      </c>
      <c r="F65" s="111">
        <v>84973519.790000007</v>
      </c>
    </row>
    <row r="66" spans="2:7" x14ac:dyDescent="0.25">
      <c r="B66" s="110" t="s">
        <v>477</v>
      </c>
      <c r="C66" s="111">
        <v>2644780739</v>
      </c>
      <c r="D66" s="111">
        <v>133476111.75999999</v>
      </c>
      <c r="E66" s="111">
        <v>181447362.79000002</v>
      </c>
      <c r="F66" s="111">
        <v>215228467.81999999</v>
      </c>
    </row>
    <row r="67" spans="2:7" x14ac:dyDescent="0.25">
      <c r="B67" s="53" t="s">
        <v>432</v>
      </c>
      <c r="C67" s="111">
        <v>2644780739</v>
      </c>
      <c r="D67" s="111">
        <v>133476111.75999999</v>
      </c>
      <c r="E67" s="111">
        <v>181447362.79000002</v>
      </c>
      <c r="F67" s="111">
        <v>215228467.81999999</v>
      </c>
    </row>
    <row r="68" spans="2:7" x14ac:dyDescent="0.25">
      <c r="B68" s="110" t="s">
        <v>479</v>
      </c>
      <c r="C68" s="111">
        <v>248968365</v>
      </c>
      <c r="D68" s="111">
        <v>14584237.330000002</v>
      </c>
      <c r="E68" s="111">
        <v>17751496.059999999</v>
      </c>
      <c r="F68" s="111">
        <v>17898902.670000002</v>
      </c>
    </row>
    <row r="69" spans="2:7" x14ac:dyDescent="0.25">
      <c r="B69" s="53" t="s">
        <v>224</v>
      </c>
      <c r="C69" s="111">
        <v>248968365</v>
      </c>
      <c r="D69" s="111">
        <v>14584237.330000002</v>
      </c>
      <c r="E69" s="111">
        <v>17751496.059999999</v>
      </c>
      <c r="F69" s="111">
        <v>17898902.670000002</v>
      </c>
    </row>
    <row r="70" spans="2:7" x14ac:dyDescent="0.25">
      <c r="B70" s="110" t="s">
        <v>480</v>
      </c>
      <c r="C70" s="111">
        <v>231148005</v>
      </c>
      <c r="D70" s="111">
        <v>19653564.02</v>
      </c>
      <c r="E70" s="111">
        <v>18804388.100000001</v>
      </c>
      <c r="F70" s="111">
        <v>14763464.029999999</v>
      </c>
    </row>
    <row r="71" spans="2:7" x14ac:dyDescent="0.25">
      <c r="B71" s="53" t="s">
        <v>224</v>
      </c>
      <c r="C71" s="111">
        <v>231148005</v>
      </c>
      <c r="D71" s="111">
        <v>19653564.02</v>
      </c>
      <c r="E71" s="111">
        <v>18804388.100000001</v>
      </c>
      <c r="F71" s="111">
        <v>14763464.029999999</v>
      </c>
    </row>
    <row r="72" spans="2:7" x14ac:dyDescent="0.25">
      <c r="B72" s="32" t="s">
        <v>228</v>
      </c>
      <c r="C72" s="51">
        <v>2481231381</v>
      </c>
      <c r="D72" s="51">
        <v>150823757.77000001</v>
      </c>
      <c r="E72" s="51">
        <v>128502414.84000002</v>
      </c>
      <c r="F72" s="51">
        <v>135769097.01000002</v>
      </c>
    </row>
    <row r="73" spans="2:7" x14ac:dyDescent="0.25">
      <c r="B73" s="110" t="s">
        <v>456</v>
      </c>
      <c r="C73" s="111">
        <v>2481231381</v>
      </c>
      <c r="D73" s="111">
        <v>150823757.77000001</v>
      </c>
      <c r="E73" s="111">
        <v>128502414.84000002</v>
      </c>
      <c r="F73" s="111">
        <v>135769097.01000002</v>
      </c>
      <c r="G73" s="19"/>
    </row>
    <row r="74" spans="2:7" x14ac:dyDescent="0.25">
      <c r="B74" s="53" t="s">
        <v>381</v>
      </c>
      <c r="C74" s="111">
        <v>2466391365</v>
      </c>
      <c r="D74" s="111">
        <v>150823757.77000001</v>
      </c>
      <c r="E74" s="111">
        <v>128502414.84000002</v>
      </c>
      <c r="F74" s="111">
        <v>135769097.01000002</v>
      </c>
    </row>
    <row r="75" spans="2:7" x14ac:dyDescent="0.25">
      <c r="B75" s="53" t="s">
        <v>378</v>
      </c>
      <c r="C75" s="111">
        <v>14840016</v>
      </c>
      <c r="D75" s="111">
        <v>0</v>
      </c>
      <c r="E75" s="111">
        <v>0</v>
      </c>
      <c r="F75" s="111">
        <v>0</v>
      </c>
    </row>
    <row r="76" spans="2:7" x14ac:dyDescent="0.25">
      <c r="B76" s="53" t="s">
        <v>229</v>
      </c>
      <c r="C76" s="111">
        <v>16543924520</v>
      </c>
      <c r="D76" s="111">
        <v>1631135927.9800003</v>
      </c>
      <c r="E76" s="111">
        <v>1902167233.6299996</v>
      </c>
      <c r="F76" s="111">
        <v>2395701906.79</v>
      </c>
    </row>
    <row r="77" spans="2:7" x14ac:dyDescent="0.25">
      <c r="B77" s="110" t="s">
        <v>458</v>
      </c>
      <c r="C77" s="111">
        <v>3199637518</v>
      </c>
      <c r="D77" s="111">
        <v>77877391.569999993</v>
      </c>
      <c r="E77" s="111">
        <v>95957705.399999991</v>
      </c>
      <c r="F77" s="111">
        <v>50264072.829999998</v>
      </c>
    </row>
    <row r="78" spans="2:7" x14ac:dyDescent="0.25">
      <c r="B78" s="53" t="s">
        <v>429</v>
      </c>
      <c r="C78" s="111">
        <v>2609284279</v>
      </c>
      <c r="D78" s="111">
        <v>15292074.249999998</v>
      </c>
      <c r="E78" s="111">
        <v>34017388.079999998</v>
      </c>
      <c r="F78" s="111">
        <v>49359333.710000001</v>
      </c>
    </row>
    <row r="79" spans="2:7" x14ac:dyDescent="0.25">
      <c r="B79" s="53" t="s">
        <v>230</v>
      </c>
      <c r="C79" s="111">
        <v>16000000</v>
      </c>
      <c r="D79" s="111">
        <v>870000</v>
      </c>
      <c r="E79" s="111">
        <v>225000</v>
      </c>
      <c r="F79" s="111">
        <v>904739.12000000011</v>
      </c>
    </row>
    <row r="80" spans="2:7" x14ac:dyDescent="0.25">
      <c r="B80" s="53" t="s">
        <v>433</v>
      </c>
      <c r="C80" s="111">
        <v>95000000</v>
      </c>
      <c r="D80" s="111">
        <v>0</v>
      </c>
      <c r="E80" s="111">
        <v>0</v>
      </c>
      <c r="F80" s="111">
        <v>0</v>
      </c>
    </row>
    <row r="81" spans="2:6" x14ac:dyDescent="0.25">
      <c r="B81" s="53" t="s">
        <v>222</v>
      </c>
      <c r="C81" s="111">
        <v>479353239</v>
      </c>
      <c r="D81" s="111">
        <v>61715317.319999993</v>
      </c>
      <c r="E81" s="111">
        <v>61715317.319999993</v>
      </c>
      <c r="F81" s="111">
        <v>0</v>
      </c>
    </row>
    <row r="82" spans="2:6" x14ac:dyDescent="0.25">
      <c r="B82" s="110" t="s">
        <v>463</v>
      </c>
      <c r="C82" s="111">
        <v>4109834240</v>
      </c>
      <c r="D82" s="111">
        <v>197640586.87000003</v>
      </c>
      <c r="E82" s="111">
        <v>214689830.34000003</v>
      </c>
      <c r="F82" s="111">
        <v>265232708.03</v>
      </c>
    </row>
    <row r="83" spans="2:6" x14ac:dyDescent="0.25">
      <c r="B83" s="53" t="s">
        <v>431</v>
      </c>
      <c r="C83" s="111">
        <v>4109834240</v>
      </c>
      <c r="D83" s="111">
        <v>197640586.87000003</v>
      </c>
      <c r="E83" s="111">
        <v>214689830.34000003</v>
      </c>
      <c r="F83" s="111">
        <v>265232708.03</v>
      </c>
    </row>
    <row r="84" spans="2:6" x14ac:dyDescent="0.25">
      <c r="B84" s="110" t="s">
        <v>464</v>
      </c>
      <c r="C84" s="111">
        <v>3993718403</v>
      </c>
      <c r="D84" s="111">
        <v>1075160209.1299999</v>
      </c>
      <c r="E84" s="111">
        <v>1075031715.6899998</v>
      </c>
      <c r="F84" s="111">
        <v>1767685526.48</v>
      </c>
    </row>
    <row r="85" spans="2:6" x14ac:dyDescent="0.25">
      <c r="B85" s="53" t="s">
        <v>231</v>
      </c>
      <c r="C85" s="111">
        <v>3993718403</v>
      </c>
      <c r="D85" s="111">
        <v>1075160209.1299999</v>
      </c>
      <c r="E85" s="111">
        <v>1075031715.6899998</v>
      </c>
      <c r="F85" s="111">
        <v>1767685526.48</v>
      </c>
    </row>
    <row r="86" spans="2:6" x14ac:dyDescent="0.25">
      <c r="B86" s="110" t="s">
        <v>466</v>
      </c>
      <c r="C86" s="111">
        <v>93076099</v>
      </c>
      <c r="D86" s="111">
        <v>11720771.410000002</v>
      </c>
      <c r="E86" s="111">
        <v>11054170.99</v>
      </c>
      <c r="F86" s="111">
        <v>6209863.6799999997</v>
      </c>
    </row>
    <row r="87" spans="2:6" x14ac:dyDescent="0.25">
      <c r="B87" s="53" t="s">
        <v>230</v>
      </c>
      <c r="C87" s="111">
        <v>93076099</v>
      </c>
      <c r="D87" s="111">
        <v>11720771.410000002</v>
      </c>
      <c r="E87" s="111">
        <v>11054170.99</v>
      </c>
      <c r="F87" s="111">
        <v>6209863.6799999997</v>
      </c>
    </row>
    <row r="88" spans="2:6" x14ac:dyDescent="0.25">
      <c r="B88" s="110" t="s">
        <v>469</v>
      </c>
      <c r="C88" s="111">
        <v>253456268</v>
      </c>
      <c r="D88" s="111">
        <v>29862020.439999998</v>
      </c>
      <c r="E88" s="111">
        <v>28059088.259999998</v>
      </c>
      <c r="F88" s="111">
        <v>17105715.049999997</v>
      </c>
    </row>
    <row r="89" spans="2:6" x14ac:dyDescent="0.25">
      <c r="B89" s="53" t="s">
        <v>434</v>
      </c>
      <c r="C89" s="111">
        <v>253456268</v>
      </c>
      <c r="D89" s="111">
        <v>29862020.439999998</v>
      </c>
      <c r="E89" s="111">
        <v>28059088.259999998</v>
      </c>
      <c r="F89" s="111">
        <v>17105715.049999997</v>
      </c>
    </row>
    <row r="90" spans="2:6" x14ac:dyDescent="0.25">
      <c r="B90" s="110" t="s">
        <v>471</v>
      </c>
      <c r="C90" s="111">
        <v>4161248089</v>
      </c>
      <c r="D90" s="111">
        <v>197327948.38</v>
      </c>
      <c r="E90" s="111">
        <v>440736844.96000004</v>
      </c>
      <c r="F90" s="111">
        <v>249944932.17000002</v>
      </c>
    </row>
    <row r="91" spans="2:6" x14ac:dyDescent="0.25">
      <c r="B91" s="53" t="s">
        <v>232</v>
      </c>
      <c r="C91" s="111">
        <v>4161248089</v>
      </c>
      <c r="D91" s="111">
        <v>197327948.38</v>
      </c>
      <c r="E91" s="111">
        <v>440736844.96000004</v>
      </c>
      <c r="F91" s="111">
        <v>249944932.17000002</v>
      </c>
    </row>
    <row r="92" spans="2:6" x14ac:dyDescent="0.25">
      <c r="B92" s="110" t="s">
        <v>475</v>
      </c>
      <c r="C92" s="111">
        <v>732953903</v>
      </c>
      <c r="D92" s="111">
        <v>41547000.18</v>
      </c>
      <c r="E92" s="111">
        <v>36637877.989999995</v>
      </c>
      <c r="F92" s="111">
        <v>39259088.550000004</v>
      </c>
    </row>
    <row r="93" spans="2:6" x14ac:dyDescent="0.25">
      <c r="B93" s="53" t="s">
        <v>433</v>
      </c>
      <c r="C93" s="111">
        <v>732953903</v>
      </c>
      <c r="D93" s="111">
        <v>41547000.18</v>
      </c>
      <c r="E93" s="111">
        <v>36637877.989999995</v>
      </c>
      <c r="F93" s="111">
        <v>39259088.550000004</v>
      </c>
    </row>
    <row r="94" spans="2:6" x14ac:dyDescent="0.25">
      <c r="B94" s="70" t="s">
        <v>233</v>
      </c>
      <c r="C94" s="103">
        <v>50918592846</v>
      </c>
      <c r="D94" s="103">
        <v>4293528062.2399998</v>
      </c>
      <c r="E94" s="103">
        <v>3889527920.4200001</v>
      </c>
      <c r="F94" s="103">
        <v>3819236507.5899992</v>
      </c>
    </row>
    <row r="95" spans="2:6" x14ac:dyDescent="0.25">
      <c r="B95" s="32" t="s">
        <v>234</v>
      </c>
      <c r="C95" s="51">
        <v>28972374348</v>
      </c>
      <c r="D95" s="51">
        <v>2234599024.8699999</v>
      </c>
      <c r="E95" s="51">
        <v>2251529411.5700002</v>
      </c>
      <c r="F95" s="51">
        <v>2235746618.7999997</v>
      </c>
    </row>
    <row r="96" spans="2:6" x14ac:dyDescent="0.25">
      <c r="B96" s="110" t="s">
        <v>486</v>
      </c>
      <c r="C96" s="111">
        <v>26733253976</v>
      </c>
      <c r="D96" s="111">
        <v>2093602934.23</v>
      </c>
      <c r="E96" s="111">
        <v>2073348302.6399999</v>
      </c>
      <c r="F96" s="111">
        <v>2027484788.9099998</v>
      </c>
    </row>
    <row r="97" spans="2:6" x14ac:dyDescent="0.25">
      <c r="B97" s="53" t="s">
        <v>429</v>
      </c>
      <c r="C97" s="111">
        <v>1963574926</v>
      </c>
      <c r="D97" s="111">
        <v>117468057.54999998</v>
      </c>
      <c r="E97" s="111">
        <v>75220654.729999989</v>
      </c>
      <c r="F97" s="111">
        <v>81153875.220000014</v>
      </c>
    </row>
    <row r="98" spans="2:6" x14ac:dyDescent="0.25">
      <c r="B98" s="53" t="s">
        <v>382</v>
      </c>
      <c r="C98" s="111">
        <v>369875789</v>
      </c>
      <c r="D98" s="111">
        <v>-910257</v>
      </c>
      <c r="E98" s="111">
        <v>10737255.320000002</v>
      </c>
      <c r="F98" s="111">
        <v>11394577.119999999</v>
      </c>
    </row>
    <row r="99" spans="2:6" x14ac:dyDescent="0.25">
      <c r="B99" s="53" t="s">
        <v>235</v>
      </c>
      <c r="C99" s="111">
        <v>78236325</v>
      </c>
      <c r="D99" s="111">
        <v>-419359.59</v>
      </c>
      <c r="E99" s="111">
        <v>2721811.02</v>
      </c>
      <c r="F99" s="111">
        <v>2848510.02</v>
      </c>
    </row>
    <row r="100" spans="2:6" x14ac:dyDescent="0.25">
      <c r="B100" s="53" t="s">
        <v>236</v>
      </c>
      <c r="C100" s="111">
        <v>49822590</v>
      </c>
      <c r="D100" s="111">
        <v>21411435</v>
      </c>
      <c r="E100" s="111">
        <v>3041885</v>
      </c>
      <c r="F100" s="111">
        <v>3041885</v>
      </c>
    </row>
    <row r="101" spans="2:6" x14ac:dyDescent="0.25">
      <c r="B101" s="53" t="s">
        <v>237</v>
      </c>
      <c r="C101" s="111">
        <v>1237327951</v>
      </c>
      <c r="D101" s="111">
        <v>24569387.449999996</v>
      </c>
      <c r="E101" s="111">
        <v>50122525.749999993</v>
      </c>
      <c r="F101" s="111">
        <v>48929799.550000004</v>
      </c>
    </row>
    <row r="102" spans="2:6" x14ac:dyDescent="0.25">
      <c r="B102" s="53" t="s">
        <v>378</v>
      </c>
      <c r="C102" s="111">
        <v>508289136</v>
      </c>
      <c r="D102" s="111">
        <v>70756155.079999998</v>
      </c>
      <c r="E102" s="111">
        <v>70776655.079999998</v>
      </c>
      <c r="F102" s="111">
        <v>42937203</v>
      </c>
    </row>
    <row r="103" spans="2:6" x14ac:dyDescent="0.25">
      <c r="B103" s="53" t="s">
        <v>222</v>
      </c>
      <c r="C103" s="111">
        <v>22526127259</v>
      </c>
      <c r="D103" s="111">
        <v>1860727515.74</v>
      </c>
      <c r="E103" s="111">
        <v>1860727515.74</v>
      </c>
      <c r="F103" s="111">
        <v>1837178939</v>
      </c>
    </row>
    <row r="104" spans="2:6" x14ac:dyDescent="0.25">
      <c r="B104" s="110" t="s">
        <v>488</v>
      </c>
      <c r="C104" s="111">
        <v>1861470301</v>
      </c>
      <c r="D104" s="111">
        <v>110132747.33000001</v>
      </c>
      <c r="E104" s="111">
        <v>148574159.19999999</v>
      </c>
      <c r="F104" s="111">
        <v>179253528.95000002</v>
      </c>
    </row>
    <row r="105" spans="2:6" x14ac:dyDescent="0.25">
      <c r="B105" s="53" t="s">
        <v>235</v>
      </c>
      <c r="C105" s="111">
        <v>1861470301</v>
      </c>
      <c r="D105" s="111">
        <v>110132747.33000001</v>
      </c>
      <c r="E105" s="111">
        <v>148574159.19999999</v>
      </c>
      <c r="F105" s="111">
        <v>179253528.95000002</v>
      </c>
    </row>
    <row r="106" spans="2:6" x14ac:dyDescent="0.25">
      <c r="B106" s="110" t="s">
        <v>490</v>
      </c>
      <c r="C106" s="111">
        <v>116611243</v>
      </c>
      <c r="D106" s="111">
        <v>7209678.1500000013</v>
      </c>
      <c r="E106" s="111">
        <v>9085156.1999999993</v>
      </c>
      <c r="F106" s="111">
        <v>9393221</v>
      </c>
    </row>
    <row r="107" spans="2:6" x14ac:dyDescent="0.25">
      <c r="B107" s="53" t="s">
        <v>236</v>
      </c>
      <c r="C107" s="111">
        <v>116611243</v>
      </c>
      <c r="D107" s="111">
        <v>7209678.1500000013</v>
      </c>
      <c r="E107" s="111">
        <v>9085156.1999999993</v>
      </c>
      <c r="F107" s="111">
        <v>9393221</v>
      </c>
    </row>
    <row r="108" spans="2:6" x14ac:dyDescent="0.25">
      <c r="B108" s="110" t="s">
        <v>491</v>
      </c>
      <c r="C108" s="111">
        <v>93821253</v>
      </c>
      <c r="D108" s="111">
        <v>12299408.370000001</v>
      </c>
      <c r="E108" s="111">
        <v>8673367.7699999996</v>
      </c>
      <c r="F108" s="111">
        <v>8120479.2599999988</v>
      </c>
    </row>
    <row r="109" spans="2:6" x14ac:dyDescent="0.25">
      <c r="B109" s="53" t="s">
        <v>435</v>
      </c>
      <c r="C109" s="111">
        <v>93821253</v>
      </c>
      <c r="D109" s="111">
        <v>12299408.370000001</v>
      </c>
      <c r="E109" s="111">
        <v>8673367.7699999996</v>
      </c>
      <c r="F109" s="111">
        <v>8120479.2599999988</v>
      </c>
    </row>
    <row r="110" spans="2:6" x14ac:dyDescent="0.25">
      <c r="B110" s="110" t="s">
        <v>493</v>
      </c>
      <c r="C110" s="111">
        <v>28358299</v>
      </c>
      <c r="D110" s="111">
        <v>1619518.7300000002</v>
      </c>
      <c r="E110" s="111">
        <v>2081334.76</v>
      </c>
      <c r="F110" s="111">
        <v>2265434.6100000003</v>
      </c>
    </row>
    <row r="111" spans="2:6" x14ac:dyDescent="0.25">
      <c r="B111" s="53" t="s">
        <v>435</v>
      </c>
      <c r="C111" s="111">
        <v>28358299</v>
      </c>
      <c r="D111" s="111">
        <v>1619518.7300000002</v>
      </c>
      <c r="E111" s="111">
        <v>2081334.76</v>
      </c>
      <c r="F111" s="111">
        <v>2265434.6100000003</v>
      </c>
    </row>
    <row r="112" spans="2:6" x14ac:dyDescent="0.25">
      <c r="B112" s="110" t="s">
        <v>495</v>
      </c>
      <c r="C112" s="111">
        <v>51118732</v>
      </c>
      <c r="D112" s="111">
        <v>3725827.6399999997</v>
      </c>
      <c r="E112" s="111">
        <v>3675986.88</v>
      </c>
      <c r="F112" s="111">
        <v>3722391.2800000003</v>
      </c>
    </row>
    <row r="113" spans="2:6" x14ac:dyDescent="0.25">
      <c r="B113" s="53" t="s">
        <v>435</v>
      </c>
      <c r="C113" s="111">
        <v>51118732</v>
      </c>
      <c r="D113" s="111">
        <v>3725827.6399999997</v>
      </c>
      <c r="E113" s="111">
        <v>3675986.88</v>
      </c>
      <c r="F113" s="111">
        <v>3722391.2800000003</v>
      </c>
    </row>
    <row r="114" spans="2:6" x14ac:dyDescent="0.25">
      <c r="B114" s="110" t="s">
        <v>496</v>
      </c>
      <c r="C114" s="111">
        <v>23016787</v>
      </c>
      <c r="D114" s="111">
        <v>1516421.98</v>
      </c>
      <c r="E114" s="111">
        <v>1713274.9000000001</v>
      </c>
      <c r="F114" s="111">
        <v>1563344.94</v>
      </c>
    </row>
    <row r="115" spans="2:6" x14ac:dyDescent="0.25">
      <c r="B115" s="53" t="s">
        <v>435</v>
      </c>
      <c r="C115" s="111">
        <v>23016787</v>
      </c>
      <c r="D115" s="111">
        <v>1516421.98</v>
      </c>
      <c r="E115" s="111">
        <v>1713274.9000000001</v>
      </c>
      <c r="F115" s="111">
        <v>1563344.94</v>
      </c>
    </row>
    <row r="116" spans="2:6" x14ac:dyDescent="0.25">
      <c r="B116" s="110" t="s">
        <v>498</v>
      </c>
      <c r="C116" s="111">
        <v>19492186</v>
      </c>
      <c r="D116" s="111">
        <v>1966106.8799999997</v>
      </c>
      <c r="E116" s="111">
        <v>1575433.55</v>
      </c>
      <c r="F116" s="111">
        <v>1635746.5299999998</v>
      </c>
    </row>
    <row r="117" spans="2:6" x14ac:dyDescent="0.25">
      <c r="B117" s="53" t="s">
        <v>435</v>
      </c>
      <c r="C117" s="111">
        <v>19492186</v>
      </c>
      <c r="D117" s="111">
        <v>1966106.8799999997</v>
      </c>
      <c r="E117" s="111">
        <v>1575433.55</v>
      </c>
      <c r="F117" s="111">
        <v>1635746.5299999998</v>
      </c>
    </row>
    <row r="118" spans="2:6" x14ac:dyDescent="0.25">
      <c r="B118" s="110" t="s">
        <v>501</v>
      </c>
      <c r="C118" s="111">
        <v>18068931</v>
      </c>
      <c r="D118" s="111">
        <v>1311056.5200000003</v>
      </c>
      <c r="E118" s="111">
        <v>1311056.5200000003</v>
      </c>
      <c r="F118" s="111">
        <v>693296.16</v>
      </c>
    </row>
    <row r="119" spans="2:6" x14ac:dyDescent="0.25">
      <c r="B119" s="53" t="s">
        <v>435</v>
      </c>
      <c r="C119" s="111">
        <v>18068931</v>
      </c>
      <c r="D119" s="111">
        <v>1311056.5200000003</v>
      </c>
      <c r="E119" s="111">
        <v>1311056.5200000003</v>
      </c>
      <c r="F119" s="111">
        <v>693296.16</v>
      </c>
    </row>
    <row r="120" spans="2:6" x14ac:dyDescent="0.25">
      <c r="B120" s="110" t="s">
        <v>502</v>
      </c>
      <c r="C120" s="111">
        <v>27162640</v>
      </c>
      <c r="D120" s="111">
        <v>1215325.0399999998</v>
      </c>
      <c r="E120" s="111">
        <v>1491339.1500000001</v>
      </c>
      <c r="F120" s="111">
        <v>1614387.16</v>
      </c>
    </row>
    <row r="121" spans="2:6" x14ac:dyDescent="0.25">
      <c r="B121" s="53" t="s">
        <v>435</v>
      </c>
      <c r="C121" s="111">
        <v>27162640</v>
      </c>
      <c r="D121" s="111">
        <v>1215325.0399999998</v>
      </c>
      <c r="E121" s="111">
        <v>1491339.1500000001</v>
      </c>
      <c r="F121" s="111">
        <v>1614387.16</v>
      </c>
    </row>
    <row r="122" spans="2:6" x14ac:dyDescent="0.25">
      <c r="B122" s="32" t="s">
        <v>238</v>
      </c>
      <c r="C122" s="51">
        <v>21946218498</v>
      </c>
      <c r="D122" s="51">
        <v>2058929037.3699996</v>
      </c>
      <c r="E122" s="51">
        <v>1637998508.8499999</v>
      </c>
      <c r="F122" s="51">
        <v>1583489888.7900002</v>
      </c>
    </row>
    <row r="123" spans="2:6" x14ac:dyDescent="0.25">
      <c r="B123" s="110" t="s">
        <v>487</v>
      </c>
      <c r="C123" s="111">
        <v>19743565177</v>
      </c>
      <c r="D123" s="111">
        <v>1869571486.78</v>
      </c>
      <c r="E123" s="111">
        <v>1421179689.05</v>
      </c>
      <c r="F123" s="111">
        <v>1370195991.77</v>
      </c>
    </row>
    <row r="124" spans="2:6" x14ac:dyDescent="0.25">
      <c r="B124" s="53" t="s">
        <v>383</v>
      </c>
      <c r="C124" s="111">
        <v>19113068016</v>
      </c>
      <c r="D124" s="111">
        <v>1626741716.9200001</v>
      </c>
      <c r="E124" s="111">
        <v>1324463904.0699999</v>
      </c>
      <c r="F124" s="111">
        <v>1316848682.53</v>
      </c>
    </row>
    <row r="125" spans="2:6" x14ac:dyDescent="0.25">
      <c r="B125" s="53" t="s">
        <v>237</v>
      </c>
      <c r="C125" s="111">
        <v>630497161</v>
      </c>
      <c r="D125" s="111">
        <v>242829769.85999998</v>
      </c>
      <c r="E125" s="111">
        <v>96715784.979999989</v>
      </c>
      <c r="F125" s="111">
        <v>53347309.24000001</v>
      </c>
    </row>
    <row r="126" spans="2:6" x14ac:dyDescent="0.25">
      <c r="B126" s="110" t="s">
        <v>489</v>
      </c>
      <c r="C126" s="111">
        <v>160228034</v>
      </c>
      <c r="D126" s="111">
        <v>9017728.3300000001</v>
      </c>
      <c r="E126" s="111">
        <v>10010450.52</v>
      </c>
      <c r="F126" s="111">
        <v>9403434.9000000004</v>
      </c>
    </row>
    <row r="127" spans="2:6" x14ac:dyDescent="0.25">
      <c r="B127" s="53" t="s">
        <v>240</v>
      </c>
      <c r="C127" s="111">
        <v>160228034</v>
      </c>
      <c r="D127" s="111">
        <v>9017728.3300000001</v>
      </c>
      <c r="E127" s="111">
        <v>10010450.52</v>
      </c>
      <c r="F127" s="111">
        <v>9403434.9000000004</v>
      </c>
    </row>
    <row r="128" spans="2:6" x14ac:dyDescent="0.25">
      <c r="B128" s="110" t="s">
        <v>492</v>
      </c>
      <c r="C128" s="111">
        <v>467397269</v>
      </c>
      <c r="D128" s="111">
        <v>30324885.920000002</v>
      </c>
      <c r="E128" s="111">
        <v>36777060.949999996</v>
      </c>
      <c r="F128" s="111">
        <v>45739173.260000005</v>
      </c>
    </row>
    <row r="129" spans="2:6" x14ac:dyDescent="0.25">
      <c r="B129" s="53" t="s">
        <v>383</v>
      </c>
      <c r="C129" s="111">
        <v>467397269</v>
      </c>
      <c r="D129" s="111">
        <v>30324885.920000002</v>
      </c>
      <c r="E129" s="111">
        <v>36777060.949999996</v>
      </c>
      <c r="F129" s="111">
        <v>45739173.260000005</v>
      </c>
    </row>
    <row r="130" spans="2:6" x14ac:dyDescent="0.25">
      <c r="B130" s="110" t="s">
        <v>494</v>
      </c>
      <c r="C130" s="111">
        <v>1197941910</v>
      </c>
      <c r="D130" s="111">
        <v>78574005.269999981</v>
      </c>
      <c r="E130" s="111">
        <v>99447916.730000019</v>
      </c>
      <c r="F130" s="111">
        <v>92543948.429999992</v>
      </c>
    </row>
    <row r="131" spans="2:6" x14ac:dyDescent="0.25">
      <c r="B131" s="53" t="s">
        <v>239</v>
      </c>
      <c r="C131" s="111">
        <v>1197941910</v>
      </c>
      <c r="D131" s="111">
        <v>78574005.269999981</v>
      </c>
      <c r="E131" s="111">
        <v>99447916.730000019</v>
      </c>
      <c r="F131" s="111">
        <v>92543948.429999992</v>
      </c>
    </row>
    <row r="132" spans="2:6" x14ac:dyDescent="0.25">
      <c r="B132" s="110" t="s">
        <v>497</v>
      </c>
      <c r="C132" s="111">
        <v>70754867</v>
      </c>
      <c r="D132" s="111">
        <v>3966987.3699999996</v>
      </c>
      <c r="E132" s="111">
        <v>7374117.5099999998</v>
      </c>
      <c r="F132" s="111">
        <v>3397052.13</v>
      </c>
    </row>
    <row r="133" spans="2:6" x14ac:dyDescent="0.25">
      <c r="B133" s="53" t="s">
        <v>241</v>
      </c>
      <c r="C133" s="111">
        <v>70754867</v>
      </c>
      <c r="D133" s="111">
        <v>3966987.3699999996</v>
      </c>
      <c r="E133" s="111">
        <v>7374117.5099999998</v>
      </c>
      <c r="F133" s="111">
        <v>3397052.13</v>
      </c>
    </row>
    <row r="134" spans="2:6" x14ac:dyDescent="0.25">
      <c r="B134" s="110" t="s">
        <v>499</v>
      </c>
      <c r="C134" s="111">
        <v>247255892</v>
      </c>
      <c r="D134" s="111">
        <v>59332197.609999999</v>
      </c>
      <c r="E134" s="111">
        <v>60642812.759999998</v>
      </c>
      <c r="F134" s="111">
        <v>59643826.969999999</v>
      </c>
    </row>
    <row r="135" spans="2:6" x14ac:dyDescent="0.25">
      <c r="B135" s="53" t="s">
        <v>241</v>
      </c>
      <c r="C135" s="111">
        <v>247255892</v>
      </c>
      <c r="D135" s="111">
        <v>59332197.609999999</v>
      </c>
      <c r="E135" s="111">
        <v>60642812.759999998</v>
      </c>
      <c r="F135" s="111">
        <v>59643826.969999999</v>
      </c>
    </row>
    <row r="136" spans="2:6" x14ac:dyDescent="0.25">
      <c r="B136" s="110" t="s">
        <v>500</v>
      </c>
      <c r="C136" s="111">
        <v>59075349</v>
      </c>
      <c r="D136" s="111">
        <v>8141746.0899999999</v>
      </c>
      <c r="E136" s="111">
        <v>2566461.33</v>
      </c>
      <c r="F136" s="111">
        <v>2566461.33</v>
      </c>
    </row>
    <row r="137" spans="2:6" x14ac:dyDescent="0.25">
      <c r="B137" s="53" t="s">
        <v>241</v>
      </c>
      <c r="C137" s="111">
        <v>59075349</v>
      </c>
      <c r="D137" s="111">
        <v>8141746.0899999999</v>
      </c>
      <c r="E137" s="111">
        <v>2566461.33</v>
      </c>
      <c r="F137" s="111">
        <v>2566461.33</v>
      </c>
    </row>
    <row r="138" spans="2:6" x14ac:dyDescent="0.25">
      <c r="B138" s="70" t="s">
        <v>102</v>
      </c>
      <c r="C138" s="103">
        <v>41821269281</v>
      </c>
      <c r="D138" s="103">
        <v>3074159252.2199998</v>
      </c>
      <c r="E138" s="103">
        <v>3170936866.8900003</v>
      </c>
      <c r="F138" s="103">
        <v>3345920540.7599998</v>
      </c>
    </row>
    <row r="139" spans="2:6" x14ac:dyDescent="0.25">
      <c r="B139" s="32" t="s">
        <v>242</v>
      </c>
      <c r="C139" s="51">
        <v>15597205319</v>
      </c>
      <c r="D139" s="51">
        <v>1127996065.54</v>
      </c>
      <c r="E139" s="51">
        <v>1085232294.8899999</v>
      </c>
      <c r="F139" s="51">
        <v>1154011328.28</v>
      </c>
    </row>
    <row r="140" spans="2:6" x14ac:dyDescent="0.25">
      <c r="B140" s="110" t="s">
        <v>506</v>
      </c>
      <c r="C140" s="111">
        <v>11432135219</v>
      </c>
      <c r="D140" s="111">
        <v>813168375.53999996</v>
      </c>
      <c r="E140" s="111">
        <v>720639079.83999991</v>
      </c>
      <c r="F140" s="111">
        <v>710563520.52999997</v>
      </c>
    </row>
    <row r="141" spans="2:6" x14ac:dyDescent="0.25">
      <c r="B141" s="53" t="s">
        <v>429</v>
      </c>
      <c r="C141" s="111">
        <v>4665182681</v>
      </c>
      <c r="D141" s="111">
        <v>276658873.63999999</v>
      </c>
      <c r="E141" s="111">
        <v>184129577.94</v>
      </c>
      <c r="F141" s="111">
        <v>173868491.72999999</v>
      </c>
    </row>
    <row r="142" spans="2:6" x14ac:dyDescent="0.25">
      <c r="B142" s="53" t="s">
        <v>378</v>
      </c>
      <c r="C142" s="111">
        <v>6766952538</v>
      </c>
      <c r="D142" s="111">
        <v>536509501.89999998</v>
      </c>
      <c r="E142" s="111">
        <v>536509501.89999998</v>
      </c>
      <c r="F142" s="111">
        <v>536695028.79999995</v>
      </c>
    </row>
    <row r="143" spans="2:6" x14ac:dyDescent="0.25">
      <c r="B143" s="110" t="s">
        <v>509</v>
      </c>
      <c r="C143" s="111">
        <v>740326493</v>
      </c>
      <c r="D143" s="111">
        <v>54879360.509999998</v>
      </c>
      <c r="E143" s="111">
        <v>65137882.859999999</v>
      </c>
      <c r="F143" s="111">
        <v>112930465.52000001</v>
      </c>
    </row>
    <row r="144" spans="2:6" x14ac:dyDescent="0.25">
      <c r="B144" s="53" t="s">
        <v>244</v>
      </c>
      <c r="C144" s="111">
        <v>740326493</v>
      </c>
      <c r="D144" s="111">
        <v>54879360.509999998</v>
      </c>
      <c r="E144" s="111">
        <v>65137882.859999999</v>
      </c>
      <c r="F144" s="111">
        <v>112930465.52000001</v>
      </c>
    </row>
    <row r="145" spans="2:6" x14ac:dyDescent="0.25">
      <c r="B145" s="110" t="s">
        <v>512</v>
      </c>
      <c r="C145" s="111">
        <v>33018941</v>
      </c>
      <c r="D145" s="111">
        <v>462314.25</v>
      </c>
      <c r="E145" s="111">
        <v>2369200.29</v>
      </c>
      <c r="F145" s="111">
        <v>2605763.5</v>
      </c>
    </row>
    <row r="146" spans="2:6" x14ac:dyDescent="0.25">
      <c r="B146" s="53" t="s">
        <v>243</v>
      </c>
      <c r="C146" s="111">
        <v>33018941</v>
      </c>
      <c r="D146" s="111">
        <v>462314.25</v>
      </c>
      <c r="E146" s="111">
        <v>2369200.29</v>
      </c>
      <c r="F146" s="111">
        <v>2605763.5</v>
      </c>
    </row>
    <row r="147" spans="2:6" x14ac:dyDescent="0.25">
      <c r="B147" s="110" t="s">
        <v>515</v>
      </c>
      <c r="C147" s="111">
        <v>93378798</v>
      </c>
      <c r="D147" s="111">
        <v>6228799.9500000002</v>
      </c>
      <c r="E147" s="111">
        <v>6516274.5300000003</v>
      </c>
      <c r="F147" s="111">
        <v>7824807.0899999999</v>
      </c>
    </row>
    <row r="148" spans="2:6" x14ac:dyDescent="0.25">
      <c r="B148" s="53" t="s">
        <v>243</v>
      </c>
      <c r="C148" s="111">
        <v>93378798</v>
      </c>
      <c r="D148" s="111">
        <v>6228799.9500000002</v>
      </c>
      <c r="E148" s="111">
        <v>6516274.5300000003</v>
      </c>
      <c r="F148" s="111">
        <v>7824807.0899999999</v>
      </c>
    </row>
    <row r="149" spans="2:6" x14ac:dyDescent="0.25">
      <c r="B149" s="110" t="s">
        <v>516</v>
      </c>
      <c r="C149" s="111">
        <v>405999360</v>
      </c>
      <c r="D149" s="111">
        <v>69249448.179999992</v>
      </c>
      <c r="E149" s="111">
        <v>71079805.949999988</v>
      </c>
      <c r="F149" s="111">
        <v>80798022.790000007</v>
      </c>
    </row>
    <row r="150" spans="2:6" x14ac:dyDescent="0.25">
      <c r="B150" s="53" t="s">
        <v>243</v>
      </c>
      <c r="C150" s="111">
        <v>405999360</v>
      </c>
      <c r="D150" s="111">
        <v>69249448.179999992</v>
      </c>
      <c r="E150" s="111">
        <v>71079805.949999988</v>
      </c>
      <c r="F150" s="111">
        <v>80798022.790000007</v>
      </c>
    </row>
    <row r="151" spans="2:6" x14ac:dyDescent="0.25">
      <c r="B151" s="110" t="s">
        <v>517</v>
      </c>
      <c r="C151" s="111">
        <v>44703019</v>
      </c>
      <c r="D151" s="111">
        <v>2114346.58</v>
      </c>
      <c r="E151" s="111">
        <v>3566596.55</v>
      </c>
      <c r="F151" s="111">
        <v>3666277.7600000007</v>
      </c>
    </row>
    <row r="152" spans="2:6" x14ac:dyDescent="0.25">
      <c r="B152" s="53" t="s">
        <v>384</v>
      </c>
      <c r="C152" s="111">
        <v>44703019</v>
      </c>
      <c r="D152" s="111">
        <v>2114346.58</v>
      </c>
      <c r="E152" s="111">
        <v>3566596.55</v>
      </c>
      <c r="F152" s="111">
        <v>3666277.7600000007</v>
      </c>
    </row>
    <row r="153" spans="2:6" x14ac:dyDescent="0.25">
      <c r="B153" s="110" t="s">
        <v>518</v>
      </c>
      <c r="C153" s="111">
        <v>47931484</v>
      </c>
      <c r="D153" s="111">
        <v>2799707.81</v>
      </c>
      <c r="E153" s="111">
        <v>3396884.8100000005</v>
      </c>
      <c r="F153" s="111">
        <v>3574603.6</v>
      </c>
    </row>
    <row r="154" spans="2:6" x14ac:dyDescent="0.25">
      <c r="B154" s="53" t="s">
        <v>244</v>
      </c>
      <c r="C154" s="111">
        <v>47931484</v>
      </c>
      <c r="D154" s="111">
        <v>2799707.81</v>
      </c>
      <c r="E154" s="111">
        <v>3396884.8100000005</v>
      </c>
      <c r="F154" s="111">
        <v>3574603.6</v>
      </c>
    </row>
    <row r="155" spans="2:6" x14ac:dyDescent="0.25">
      <c r="B155" s="110" t="s">
        <v>519</v>
      </c>
      <c r="C155" s="111">
        <v>22392179</v>
      </c>
      <c r="D155" s="111">
        <v>1737280.22</v>
      </c>
      <c r="E155" s="111">
        <v>1897279.21</v>
      </c>
      <c r="F155" s="111">
        <v>1586997.3199999998</v>
      </c>
    </row>
    <row r="156" spans="2:6" x14ac:dyDescent="0.25">
      <c r="B156" s="53" t="s">
        <v>244</v>
      </c>
      <c r="C156" s="111">
        <v>22392179</v>
      </c>
      <c r="D156" s="111">
        <v>1737280.22</v>
      </c>
      <c r="E156" s="111">
        <v>1897279.21</v>
      </c>
      <c r="F156" s="111">
        <v>1586997.3199999998</v>
      </c>
    </row>
    <row r="157" spans="2:6" x14ac:dyDescent="0.25">
      <c r="B157" s="110" t="s">
        <v>520</v>
      </c>
      <c r="C157" s="111">
        <v>26207791</v>
      </c>
      <c r="D157" s="111">
        <v>315306.23999999999</v>
      </c>
      <c r="E157" s="111">
        <v>2214814.48</v>
      </c>
      <c r="F157" s="111">
        <v>2214814.48</v>
      </c>
    </row>
    <row r="158" spans="2:6" x14ac:dyDescent="0.25">
      <c r="B158" s="53" t="s">
        <v>244</v>
      </c>
      <c r="C158" s="111">
        <v>26207791</v>
      </c>
      <c r="D158" s="111">
        <v>315306.23999999999</v>
      </c>
      <c r="E158" s="111">
        <v>2214814.48</v>
      </c>
      <c r="F158" s="111">
        <v>2214814.48</v>
      </c>
    </row>
    <row r="159" spans="2:6" x14ac:dyDescent="0.25">
      <c r="B159" s="110" t="s">
        <v>521</v>
      </c>
      <c r="C159" s="111">
        <v>35548457</v>
      </c>
      <c r="D159" s="111">
        <v>439952</v>
      </c>
      <c r="E159" s="111">
        <v>2352666.1399999997</v>
      </c>
      <c r="F159" s="111">
        <v>2403234.14</v>
      </c>
    </row>
    <row r="160" spans="2:6" x14ac:dyDescent="0.25">
      <c r="B160" s="53" t="s">
        <v>244</v>
      </c>
      <c r="C160" s="111">
        <v>35548457</v>
      </c>
      <c r="D160" s="111">
        <v>439952</v>
      </c>
      <c r="E160" s="111">
        <v>2352666.1399999997</v>
      </c>
      <c r="F160" s="111">
        <v>2403234.14</v>
      </c>
    </row>
    <row r="161" spans="2:6" x14ac:dyDescent="0.25">
      <c r="B161" s="110" t="s">
        <v>522</v>
      </c>
      <c r="C161" s="111">
        <v>25559290</v>
      </c>
      <c r="D161" s="111">
        <v>1800850.4800000002</v>
      </c>
      <c r="E161" s="111">
        <v>2054980.48</v>
      </c>
      <c r="F161" s="111">
        <v>1649295.6400000001</v>
      </c>
    </row>
    <row r="162" spans="2:6" x14ac:dyDescent="0.25">
      <c r="B162" s="53" t="s">
        <v>429</v>
      </c>
      <c r="C162" s="111">
        <v>25559290</v>
      </c>
      <c r="D162" s="111">
        <v>1800850.4800000002</v>
      </c>
      <c r="E162" s="111">
        <v>2054980.48</v>
      </c>
      <c r="F162" s="111">
        <v>1649295.6400000001</v>
      </c>
    </row>
    <row r="163" spans="2:6" x14ac:dyDescent="0.25">
      <c r="B163" s="110" t="s">
        <v>523</v>
      </c>
      <c r="C163" s="111">
        <v>539380081</v>
      </c>
      <c r="D163" s="111">
        <v>35465905.469999999</v>
      </c>
      <c r="E163" s="111">
        <v>43424241.549999997</v>
      </c>
      <c r="F163" s="111">
        <v>36323201.190000005</v>
      </c>
    </row>
    <row r="164" spans="2:6" x14ac:dyDescent="0.25">
      <c r="B164" s="53" t="s">
        <v>384</v>
      </c>
      <c r="C164" s="111">
        <v>539380081</v>
      </c>
      <c r="D164" s="111">
        <v>35465905.469999999</v>
      </c>
      <c r="E164" s="111">
        <v>43424241.549999997</v>
      </c>
      <c r="F164" s="111">
        <v>36323201.190000005</v>
      </c>
    </row>
    <row r="165" spans="2:6" x14ac:dyDescent="0.25">
      <c r="B165" s="110" t="s">
        <v>524</v>
      </c>
      <c r="C165" s="111">
        <v>58866155</v>
      </c>
      <c r="D165" s="111">
        <v>5233319.0600000005</v>
      </c>
      <c r="E165" s="111">
        <v>5561067.9400000004</v>
      </c>
      <c r="F165" s="111">
        <v>3989167.66</v>
      </c>
    </row>
    <row r="166" spans="2:6" x14ac:dyDescent="0.25">
      <c r="B166" s="53" t="s">
        <v>384</v>
      </c>
      <c r="C166" s="111">
        <v>58866155</v>
      </c>
      <c r="D166" s="111">
        <v>5233319.0600000005</v>
      </c>
      <c r="E166" s="111">
        <v>5561067.9400000004</v>
      </c>
      <c r="F166" s="111">
        <v>3989167.66</v>
      </c>
    </row>
    <row r="167" spans="2:6" x14ac:dyDescent="0.25">
      <c r="B167" s="110" t="s">
        <v>525</v>
      </c>
      <c r="C167" s="111">
        <v>108829498</v>
      </c>
      <c r="D167" s="111">
        <v>7819304.2599999998</v>
      </c>
      <c r="E167" s="111">
        <v>9136323.2300000004</v>
      </c>
      <c r="F167" s="111">
        <v>9199115.1600000001</v>
      </c>
    </row>
    <row r="168" spans="2:6" x14ac:dyDescent="0.25">
      <c r="B168" s="53" t="s">
        <v>384</v>
      </c>
      <c r="C168" s="111">
        <v>108829498</v>
      </c>
      <c r="D168" s="111">
        <v>7819304.2599999998</v>
      </c>
      <c r="E168" s="111">
        <v>9136323.2300000004</v>
      </c>
      <c r="F168" s="111">
        <v>9199115.1600000001</v>
      </c>
    </row>
    <row r="169" spans="2:6" x14ac:dyDescent="0.25">
      <c r="B169" s="110" t="s">
        <v>526</v>
      </c>
      <c r="C169" s="111">
        <v>55389954</v>
      </c>
      <c r="D169" s="111">
        <v>820592.15</v>
      </c>
      <c r="E169" s="111">
        <v>3416170.7899999996</v>
      </c>
      <c r="F169" s="111">
        <v>4972528.1900000004</v>
      </c>
    </row>
    <row r="170" spans="2:6" x14ac:dyDescent="0.25">
      <c r="B170" s="53" t="s">
        <v>244</v>
      </c>
      <c r="C170" s="111">
        <v>55389954</v>
      </c>
      <c r="D170" s="111">
        <v>820592.15</v>
      </c>
      <c r="E170" s="111">
        <v>3416170.7899999996</v>
      </c>
      <c r="F170" s="111">
        <v>4972528.1900000004</v>
      </c>
    </row>
    <row r="171" spans="2:6" x14ac:dyDescent="0.25">
      <c r="B171" s="110" t="s">
        <v>527</v>
      </c>
      <c r="C171" s="111">
        <v>67114391</v>
      </c>
      <c r="D171" s="111">
        <v>5277576.51</v>
      </c>
      <c r="E171" s="111">
        <v>5277576.5100000007</v>
      </c>
      <c r="F171" s="111">
        <v>4724126.6100000003</v>
      </c>
    </row>
    <row r="172" spans="2:6" x14ac:dyDescent="0.25">
      <c r="B172" s="53" t="s">
        <v>384</v>
      </c>
      <c r="C172" s="111">
        <v>67114391</v>
      </c>
      <c r="D172" s="111">
        <v>5277576.51</v>
      </c>
      <c r="E172" s="111">
        <v>5277576.5100000007</v>
      </c>
      <c r="F172" s="111">
        <v>4724126.6100000003</v>
      </c>
    </row>
    <row r="173" spans="2:6" x14ac:dyDescent="0.25">
      <c r="B173" s="110" t="s">
        <v>528</v>
      </c>
      <c r="C173" s="111">
        <v>332301706</v>
      </c>
      <c r="D173" s="111">
        <v>23933245.259999994</v>
      </c>
      <c r="E173" s="111">
        <v>23789575.259999998</v>
      </c>
      <c r="F173" s="111">
        <v>31490060.350000001</v>
      </c>
    </row>
    <row r="174" spans="2:6" x14ac:dyDescent="0.25">
      <c r="B174" s="53" t="s">
        <v>384</v>
      </c>
      <c r="C174" s="111">
        <v>332301706</v>
      </c>
      <c r="D174" s="111">
        <v>23933245.259999994</v>
      </c>
      <c r="E174" s="111">
        <v>23789575.259999998</v>
      </c>
      <c r="F174" s="111">
        <v>31490060.350000001</v>
      </c>
    </row>
    <row r="175" spans="2:6" x14ac:dyDescent="0.25">
      <c r="B175" s="110" t="s">
        <v>529</v>
      </c>
      <c r="C175" s="111">
        <v>1203553596</v>
      </c>
      <c r="D175" s="111">
        <v>80944293.670000002</v>
      </c>
      <c r="E175" s="111">
        <v>80613925.13000001</v>
      </c>
      <c r="F175" s="111">
        <v>97195085.710000008</v>
      </c>
    </row>
    <row r="176" spans="2:6" x14ac:dyDescent="0.25">
      <c r="B176" s="53" t="s">
        <v>384</v>
      </c>
      <c r="C176" s="111">
        <v>1203553596</v>
      </c>
      <c r="D176" s="111">
        <v>80944293.670000002</v>
      </c>
      <c r="E176" s="111">
        <v>80613925.13000001</v>
      </c>
      <c r="F176" s="111">
        <v>97195085.710000008</v>
      </c>
    </row>
    <row r="177" spans="2:6" x14ac:dyDescent="0.25">
      <c r="B177" s="110" t="s">
        <v>530</v>
      </c>
      <c r="C177" s="111">
        <v>47962618</v>
      </c>
      <c r="D177" s="111">
        <v>2237641.33</v>
      </c>
      <c r="E177" s="111">
        <v>3782819.33</v>
      </c>
      <c r="F177" s="111">
        <v>3782819.33</v>
      </c>
    </row>
    <row r="178" spans="2:6" x14ac:dyDescent="0.25">
      <c r="B178" s="53" t="s">
        <v>429</v>
      </c>
      <c r="C178" s="111">
        <v>47962618</v>
      </c>
      <c r="D178" s="111">
        <v>2237641.33</v>
      </c>
      <c r="E178" s="111">
        <v>3782819.33</v>
      </c>
      <c r="F178" s="111">
        <v>3782819.33</v>
      </c>
    </row>
    <row r="179" spans="2:6" x14ac:dyDescent="0.25">
      <c r="B179" s="110" t="s">
        <v>531</v>
      </c>
      <c r="C179" s="111">
        <v>74782554</v>
      </c>
      <c r="D179" s="111">
        <v>7720259.9800000014</v>
      </c>
      <c r="E179" s="111">
        <v>8214558.2400000012</v>
      </c>
      <c r="F179" s="111">
        <v>8791760.0599999987</v>
      </c>
    </row>
    <row r="180" spans="2:6" x14ac:dyDescent="0.25">
      <c r="B180" s="53" t="s">
        <v>244</v>
      </c>
      <c r="C180" s="111">
        <v>74782554</v>
      </c>
      <c r="D180" s="111">
        <v>7720259.9800000014</v>
      </c>
      <c r="E180" s="111">
        <v>8214558.2400000012</v>
      </c>
      <c r="F180" s="111">
        <v>8791760.0599999987</v>
      </c>
    </row>
    <row r="181" spans="2:6" x14ac:dyDescent="0.25">
      <c r="B181" s="110" t="s">
        <v>532</v>
      </c>
      <c r="C181" s="111">
        <v>148541257</v>
      </c>
      <c r="D181" s="111">
        <v>1131948.1300000001</v>
      </c>
      <c r="E181" s="111">
        <v>16474333.809999999</v>
      </c>
      <c r="F181" s="111">
        <v>16847573.699999999</v>
      </c>
    </row>
    <row r="182" spans="2:6" x14ac:dyDescent="0.25">
      <c r="B182" s="53" t="s">
        <v>384</v>
      </c>
      <c r="C182" s="111">
        <v>148541257</v>
      </c>
      <c r="D182" s="111">
        <v>1131948.1300000001</v>
      </c>
      <c r="E182" s="111">
        <v>16474333.809999999</v>
      </c>
      <c r="F182" s="111">
        <v>16847573.699999999</v>
      </c>
    </row>
    <row r="183" spans="2:6" x14ac:dyDescent="0.25">
      <c r="B183" s="110" t="s">
        <v>533</v>
      </c>
      <c r="C183" s="111">
        <v>53282478</v>
      </c>
      <c r="D183" s="111">
        <v>4216237.9600000009</v>
      </c>
      <c r="E183" s="111">
        <v>4316237.96</v>
      </c>
      <c r="F183" s="111">
        <v>6878087.9499999993</v>
      </c>
    </row>
    <row r="184" spans="2:6" x14ac:dyDescent="0.25">
      <c r="B184" s="53" t="s">
        <v>244</v>
      </c>
      <c r="C184" s="111">
        <v>53282478</v>
      </c>
      <c r="D184" s="111">
        <v>4216237.9600000009</v>
      </c>
      <c r="E184" s="111">
        <v>4316237.96</v>
      </c>
      <c r="F184" s="111">
        <v>6878087.9499999993</v>
      </c>
    </row>
    <row r="185" spans="2:6" x14ac:dyDescent="0.25">
      <c r="B185" s="70" t="s">
        <v>245</v>
      </c>
      <c r="C185" s="50">
        <v>12303908533</v>
      </c>
      <c r="D185" s="50">
        <v>904598575.3299998</v>
      </c>
      <c r="E185" s="50">
        <v>975338898.33000016</v>
      </c>
      <c r="F185" s="50">
        <v>1056693131.9299999</v>
      </c>
    </row>
    <row r="186" spans="2:6" x14ac:dyDescent="0.25">
      <c r="B186" s="110" t="s">
        <v>504</v>
      </c>
      <c r="C186" s="111">
        <v>12182515946</v>
      </c>
      <c r="D186" s="111">
        <v>893973733.73999989</v>
      </c>
      <c r="E186" s="111">
        <v>965872438.16000021</v>
      </c>
      <c r="F186" s="111">
        <v>1047273328.1199999</v>
      </c>
    </row>
    <row r="187" spans="2:6" x14ac:dyDescent="0.25">
      <c r="B187" s="53" t="s">
        <v>385</v>
      </c>
      <c r="C187" s="111">
        <v>12182515946</v>
      </c>
      <c r="D187" s="111">
        <v>893973733.73999989</v>
      </c>
      <c r="E187" s="111">
        <v>965872438.16000021</v>
      </c>
      <c r="F187" s="111">
        <v>1047273328.1199999</v>
      </c>
    </row>
    <row r="188" spans="2:6" x14ac:dyDescent="0.25">
      <c r="B188" s="110" t="s">
        <v>507</v>
      </c>
      <c r="C188" s="111">
        <v>70121946</v>
      </c>
      <c r="D188" s="111">
        <v>7972496.5299999993</v>
      </c>
      <c r="E188" s="111">
        <v>6689405.1099999994</v>
      </c>
      <c r="F188" s="111">
        <v>5912120.1099999994</v>
      </c>
    </row>
    <row r="189" spans="2:6" x14ac:dyDescent="0.25">
      <c r="B189" s="53" t="s">
        <v>246</v>
      </c>
      <c r="C189" s="111">
        <v>70121946</v>
      </c>
      <c r="D189" s="111">
        <v>7972496.5299999993</v>
      </c>
      <c r="E189" s="111">
        <v>6689405.1099999994</v>
      </c>
      <c r="F189" s="111">
        <v>5912120.1099999994</v>
      </c>
    </row>
    <row r="190" spans="2:6" x14ac:dyDescent="0.25">
      <c r="B190" s="110" t="s">
        <v>511</v>
      </c>
      <c r="C190" s="111">
        <v>51270641</v>
      </c>
      <c r="D190" s="111">
        <v>2652345.06</v>
      </c>
      <c r="E190" s="111">
        <v>2777055.06</v>
      </c>
      <c r="F190" s="111">
        <v>3507683.7</v>
      </c>
    </row>
    <row r="191" spans="2:6" x14ac:dyDescent="0.25">
      <c r="B191" s="53" t="s">
        <v>246</v>
      </c>
      <c r="C191" s="111">
        <v>51270641</v>
      </c>
      <c r="D191" s="111">
        <v>2652345.06</v>
      </c>
      <c r="E191" s="111">
        <v>2777055.06</v>
      </c>
      <c r="F191" s="111">
        <v>3507683.7</v>
      </c>
    </row>
    <row r="192" spans="2:6" x14ac:dyDescent="0.25">
      <c r="B192" s="32" t="s">
        <v>247</v>
      </c>
      <c r="C192" s="51">
        <v>5447330289</v>
      </c>
      <c r="D192" s="51">
        <v>444006300</v>
      </c>
      <c r="E192" s="51">
        <v>486238915.53000003</v>
      </c>
      <c r="F192" s="51">
        <v>486850124.63999993</v>
      </c>
    </row>
    <row r="193" spans="2:6" x14ac:dyDescent="0.25">
      <c r="B193" s="110" t="s">
        <v>503</v>
      </c>
      <c r="C193" s="111">
        <v>5339096216</v>
      </c>
      <c r="D193" s="111">
        <v>438654890.76999998</v>
      </c>
      <c r="E193" s="111">
        <v>477585830.85000008</v>
      </c>
      <c r="F193" s="111">
        <v>480325412.04999989</v>
      </c>
    </row>
    <row r="194" spans="2:6" x14ac:dyDescent="0.25">
      <c r="B194" s="53" t="s">
        <v>436</v>
      </c>
      <c r="C194" s="111">
        <v>4903477910</v>
      </c>
      <c r="D194" s="111">
        <v>401010738.12</v>
      </c>
      <c r="E194" s="111">
        <v>439893705.56000006</v>
      </c>
      <c r="F194" s="111">
        <v>440222560.8599999</v>
      </c>
    </row>
    <row r="195" spans="2:6" x14ac:dyDescent="0.25">
      <c r="B195" s="53" t="s">
        <v>248</v>
      </c>
      <c r="C195" s="111">
        <v>223982732</v>
      </c>
      <c r="D195" s="111">
        <v>19212867.57</v>
      </c>
      <c r="E195" s="111">
        <v>19212867.57</v>
      </c>
      <c r="F195" s="111">
        <v>19170167.57</v>
      </c>
    </row>
    <row r="196" spans="2:6" x14ac:dyDescent="0.25">
      <c r="B196" s="53" t="s">
        <v>386</v>
      </c>
      <c r="C196" s="111">
        <v>211635574</v>
      </c>
      <c r="D196" s="111">
        <v>18431285.079999998</v>
      </c>
      <c r="E196" s="111">
        <v>18479257.719999999</v>
      </c>
      <c r="F196" s="111">
        <v>20932683.620000001</v>
      </c>
    </row>
    <row r="197" spans="2:6" x14ac:dyDescent="0.25">
      <c r="B197" s="110" t="s">
        <v>508</v>
      </c>
      <c r="C197" s="111">
        <v>77742671</v>
      </c>
      <c r="D197" s="111">
        <v>3267942.6799999997</v>
      </c>
      <c r="E197" s="111">
        <v>5853951.4000000004</v>
      </c>
      <c r="F197" s="111">
        <v>3559071.61</v>
      </c>
    </row>
    <row r="198" spans="2:6" x14ac:dyDescent="0.25">
      <c r="B198" s="53" t="s">
        <v>436</v>
      </c>
      <c r="C198" s="111">
        <v>77742671</v>
      </c>
      <c r="D198" s="111">
        <v>3267942.6799999997</v>
      </c>
      <c r="E198" s="111">
        <v>5853951.4000000004</v>
      </c>
      <c r="F198" s="111">
        <v>3559071.61</v>
      </c>
    </row>
    <row r="199" spans="2:6" x14ac:dyDescent="0.25">
      <c r="B199" s="110" t="s">
        <v>514</v>
      </c>
      <c r="C199" s="111">
        <v>30491402</v>
      </c>
      <c r="D199" s="111">
        <v>2083466.55</v>
      </c>
      <c r="E199" s="111">
        <v>2799133.2800000003</v>
      </c>
      <c r="F199" s="111">
        <v>2965640.98</v>
      </c>
    </row>
    <row r="200" spans="2:6" x14ac:dyDescent="0.25">
      <c r="B200" s="53" t="s">
        <v>436</v>
      </c>
      <c r="C200" s="111">
        <v>30491402</v>
      </c>
      <c r="D200" s="111">
        <v>2083466.55</v>
      </c>
      <c r="E200" s="111">
        <v>2799133.2800000003</v>
      </c>
      <c r="F200" s="111">
        <v>2965640.98</v>
      </c>
    </row>
    <row r="201" spans="2:6" x14ac:dyDescent="0.25">
      <c r="B201" s="32" t="s">
        <v>249</v>
      </c>
      <c r="C201" s="51">
        <v>8472825140</v>
      </c>
      <c r="D201" s="51">
        <v>597558311.3499999</v>
      </c>
      <c r="E201" s="51">
        <v>624126758.13999999</v>
      </c>
      <c r="F201" s="51">
        <v>648365955.90999997</v>
      </c>
    </row>
    <row r="202" spans="2:6" x14ac:dyDescent="0.25">
      <c r="B202" s="70" t="s">
        <v>505</v>
      </c>
      <c r="C202" s="50">
        <v>7825946214</v>
      </c>
      <c r="D202" s="50">
        <v>517441873.82999992</v>
      </c>
      <c r="E202" s="50">
        <v>536407429.77999997</v>
      </c>
      <c r="F202" s="50">
        <v>554576118.78999996</v>
      </c>
    </row>
    <row r="203" spans="2:6" x14ac:dyDescent="0.25">
      <c r="B203" s="53" t="s">
        <v>387</v>
      </c>
      <c r="C203" s="111">
        <v>7825946214</v>
      </c>
      <c r="D203" s="111">
        <v>517441873.82999992</v>
      </c>
      <c r="E203" s="111">
        <v>536407429.77999997</v>
      </c>
      <c r="F203" s="111">
        <v>554576118.78999996</v>
      </c>
    </row>
    <row r="204" spans="2:6" x14ac:dyDescent="0.25">
      <c r="B204" s="110" t="s">
        <v>510</v>
      </c>
      <c r="C204" s="111">
        <v>519801292</v>
      </c>
      <c r="D204" s="111">
        <v>71532706.680000007</v>
      </c>
      <c r="E204" s="111">
        <v>78758817.530000001</v>
      </c>
      <c r="F204" s="111">
        <v>85004911.160000011</v>
      </c>
    </row>
    <row r="205" spans="2:6" x14ac:dyDescent="0.25">
      <c r="B205" s="53" t="s">
        <v>250</v>
      </c>
      <c r="C205" s="111">
        <v>519801292</v>
      </c>
      <c r="D205" s="111">
        <v>71532706.680000007</v>
      </c>
      <c r="E205" s="111">
        <v>78758817.530000001</v>
      </c>
      <c r="F205" s="111">
        <v>85004911.160000011</v>
      </c>
    </row>
    <row r="206" spans="2:6" x14ac:dyDescent="0.25">
      <c r="B206" s="110" t="s">
        <v>513</v>
      </c>
      <c r="C206" s="111">
        <v>127077634</v>
      </c>
      <c r="D206" s="111">
        <v>8583730.8399999999</v>
      </c>
      <c r="E206" s="111">
        <v>8960510.8300000019</v>
      </c>
      <c r="F206" s="111">
        <v>8784925.9600000009</v>
      </c>
    </row>
    <row r="207" spans="2:6" x14ac:dyDescent="0.25">
      <c r="B207" s="53" t="s">
        <v>437</v>
      </c>
      <c r="C207" s="111">
        <v>127077634</v>
      </c>
      <c r="D207" s="111">
        <v>8583730.8399999999</v>
      </c>
      <c r="E207" s="111">
        <v>8960510.8300000019</v>
      </c>
      <c r="F207" s="111">
        <v>8784925.9600000009</v>
      </c>
    </row>
    <row r="208" spans="2:6" x14ac:dyDescent="0.25">
      <c r="B208" s="70" t="s">
        <v>103</v>
      </c>
      <c r="C208" s="103">
        <v>9748050161</v>
      </c>
      <c r="D208" s="103">
        <v>651088397.12000012</v>
      </c>
      <c r="E208" s="103">
        <v>671356553.51999998</v>
      </c>
      <c r="F208" s="103">
        <v>731905362.89999986</v>
      </c>
    </row>
    <row r="209" spans="2:6" x14ac:dyDescent="0.25">
      <c r="B209" s="32" t="s">
        <v>251</v>
      </c>
      <c r="C209" s="51">
        <v>9748050161</v>
      </c>
      <c r="D209" s="51">
        <v>651088397.12</v>
      </c>
      <c r="E209" s="51">
        <v>671356553.5200001</v>
      </c>
      <c r="F209" s="51">
        <v>731905362.89999998</v>
      </c>
    </row>
    <row r="210" spans="2:6" x14ac:dyDescent="0.25">
      <c r="B210" s="110" t="s">
        <v>534</v>
      </c>
      <c r="C210" s="111">
        <v>8454702483</v>
      </c>
      <c r="D210" s="111">
        <v>623878037.43999994</v>
      </c>
      <c r="E210" s="111">
        <v>591790541.26000011</v>
      </c>
      <c r="F210" s="111">
        <v>654688330.14999998</v>
      </c>
    </row>
    <row r="211" spans="2:6" x14ac:dyDescent="0.25">
      <c r="B211" s="53" t="s">
        <v>429</v>
      </c>
      <c r="C211" s="111">
        <v>1734902709</v>
      </c>
      <c r="D211" s="111">
        <v>48650223.039999999</v>
      </c>
      <c r="E211" s="111">
        <v>85965945.340000004</v>
      </c>
      <c r="F211" s="111">
        <v>103985784.04999998</v>
      </c>
    </row>
    <row r="212" spans="2:6" x14ac:dyDescent="0.25">
      <c r="B212" s="53" t="s">
        <v>252</v>
      </c>
      <c r="C212" s="111">
        <v>6289554774</v>
      </c>
      <c r="D212" s="111">
        <v>573492725.91999996</v>
      </c>
      <c r="E212" s="111">
        <v>504089507.44000006</v>
      </c>
      <c r="F212" s="111">
        <v>548967457.62</v>
      </c>
    </row>
    <row r="213" spans="2:6" x14ac:dyDescent="0.25">
      <c r="B213" s="53" t="s">
        <v>378</v>
      </c>
      <c r="C213" s="111">
        <v>430245000</v>
      </c>
      <c r="D213" s="111">
        <v>1735088.48</v>
      </c>
      <c r="E213" s="111">
        <v>1735088.48</v>
      </c>
      <c r="F213" s="111">
        <v>1735088.48</v>
      </c>
    </row>
    <row r="214" spans="2:6" x14ac:dyDescent="0.25">
      <c r="B214" s="110" t="s">
        <v>535</v>
      </c>
      <c r="C214" s="111">
        <v>1024795636</v>
      </c>
      <c r="D214" s="111">
        <v>11230527.359999996</v>
      </c>
      <c r="E214" s="111">
        <v>62732553.789999992</v>
      </c>
      <c r="F214" s="111">
        <v>59485638.530000001</v>
      </c>
    </row>
    <row r="215" spans="2:6" x14ac:dyDescent="0.25">
      <c r="B215" s="53" t="s">
        <v>253</v>
      </c>
      <c r="C215" s="111">
        <v>1024795636</v>
      </c>
      <c r="D215" s="111">
        <v>11230527.359999996</v>
      </c>
      <c r="E215" s="111">
        <v>62732553.789999992</v>
      </c>
      <c r="F215" s="111">
        <v>59485638.530000001</v>
      </c>
    </row>
    <row r="216" spans="2:6" x14ac:dyDescent="0.25">
      <c r="B216" s="110" t="s">
        <v>536</v>
      </c>
      <c r="C216" s="111">
        <v>179756600</v>
      </c>
      <c r="D216" s="111">
        <v>12835261.329999998</v>
      </c>
      <c r="E216" s="111">
        <v>11318196.809999999</v>
      </c>
      <c r="F216" s="111">
        <v>12171642.059999999</v>
      </c>
    </row>
    <row r="217" spans="2:6" x14ac:dyDescent="0.25">
      <c r="B217" s="53" t="s">
        <v>254</v>
      </c>
      <c r="C217" s="111">
        <v>179756600</v>
      </c>
      <c r="D217" s="111">
        <v>12835261.329999998</v>
      </c>
      <c r="E217" s="111">
        <v>11318196.809999999</v>
      </c>
      <c r="F217" s="111">
        <v>12171642.059999999</v>
      </c>
    </row>
    <row r="218" spans="2:6" x14ac:dyDescent="0.25">
      <c r="B218" s="110" t="s">
        <v>537</v>
      </c>
      <c r="C218" s="111">
        <v>44075307</v>
      </c>
      <c r="D218" s="111">
        <v>3063917.97</v>
      </c>
      <c r="E218" s="111">
        <v>3469313.96</v>
      </c>
      <c r="F218" s="111">
        <v>3360433.9599999995</v>
      </c>
    </row>
    <row r="219" spans="2:6" x14ac:dyDescent="0.25">
      <c r="B219" s="53" t="s">
        <v>255</v>
      </c>
      <c r="C219" s="111">
        <v>44075307</v>
      </c>
      <c r="D219" s="111">
        <v>3063917.97</v>
      </c>
      <c r="E219" s="111">
        <v>3469313.96</v>
      </c>
      <c r="F219" s="111">
        <v>3360433.9599999995</v>
      </c>
    </row>
    <row r="220" spans="2:6" x14ac:dyDescent="0.25">
      <c r="B220" s="110" t="s">
        <v>538</v>
      </c>
      <c r="C220" s="111">
        <v>44720135</v>
      </c>
      <c r="D220" s="111">
        <v>80653.02</v>
      </c>
      <c r="E220" s="111">
        <v>2045947.7</v>
      </c>
      <c r="F220" s="111">
        <v>2199318.2000000002</v>
      </c>
    </row>
    <row r="221" spans="2:6" x14ac:dyDescent="0.25">
      <c r="B221" s="53" t="s">
        <v>252</v>
      </c>
      <c r="C221" s="111">
        <v>44720135</v>
      </c>
      <c r="D221" s="111">
        <v>80653.02</v>
      </c>
      <c r="E221" s="111">
        <v>2045947.7</v>
      </c>
      <c r="F221" s="111">
        <v>2199318.2000000002</v>
      </c>
    </row>
    <row r="222" spans="2:6" x14ac:dyDescent="0.25">
      <c r="B222" s="70" t="s">
        <v>104</v>
      </c>
      <c r="C222" s="103">
        <v>21541931000</v>
      </c>
      <c r="D222" s="103">
        <v>1458342238.8900001</v>
      </c>
      <c r="E222" s="103">
        <v>1459557346.49</v>
      </c>
      <c r="F222" s="103">
        <v>1424846465.4900002</v>
      </c>
    </row>
    <row r="223" spans="2:6" x14ac:dyDescent="0.25">
      <c r="B223" s="32" t="s">
        <v>256</v>
      </c>
      <c r="C223" s="51">
        <v>21541931000</v>
      </c>
      <c r="D223" s="51">
        <v>1458342238.8900001</v>
      </c>
      <c r="E223" s="51">
        <v>1459557346.49</v>
      </c>
      <c r="F223" s="51">
        <v>1424846465.4900002</v>
      </c>
    </row>
    <row r="224" spans="2:6" x14ac:dyDescent="0.25">
      <c r="B224" s="110" t="s">
        <v>539</v>
      </c>
      <c r="C224" s="111">
        <v>17112748585</v>
      </c>
      <c r="D224" s="111">
        <v>1191082069.1800001</v>
      </c>
      <c r="E224" s="111">
        <v>1172478004.55</v>
      </c>
      <c r="F224" s="111">
        <v>1165049789.9400001</v>
      </c>
    </row>
    <row r="225" spans="2:6" x14ac:dyDescent="0.25">
      <c r="B225" s="53" t="s">
        <v>429</v>
      </c>
      <c r="C225" s="111">
        <v>2960007990</v>
      </c>
      <c r="D225" s="111">
        <v>125890219.67</v>
      </c>
      <c r="E225" s="111">
        <v>107286155.04000002</v>
      </c>
      <c r="F225" s="111">
        <v>99847940.429999992</v>
      </c>
    </row>
    <row r="226" spans="2:6" x14ac:dyDescent="0.25">
      <c r="B226" s="53" t="s">
        <v>440</v>
      </c>
      <c r="C226" s="111">
        <v>265866147</v>
      </c>
      <c r="D226" s="111">
        <v>0</v>
      </c>
      <c r="E226" s="111">
        <v>0</v>
      </c>
      <c r="F226" s="111">
        <v>0</v>
      </c>
    </row>
    <row r="227" spans="2:6" x14ac:dyDescent="0.25">
      <c r="B227" s="53" t="s">
        <v>378</v>
      </c>
      <c r="C227" s="111">
        <v>350914200</v>
      </c>
      <c r="D227" s="111">
        <v>20000</v>
      </c>
      <c r="E227" s="111">
        <v>20000</v>
      </c>
      <c r="F227" s="111">
        <v>30000</v>
      </c>
    </row>
    <row r="228" spans="2:6" x14ac:dyDescent="0.25">
      <c r="B228" s="53" t="s">
        <v>222</v>
      </c>
      <c r="C228" s="111">
        <v>13535960248</v>
      </c>
      <c r="D228" s="111">
        <v>1065171849.51</v>
      </c>
      <c r="E228" s="111">
        <v>1065171849.51</v>
      </c>
      <c r="F228" s="111">
        <v>1065171849.51</v>
      </c>
    </row>
    <row r="229" spans="2:6" x14ac:dyDescent="0.25">
      <c r="B229" s="110" t="s">
        <v>540</v>
      </c>
      <c r="C229" s="111">
        <v>300247582</v>
      </c>
      <c r="D229" s="111">
        <v>23237254.079999998</v>
      </c>
      <c r="E229" s="111">
        <v>22637755.830000002</v>
      </c>
      <c r="F229" s="111">
        <v>18904225.75</v>
      </c>
    </row>
    <row r="230" spans="2:6" x14ac:dyDescent="0.25">
      <c r="B230" s="53" t="s">
        <v>257</v>
      </c>
      <c r="C230" s="111">
        <v>300247582</v>
      </c>
      <c r="D230" s="111">
        <v>23237254.079999998</v>
      </c>
      <c r="E230" s="111">
        <v>22637755.830000002</v>
      </c>
      <c r="F230" s="111">
        <v>18904225.75</v>
      </c>
    </row>
    <row r="231" spans="2:6" x14ac:dyDescent="0.25">
      <c r="B231" s="110" t="s">
        <v>541</v>
      </c>
      <c r="C231" s="111">
        <v>892036398</v>
      </c>
      <c r="D231" s="111">
        <v>75943624.280000001</v>
      </c>
      <c r="E231" s="111">
        <v>49266369.780000001</v>
      </c>
      <c r="F231" s="111">
        <v>51295041.75</v>
      </c>
    </row>
    <row r="232" spans="2:6" x14ac:dyDescent="0.25">
      <c r="B232" s="53" t="s">
        <v>258</v>
      </c>
      <c r="C232" s="111">
        <v>892036398</v>
      </c>
      <c r="D232" s="111">
        <v>75943624.280000001</v>
      </c>
      <c r="E232" s="111">
        <v>49266369.780000001</v>
      </c>
      <c r="F232" s="111">
        <v>51295041.75</v>
      </c>
    </row>
    <row r="233" spans="2:6" x14ac:dyDescent="0.25">
      <c r="B233" s="110" t="s">
        <v>542</v>
      </c>
      <c r="C233" s="111">
        <v>532561425</v>
      </c>
      <c r="D233" s="111">
        <v>13188797.380000001</v>
      </c>
      <c r="E233" s="111">
        <v>34334755.710000001</v>
      </c>
      <c r="F233" s="111">
        <v>33971885.460000008</v>
      </c>
    </row>
    <row r="234" spans="2:6" x14ac:dyDescent="0.25">
      <c r="B234" s="53" t="s">
        <v>259</v>
      </c>
      <c r="C234" s="111">
        <v>532561425</v>
      </c>
      <c r="D234" s="111">
        <v>13188797.380000001</v>
      </c>
      <c r="E234" s="111">
        <v>34334755.710000001</v>
      </c>
      <c r="F234" s="111">
        <v>33971885.460000008</v>
      </c>
    </row>
    <row r="235" spans="2:6" x14ac:dyDescent="0.25">
      <c r="B235" s="110" t="s">
        <v>543</v>
      </c>
      <c r="C235" s="111">
        <v>129678888</v>
      </c>
      <c r="D235" s="111">
        <v>6325683.7400000002</v>
      </c>
      <c r="E235" s="111">
        <v>6474381.7399999993</v>
      </c>
      <c r="F235" s="111">
        <v>5475781.4699999997</v>
      </c>
    </row>
    <row r="236" spans="2:6" x14ac:dyDescent="0.25">
      <c r="B236" s="53" t="s">
        <v>260</v>
      </c>
      <c r="C236" s="111">
        <v>129678888</v>
      </c>
      <c r="D236" s="111">
        <v>6325683.7400000002</v>
      </c>
      <c r="E236" s="111">
        <v>6474381.7399999993</v>
      </c>
      <c r="F236" s="111">
        <v>5475781.4699999997</v>
      </c>
    </row>
    <row r="237" spans="2:6" x14ac:dyDescent="0.25">
      <c r="B237" s="110" t="s">
        <v>544</v>
      </c>
      <c r="C237" s="111">
        <v>223646305</v>
      </c>
      <c r="D237" s="111">
        <v>6778989.3599999994</v>
      </c>
      <c r="E237" s="111">
        <v>11891859.709999999</v>
      </c>
      <c r="F237" s="111">
        <v>11428653.130000001</v>
      </c>
    </row>
    <row r="238" spans="2:6" x14ac:dyDescent="0.25">
      <c r="B238" s="53" t="s">
        <v>261</v>
      </c>
      <c r="C238" s="111">
        <v>223646305</v>
      </c>
      <c r="D238" s="111">
        <v>6778989.3599999994</v>
      </c>
      <c r="E238" s="111">
        <v>11891859.709999999</v>
      </c>
      <c r="F238" s="111">
        <v>11428653.130000001</v>
      </c>
    </row>
    <row r="239" spans="2:6" x14ac:dyDescent="0.25">
      <c r="B239" s="110" t="s">
        <v>545</v>
      </c>
      <c r="C239" s="111">
        <v>0</v>
      </c>
      <c r="D239" s="111">
        <v>18631233.989999998</v>
      </c>
      <c r="E239" s="111">
        <v>0</v>
      </c>
      <c r="F239" s="111">
        <v>0</v>
      </c>
    </row>
    <row r="240" spans="2:6" x14ac:dyDescent="0.25">
      <c r="B240" s="53" t="s">
        <v>440</v>
      </c>
      <c r="C240" s="111">
        <v>0</v>
      </c>
      <c r="D240" s="111">
        <v>18631233.989999998</v>
      </c>
      <c r="E240" s="111">
        <v>0</v>
      </c>
      <c r="F240" s="111">
        <v>0</v>
      </c>
    </row>
    <row r="241" spans="2:6" x14ac:dyDescent="0.25">
      <c r="B241" s="110" t="s">
        <v>546</v>
      </c>
      <c r="C241" s="111">
        <v>491684800</v>
      </c>
      <c r="D241" s="111">
        <v>37933060.020000003</v>
      </c>
      <c r="E241" s="111">
        <v>38294438.030000001</v>
      </c>
      <c r="F241" s="111">
        <v>31071627.939999998</v>
      </c>
    </row>
    <row r="242" spans="2:6" x14ac:dyDescent="0.25">
      <c r="B242" s="53" t="s">
        <v>438</v>
      </c>
      <c r="C242" s="111">
        <v>491684800</v>
      </c>
      <c r="D242" s="111">
        <v>37933060.020000003</v>
      </c>
      <c r="E242" s="111">
        <v>38294438.030000001</v>
      </c>
      <c r="F242" s="111">
        <v>31071627.939999998</v>
      </c>
    </row>
    <row r="243" spans="2:6" x14ac:dyDescent="0.25">
      <c r="B243" s="110" t="s">
        <v>547</v>
      </c>
      <c r="C243" s="111">
        <v>490064557</v>
      </c>
      <c r="D243" s="111">
        <v>27702672.830000006</v>
      </c>
      <c r="E243" s="111">
        <v>33686123.630000003</v>
      </c>
      <c r="F243" s="111">
        <v>30236570.139999997</v>
      </c>
    </row>
    <row r="244" spans="2:6" x14ac:dyDescent="0.25">
      <c r="B244" s="53" t="s">
        <v>439</v>
      </c>
      <c r="C244" s="111">
        <v>490064557</v>
      </c>
      <c r="D244" s="111">
        <v>27702672.830000006</v>
      </c>
      <c r="E244" s="111">
        <v>33686123.630000003</v>
      </c>
      <c r="F244" s="111">
        <v>30236570.139999997</v>
      </c>
    </row>
    <row r="245" spans="2:6" x14ac:dyDescent="0.25">
      <c r="B245" s="110" t="s">
        <v>548</v>
      </c>
      <c r="C245" s="111">
        <v>657019369</v>
      </c>
      <c r="D245" s="111">
        <v>8436654.6400000006</v>
      </c>
      <c r="E245" s="111">
        <v>39543545.159999996</v>
      </c>
      <c r="F245" s="111">
        <v>41156282.800000004</v>
      </c>
    </row>
    <row r="246" spans="2:6" x14ac:dyDescent="0.25">
      <c r="B246" s="53" t="s">
        <v>441</v>
      </c>
      <c r="C246" s="111">
        <v>657019369</v>
      </c>
      <c r="D246" s="111">
        <v>8436654.6400000006</v>
      </c>
      <c r="E246" s="111">
        <v>39543545.159999996</v>
      </c>
      <c r="F246" s="111">
        <v>41156282.800000004</v>
      </c>
    </row>
    <row r="247" spans="2:6" x14ac:dyDescent="0.25">
      <c r="B247" s="110" t="s">
        <v>549</v>
      </c>
      <c r="C247" s="111">
        <v>187840383</v>
      </c>
      <c r="D247" s="111">
        <v>4859620.13</v>
      </c>
      <c r="E247" s="111">
        <v>4538003.75</v>
      </c>
      <c r="F247" s="111">
        <v>5160460.16</v>
      </c>
    </row>
    <row r="248" spans="2:6" x14ac:dyDescent="0.25">
      <c r="B248" s="53" t="s">
        <v>262</v>
      </c>
      <c r="C248" s="111">
        <v>187840383</v>
      </c>
      <c r="D248" s="111">
        <v>4859620.13</v>
      </c>
      <c r="E248" s="111">
        <v>4538003.75</v>
      </c>
      <c r="F248" s="111">
        <v>5160460.16</v>
      </c>
    </row>
    <row r="249" spans="2:6" x14ac:dyDescent="0.25">
      <c r="B249" s="110" t="s">
        <v>550</v>
      </c>
      <c r="C249" s="111">
        <v>524402708</v>
      </c>
      <c r="D249" s="111">
        <v>44222579.260000005</v>
      </c>
      <c r="E249" s="111">
        <v>46412108.600000001</v>
      </c>
      <c r="F249" s="111">
        <v>31096146.950000003</v>
      </c>
    </row>
    <row r="250" spans="2:6" x14ac:dyDescent="0.25">
      <c r="B250" s="53" t="s">
        <v>442</v>
      </c>
      <c r="C250" s="111">
        <v>524402708</v>
      </c>
      <c r="D250" s="111">
        <v>44222579.260000005</v>
      </c>
      <c r="E250" s="111">
        <v>46412108.600000001</v>
      </c>
      <c r="F250" s="111">
        <v>31096146.950000003</v>
      </c>
    </row>
    <row r="251" spans="2:6" x14ac:dyDescent="0.25">
      <c r="B251" s="70" t="s">
        <v>105</v>
      </c>
      <c r="C251" s="103">
        <v>231147700000</v>
      </c>
      <c r="D251" s="103">
        <v>8934427949.5100002</v>
      </c>
      <c r="E251" s="103">
        <v>17315607135.630001</v>
      </c>
      <c r="F251" s="103">
        <v>17563131507.140003</v>
      </c>
    </row>
    <row r="252" spans="2:6" x14ac:dyDescent="0.25">
      <c r="B252" s="32" t="s">
        <v>263</v>
      </c>
      <c r="C252" s="51">
        <v>231147700000</v>
      </c>
      <c r="D252" s="51">
        <v>8934427949.5100002</v>
      </c>
      <c r="E252" s="51">
        <v>17315607135.629997</v>
      </c>
      <c r="F252" s="51">
        <v>17563131507.139999</v>
      </c>
    </row>
    <row r="253" spans="2:6" x14ac:dyDescent="0.25">
      <c r="B253" s="110" t="s">
        <v>551</v>
      </c>
      <c r="C253" s="111">
        <v>170773683960</v>
      </c>
      <c r="D253" s="111">
        <v>2414333264.3800001</v>
      </c>
      <c r="E253" s="111">
        <v>11605668966.879997</v>
      </c>
      <c r="F253" s="111">
        <v>13038940010.08</v>
      </c>
    </row>
    <row r="254" spans="2:6" x14ac:dyDescent="0.25">
      <c r="B254" s="53" t="s">
        <v>429</v>
      </c>
      <c r="C254" s="111">
        <v>9543329178</v>
      </c>
      <c r="D254" s="111">
        <v>730916339.21000004</v>
      </c>
      <c r="E254" s="111">
        <v>281143315.55000007</v>
      </c>
      <c r="F254" s="111">
        <v>569487834.77999997</v>
      </c>
    </row>
    <row r="255" spans="2:6" x14ac:dyDescent="0.25">
      <c r="B255" s="53" t="s">
        <v>388</v>
      </c>
      <c r="C255" s="111">
        <v>18883034943</v>
      </c>
      <c r="D255" s="111">
        <v>99161547.269999996</v>
      </c>
      <c r="E255" s="111">
        <v>725069900.47000003</v>
      </c>
      <c r="F255" s="111">
        <v>898113602.35000026</v>
      </c>
    </row>
    <row r="256" spans="2:6" x14ac:dyDescent="0.25">
      <c r="B256" s="53" t="s">
        <v>264</v>
      </c>
      <c r="C256" s="111">
        <v>83048381959</v>
      </c>
      <c r="D256" s="111">
        <v>140490871.47</v>
      </c>
      <c r="E256" s="111">
        <v>6955441078.750001</v>
      </c>
      <c r="F256" s="111">
        <v>7048883276.8800011</v>
      </c>
    </row>
    <row r="257" spans="2:6" x14ac:dyDescent="0.25">
      <c r="B257" s="53" t="s">
        <v>265</v>
      </c>
      <c r="C257" s="111">
        <v>36791157958</v>
      </c>
      <c r="D257" s="111">
        <v>1082053097.4899998</v>
      </c>
      <c r="E257" s="111">
        <v>2857625535.96</v>
      </c>
      <c r="F257" s="111">
        <v>3285409762.3200002</v>
      </c>
    </row>
    <row r="258" spans="2:6" x14ac:dyDescent="0.25">
      <c r="B258" s="53" t="s">
        <v>266</v>
      </c>
      <c r="C258" s="111">
        <v>6798840315</v>
      </c>
      <c r="D258" s="111">
        <v>98590732.310000002</v>
      </c>
      <c r="E258" s="111">
        <v>450625750.47000003</v>
      </c>
      <c r="F258" s="111">
        <v>372424366.26999992</v>
      </c>
    </row>
    <row r="259" spans="2:6" x14ac:dyDescent="0.25">
      <c r="B259" s="53" t="s">
        <v>267</v>
      </c>
      <c r="C259" s="111">
        <v>9740875154</v>
      </c>
      <c r="D259" s="111">
        <v>116729685.41999999</v>
      </c>
      <c r="E259" s="111">
        <v>118545276.33</v>
      </c>
      <c r="F259" s="111">
        <v>297746563.24000001</v>
      </c>
    </row>
    <row r="260" spans="2:6" x14ac:dyDescent="0.25">
      <c r="B260" s="53" t="s">
        <v>268</v>
      </c>
      <c r="C260" s="111">
        <v>303800673</v>
      </c>
      <c r="D260" s="111">
        <v>3252400</v>
      </c>
      <c r="E260" s="111">
        <v>2908364.3</v>
      </c>
      <c r="F260" s="111">
        <v>2908364.3000000003</v>
      </c>
    </row>
    <row r="261" spans="2:6" x14ac:dyDescent="0.25">
      <c r="B261" s="53" t="s">
        <v>269</v>
      </c>
      <c r="C261" s="111">
        <v>889503853</v>
      </c>
      <c r="D261" s="111">
        <v>3052686.58</v>
      </c>
      <c r="E261" s="111">
        <v>56646430.379999995</v>
      </c>
      <c r="F261" s="111">
        <v>57020254.379999995</v>
      </c>
    </row>
    <row r="262" spans="2:6" x14ac:dyDescent="0.25">
      <c r="B262" s="53" t="s">
        <v>273</v>
      </c>
      <c r="C262" s="111">
        <v>2864746004</v>
      </c>
      <c r="D262" s="111">
        <v>77726065.040000007</v>
      </c>
      <c r="E262" s="111">
        <v>95303475.079999998</v>
      </c>
      <c r="F262" s="111">
        <v>473805791.63999999</v>
      </c>
    </row>
    <row r="263" spans="2:6" x14ac:dyDescent="0.25">
      <c r="B263" s="53" t="s">
        <v>378</v>
      </c>
      <c r="C263" s="111">
        <v>1910013923</v>
      </c>
      <c r="D263" s="111">
        <v>62359839.590000004</v>
      </c>
      <c r="E263" s="111">
        <v>62359839.590000004</v>
      </c>
      <c r="F263" s="111">
        <v>33140193.920000002</v>
      </c>
    </row>
    <row r="264" spans="2:6" x14ac:dyDescent="0.25">
      <c r="B264" s="110" t="s">
        <v>552</v>
      </c>
      <c r="C264" s="111">
        <v>2521069884</v>
      </c>
      <c r="D264" s="111">
        <v>11804885.65</v>
      </c>
      <c r="E264" s="111">
        <v>5189849.2699999996</v>
      </c>
      <c r="F264" s="111">
        <v>7589402.4699999988</v>
      </c>
    </row>
    <row r="265" spans="2:6" x14ac:dyDescent="0.25">
      <c r="B265" s="53" t="s">
        <v>265</v>
      </c>
      <c r="C265" s="111">
        <v>1785701384</v>
      </c>
      <c r="D265" s="111">
        <v>3036023.28</v>
      </c>
      <c r="E265" s="111">
        <v>3036023.28</v>
      </c>
      <c r="F265" s="111">
        <v>3036023.28</v>
      </c>
    </row>
    <row r="266" spans="2:6" x14ac:dyDescent="0.25">
      <c r="B266" s="53" t="s">
        <v>271</v>
      </c>
      <c r="C266" s="111">
        <v>735368500</v>
      </c>
      <c r="D266" s="111">
        <v>8768862.370000001</v>
      </c>
      <c r="E266" s="111">
        <v>2153825.9900000002</v>
      </c>
      <c r="F266" s="111">
        <v>4553379.1899999995</v>
      </c>
    </row>
    <row r="267" spans="2:6" x14ac:dyDescent="0.25">
      <c r="B267" s="110" t="s">
        <v>553</v>
      </c>
      <c r="C267" s="111">
        <v>408501104</v>
      </c>
      <c r="D267" s="111">
        <v>36441988.140000001</v>
      </c>
      <c r="E267" s="111">
        <v>34031388.530000001</v>
      </c>
      <c r="F267" s="111">
        <v>26630822.75</v>
      </c>
    </row>
    <row r="268" spans="2:6" x14ac:dyDescent="0.25">
      <c r="B268" s="53" t="s">
        <v>388</v>
      </c>
      <c r="C268" s="111">
        <v>408501104</v>
      </c>
      <c r="D268" s="111">
        <v>36441988.140000001</v>
      </c>
      <c r="E268" s="111">
        <v>34031388.530000001</v>
      </c>
      <c r="F268" s="111">
        <v>26630822.75</v>
      </c>
    </row>
    <row r="269" spans="2:6" x14ac:dyDescent="0.25">
      <c r="B269" s="110" t="s">
        <v>554</v>
      </c>
      <c r="C269" s="111">
        <v>15455318687</v>
      </c>
      <c r="D269" s="111">
        <v>1080747144.72</v>
      </c>
      <c r="E269" s="111">
        <v>1081193243.72</v>
      </c>
      <c r="F269" s="111">
        <v>1080828963.0699999</v>
      </c>
    </row>
    <row r="270" spans="2:6" x14ac:dyDescent="0.25">
      <c r="B270" s="53" t="s">
        <v>270</v>
      </c>
      <c r="C270" s="111">
        <v>15455318687</v>
      </c>
      <c r="D270" s="111">
        <v>1080747144.72</v>
      </c>
      <c r="E270" s="111">
        <v>1081193243.72</v>
      </c>
      <c r="F270" s="111">
        <v>1080828963.0699999</v>
      </c>
    </row>
    <row r="271" spans="2:6" x14ac:dyDescent="0.25">
      <c r="B271" s="110" t="s">
        <v>555</v>
      </c>
      <c r="C271" s="111">
        <v>215545437</v>
      </c>
      <c r="D271" s="111">
        <v>11090112.49</v>
      </c>
      <c r="E271" s="111">
        <v>9933649.9000000004</v>
      </c>
      <c r="F271" s="111">
        <v>10114476.620000001</v>
      </c>
    </row>
    <row r="272" spans="2:6" x14ac:dyDescent="0.25">
      <c r="B272" s="53" t="s">
        <v>388</v>
      </c>
      <c r="C272" s="111">
        <v>215545437</v>
      </c>
      <c r="D272" s="111">
        <v>11090112.49</v>
      </c>
      <c r="E272" s="111">
        <v>9933649.9000000004</v>
      </c>
      <c r="F272" s="111">
        <v>10114476.620000001</v>
      </c>
    </row>
    <row r="273" spans="2:6" x14ac:dyDescent="0.25">
      <c r="B273" s="110" t="s">
        <v>556</v>
      </c>
      <c r="C273" s="111">
        <v>2403614449</v>
      </c>
      <c r="D273" s="111">
        <v>176299238.56999999</v>
      </c>
      <c r="E273" s="111">
        <v>194737699.50999999</v>
      </c>
      <c r="F273" s="111">
        <v>133975852.67999999</v>
      </c>
    </row>
    <row r="274" spans="2:6" x14ac:dyDescent="0.25">
      <c r="B274" s="53" t="s">
        <v>268</v>
      </c>
      <c r="C274" s="111">
        <v>2403614449</v>
      </c>
      <c r="D274" s="111">
        <v>176299238.56999999</v>
      </c>
      <c r="E274" s="111">
        <v>194737699.50999999</v>
      </c>
      <c r="F274" s="111">
        <v>133975852.67999999</v>
      </c>
    </row>
    <row r="275" spans="2:6" x14ac:dyDescent="0.25">
      <c r="B275" s="110" t="s">
        <v>557</v>
      </c>
      <c r="C275" s="111">
        <v>2707281872</v>
      </c>
      <c r="D275" s="111">
        <v>17236617.449999999</v>
      </c>
      <c r="E275" s="111">
        <v>125482045.26000002</v>
      </c>
      <c r="F275" s="111">
        <v>125640094.16</v>
      </c>
    </row>
    <row r="276" spans="2:6" x14ac:dyDescent="0.25">
      <c r="B276" s="53" t="s">
        <v>268</v>
      </c>
      <c r="C276" s="111">
        <v>2707281872</v>
      </c>
      <c r="D276" s="111">
        <v>17236617.449999999</v>
      </c>
      <c r="E276" s="111">
        <v>125482045.26000002</v>
      </c>
      <c r="F276" s="111">
        <v>125640094.16</v>
      </c>
    </row>
    <row r="277" spans="2:6" x14ac:dyDescent="0.25">
      <c r="B277" s="110" t="s">
        <v>558</v>
      </c>
      <c r="C277" s="111">
        <v>8336626554</v>
      </c>
      <c r="D277" s="111">
        <v>1800577655.4200001</v>
      </c>
      <c r="E277" s="111">
        <v>554773851.81999993</v>
      </c>
      <c r="F277" s="111">
        <v>478309942.26000005</v>
      </c>
    </row>
    <row r="278" spans="2:6" x14ac:dyDescent="0.25">
      <c r="B278" s="53" t="s">
        <v>272</v>
      </c>
      <c r="C278" s="111">
        <v>8336626554</v>
      </c>
      <c r="D278" s="111">
        <v>1800577655.4200001</v>
      </c>
      <c r="E278" s="111">
        <v>554773851.81999993</v>
      </c>
      <c r="F278" s="111">
        <v>478309942.26000005</v>
      </c>
    </row>
    <row r="279" spans="2:6" x14ac:dyDescent="0.25">
      <c r="B279" s="110" t="s">
        <v>559</v>
      </c>
      <c r="C279" s="111">
        <v>28326058053</v>
      </c>
      <c r="D279" s="111">
        <v>3385897042.6900001</v>
      </c>
      <c r="E279" s="111">
        <v>3704596440.7399998</v>
      </c>
      <c r="F279" s="111">
        <v>2661101943.0500007</v>
      </c>
    </row>
    <row r="280" spans="2:6" x14ac:dyDescent="0.25">
      <c r="B280" s="53" t="s">
        <v>443</v>
      </c>
      <c r="C280" s="111">
        <v>28326058053</v>
      </c>
      <c r="D280" s="111">
        <v>3385897042.6900001</v>
      </c>
      <c r="E280" s="111">
        <v>3704596440.7399998</v>
      </c>
      <c r="F280" s="111">
        <v>2661101943.0500007</v>
      </c>
    </row>
    <row r="281" spans="2:6" x14ac:dyDescent="0.25">
      <c r="B281" s="70" t="s">
        <v>106</v>
      </c>
      <c r="C281" s="103">
        <v>123452761388</v>
      </c>
      <c r="D281" s="103">
        <v>11042789190.709997</v>
      </c>
      <c r="E281" s="103">
        <v>10728708242.609999</v>
      </c>
      <c r="F281" s="103">
        <v>11297478946.639999</v>
      </c>
    </row>
    <row r="282" spans="2:6" x14ac:dyDescent="0.25">
      <c r="B282" s="32" t="s">
        <v>274</v>
      </c>
      <c r="C282" s="51">
        <v>123452761388</v>
      </c>
      <c r="D282" s="51">
        <v>11042789190.709999</v>
      </c>
      <c r="E282" s="51">
        <v>10728708242.609999</v>
      </c>
      <c r="F282" s="51">
        <v>11297478946.639999</v>
      </c>
    </row>
    <row r="283" spans="2:6" x14ac:dyDescent="0.25">
      <c r="B283" s="110" t="s">
        <v>560</v>
      </c>
      <c r="C283" s="111">
        <v>114824796924</v>
      </c>
      <c r="D283" s="111">
        <v>9798088105.1699982</v>
      </c>
      <c r="E283" s="111">
        <v>9548254281.789999</v>
      </c>
      <c r="F283" s="111">
        <v>10264836175.049999</v>
      </c>
    </row>
    <row r="284" spans="2:6" x14ac:dyDescent="0.25">
      <c r="B284" s="53" t="s">
        <v>429</v>
      </c>
      <c r="C284" s="111">
        <v>5358574258</v>
      </c>
      <c r="D284" s="111">
        <v>684234820.73000002</v>
      </c>
      <c r="E284" s="111">
        <v>523445093.14999998</v>
      </c>
      <c r="F284" s="111">
        <v>486638126.53000003</v>
      </c>
    </row>
    <row r="285" spans="2:6" x14ac:dyDescent="0.25">
      <c r="B285" s="53" t="s">
        <v>276</v>
      </c>
      <c r="C285" s="111">
        <v>389714537</v>
      </c>
      <c r="D285" s="111">
        <v>0</v>
      </c>
      <c r="E285" s="111">
        <v>0</v>
      </c>
      <c r="F285" s="111">
        <v>0</v>
      </c>
    </row>
    <row r="286" spans="2:6" x14ac:dyDescent="0.25">
      <c r="B286" s="53" t="s">
        <v>277</v>
      </c>
      <c r="C286" s="111">
        <v>1011999975</v>
      </c>
      <c r="D286" s="111">
        <v>35488190.359999992</v>
      </c>
      <c r="E286" s="111">
        <v>50198113.340000004</v>
      </c>
      <c r="F286" s="111">
        <v>33132443.710000001</v>
      </c>
    </row>
    <row r="287" spans="2:6" x14ac:dyDescent="0.25">
      <c r="B287" s="53" t="s">
        <v>278</v>
      </c>
      <c r="C287" s="111">
        <v>104762729</v>
      </c>
      <c r="D287" s="111">
        <v>21611463.489999998</v>
      </c>
      <c r="E287" s="111">
        <v>2658079.4899999998</v>
      </c>
      <c r="F287" s="111">
        <v>2197663.4899999998</v>
      </c>
    </row>
    <row r="288" spans="2:6" x14ac:dyDescent="0.25">
      <c r="B288" s="53" t="s">
        <v>279</v>
      </c>
      <c r="C288" s="111">
        <v>1898954988</v>
      </c>
      <c r="D288" s="111">
        <v>313567931.42000002</v>
      </c>
      <c r="E288" s="111">
        <v>196896594.95000002</v>
      </c>
      <c r="F288" s="111">
        <v>8596217.0299999993</v>
      </c>
    </row>
    <row r="289" spans="2:6" x14ac:dyDescent="0.25">
      <c r="B289" s="53" t="s">
        <v>226</v>
      </c>
      <c r="C289" s="111">
        <v>32000000</v>
      </c>
      <c r="D289" s="111">
        <v>204689.96</v>
      </c>
      <c r="E289" s="111">
        <v>211935</v>
      </c>
      <c r="F289" s="111">
        <v>440399.9</v>
      </c>
    </row>
    <row r="290" spans="2:6" x14ac:dyDescent="0.25">
      <c r="B290" s="53" t="s">
        <v>280</v>
      </c>
      <c r="C290" s="111">
        <v>878764721</v>
      </c>
      <c r="D290" s="111">
        <v>8864337.0099999998</v>
      </c>
      <c r="E290" s="111">
        <v>1690000.3</v>
      </c>
      <c r="F290" s="111">
        <v>656860621.56999993</v>
      </c>
    </row>
    <row r="291" spans="2:6" x14ac:dyDescent="0.25">
      <c r="B291" s="53" t="s">
        <v>389</v>
      </c>
      <c r="C291" s="111">
        <v>23908152</v>
      </c>
      <c r="D291" s="111">
        <v>916010.4</v>
      </c>
      <c r="E291" s="111">
        <v>85904</v>
      </c>
      <c r="F291" s="111">
        <v>85904</v>
      </c>
    </row>
    <row r="292" spans="2:6" x14ac:dyDescent="0.25">
      <c r="B292" s="53" t="s">
        <v>281</v>
      </c>
      <c r="C292" s="111">
        <v>24027276</v>
      </c>
      <c r="D292" s="111">
        <v>314726.48</v>
      </c>
      <c r="E292" s="111">
        <v>182626.24</v>
      </c>
      <c r="F292" s="111">
        <v>182626.24</v>
      </c>
    </row>
    <row r="293" spans="2:6" x14ac:dyDescent="0.25">
      <c r="B293" s="53" t="s">
        <v>378</v>
      </c>
      <c r="C293" s="111">
        <v>1181805339</v>
      </c>
      <c r="D293" s="111">
        <v>97222005.519999996</v>
      </c>
      <c r="E293" s="111">
        <v>97222005.519999996</v>
      </c>
      <c r="F293" s="111">
        <v>112933434.10999998</v>
      </c>
    </row>
    <row r="294" spans="2:6" x14ac:dyDescent="0.25">
      <c r="B294" s="53" t="s">
        <v>222</v>
      </c>
      <c r="C294" s="111">
        <v>103920284949</v>
      </c>
      <c r="D294" s="111">
        <v>8635663929.7999992</v>
      </c>
      <c r="E294" s="111">
        <v>8675663929.7999992</v>
      </c>
      <c r="F294" s="111">
        <v>8963768738.4699993</v>
      </c>
    </row>
    <row r="295" spans="2:6" x14ac:dyDescent="0.25">
      <c r="B295" s="110" t="s">
        <v>561</v>
      </c>
      <c r="C295" s="111">
        <v>241775024</v>
      </c>
      <c r="D295" s="111">
        <v>12706524.699999999</v>
      </c>
      <c r="E295" s="111">
        <v>11046127.949999999</v>
      </c>
      <c r="F295" s="111">
        <v>9647260.8699999992</v>
      </c>
    </row>
    <row r="296" spans="2:6" x14ac:dyDescent="0.25">
      <c r="B296" s="53" t="s">
        <v>280</v>
      </c>
      <c r="C296" s="111">
        <v>241775024</v>
      </c>
      <c r="D296" s="111">
        <v>12706524.699999999</v>
      </c>
      <c r="E296" s="111">
        <v>11046127.949999999</v>
      </c>
      <c r="F296" s="111">
        <v>9647260.8699999992</v>
      </c>
    </row>
    <row r="297" spans="2:6" x14ac:dyDescent="0.25">
      <c r="B297" s="53" t="s">
        <v>562</v>
      </c>
      <c r="C297" s="52">
        <v>8386189440</v>
      </c>
      <c r="D297" s="52">
        <v>1209778814.8700001</v>
      </c>
      <c r="E297" s="52">
        <v>1130117323.48</v>
      </c>
      <c r="F297" s="52">
        <v>983132629.06000006</v>
      </c>
    </row>
    <row r="298" spans="2:6" x14ac:dyDescent="0.25">
      <c r="B298" s="53" t="s">
        <v>275</v>
      </c>
      <c r="C298" s="111">
        <v>4523739784</v>
      </c>
      <c r="D298" s="111">
        <v>716038190.07000017</v>
      </c>
      <c r="E298" s="111">
        <v>513411476.46000004</v>
      </c>
      <c r="F298" s="111">
        <v>537787241.96000004</v>
      </c>
    </row>
    <row r="299" spans="2:6" x14ac:dyDescent="0.25">
      <c r="B299" s="53" t="s">
        <v>277</v>
      </c>
      <c r="C299" s="111">
        <v>3862449656</v>
      </c>
      <c r="D299" s="111">
        <v>413398210.70000005</v>
      </c>
      <c r="E299" s="111">
        <v>616705847.01999998</v>
      </c>
      <c r="F299" s="111">
        <v>445345387.10000002</v>
      </c>
    </row>
    <row r="300" spans="2:6" x14ac:dyDescent="0.25">
      <c r="B300" s="53" t="s">
        <v>280</v>
      </c>
      <c r="C300" s="111">
        <v>0</v>
      </c>
      <c r="D300" s="111">
        <v>80342414.099999994</v>
      </c>
      <c r="E300" s="111">
        <v>0</v>
      </c>
      <c r="F300" s="111">
        <v>0</v>
      </c>
    </row>
    <row r="301" spans="2:6" x14ac:dyDescent="0.25">
      <c r="B301" s="110" t="s">
        <v>563</v>
      </c>
      <c r="C301" s="111">
        <v>0</v>
      </c>
      <c r="D301" s="111">
        <v>22215745.969999999</v>
      </c>
      <c r="E301" s="111">
        <v>39290509.390000001</v>
      </c>
      <c r="F301" s="111">
        <v>39862881.659999996</v>
      </c>
    </row>
    <row r="302" spans="2:6" x14ac:dyDescent="0.25">
      <c r="B302" s="53" t="s">
        <v>276</v>
      </c>
      <c r="C302" s="111">
        <v>0</v>
      </c>
      <c r="D302" s="111">
        <v>22215745.969999999</v>
      </c>
      <c r="E302" s="111">
        <v>39290509.390000001</v>
      </c>
      <c r="F302" s="111">
        <v>39862881.659999996</v>
      </c>
    </row>
    <row r="303" spans="2:6" x14ac:dyDescent="0.25">
      <c r="B303" s="70" t="s">
        <v>107</v>
      </c>
      <c r="C303" s="103">
        <v>2890580897</v>
      </c>
      <c r="D303" s="103">
        <v>271780947.92000002</v>
      </c>
      <c r="E303" s="103">
        <v>237845590.19999999</v>
      </c>
      <c r="F303" s="103">
        <v>253841767.91999999</v>
      </c>
    </row>
    <row r="304" spans="2:6" x14ac:dyDescent="0.25">
      <c r="B304" s="32" t="s">
        <v>282</v>
      </c>
      <c r="C304" s="51">
        <v>2890580897</v>
      </c>
      <c r="D304" s="51">
        <v>271780947.92000002</v>
      </c>
      <c r="E304" s="51">
        <v>237845590.19999999</v>
      </c>
      <c r="F304" s="51">
        <v>253841767.92000002</v>
      </c>
    </row>
    <row r="305" spans="2:6" x14ac:dyDescent="0.25">
      <c r="B305" s="110" t="s">
        <v>564</v>
      </c>
      <c r="C305" s="111">
        <v>2746095827</v>
      </c>
      <c r="D305" s="111">
        <v>264828031.69000003</v>
      </c>
      <c r="E305" s="111">
        <v>230892673.97</v>
      </c>
      <c r="F305" s="111">
        <v>246559521.92000002</v>
      </c>
    </row>
    <row r="306" spans="2:6" x14ac:dyDescent="0.25">
      <c r="B306" s="53" t="s">
        <v>429</v>
      </c>
      <c r="C306" s="111">
        <v>1249396408</v>
      </c>
      <c r="D306" s="111">
        <v>110326150.95999999</v>
      </c>
      <c r="E306" s="111">
        <v>101388728.3</v>
      </c>
      <c r="F306" s="111">
        <v>105755327.35000001</v>
      </c>
    </row>
    <row r="307" spans="2:6" x14ac:dyDescent="0.25">
      <c r="B307" s="53" t="s">
        <v>283</v>
      </c>
      <c r="C307" s="111">
        <v>396169155</v>
      </c>
      <c r="D307" s="111">
        <v>35064343.090000004</v>
      </c>
      <c r="E307" s="111">
        <v>19145376.939999998</v>
      </c>
      <c r="F307" s="111">
        <v>30228229.779999997</v>
      </c>
    </row>
    <row r="308" spans="2:6" x14ac:dyDescent="0.25">
      <c r="B308" s="53" t="s">
        <v>284</v>
      </c>
      <c r="C308" s="111">
        <v>641414855</v>
      </c>
      <c r="D308" s="111">
        <v>52665607.989999995</v>
      </c>
      <c r="E308" s="111">
        <v>44105839.080000006</v>
      </c>
      <c r="F308" s="111">
        <v>60382961.68</v>
      </c>
    </row>
    <row r="309" spans="2:6" x14ac:dyDescent="0.25">
      <c r="B309" s="53" t="s">
        <v>285</v>
      </c>
      <c r="C309" s="111">
        <v>68327400</v>
      </c>
      <c r="D309" s="111">
        <v>20550</v>
      </c>
      <c r="E309" s="111">
        <v>20550</v>
      </c>
      <c r="F309" s="111">
        <v>400060.6</v>
      </c>
    </row>
    <row r="310" spans="2:6" x14ac:dyDescent="0.25">
      <c r="B310" s="53" t="s">
        <v>286</v>
      </c>
      <c r="C310" s="111">
        <v>34362500</v>
      </c>
      <c r="D310" s="111">
        <v>2537999.4400000004</v>
      </c>
      <c r="E310" s="111">
        <v>2537999.4400000004</v>
      </c>
      <c r="F310" s="111">
        <v>2385649.4400000004</v>
      </c>
    </row>
    <row r="311" spans="2:6" x14ac:dyDescent="0.25">
      <c r="B311" s="53" t="s">
        <v>287</v>
      </c>
      <c r="C311" s="111">
        <v>214647441</v>
      </c>
      <c r="D311" s="111">
        <v>18095682.580000002</v>
      </c>
      <c r="E311" s="111">
        <v>17576482.580000002</v>
      </c>
      <c r="F311" s="111">
        <v>3698706.0700000003</v>
      </c>
    </row>
    <row r="312" spans="2:6" x14ac:dyDescent="0.25">
      <c r="B312" s="53" t="s">
        <v>378</v>
      </c>
      <c r="C312" s="111">
        <v>141778068</v>
      </c>
      <c r="D312" s="111">
        <v>46117697.630000003</v>
      </c>
      <c r="E312" s="111">
        <v>46117697.630000003</v>
      </c>
      <c r="F312" s="111">
        <v>43708587</v>
      </c>
    </row>
    <row r="313" spans="2:6" x14ac:dyDescent="0.25">
      <c r="B313" s="110" t="s">
        <v>565</v>
      </c>
      <c r="C313" s="111">
        <v>144485070</v>
      </c>
      <c r="D313" s="111">
        <v>6952916.2300000004</v>
      </c>
      <c r="E313" s="111">
        <v>6952916.2300000004</v>
      </c>
      <c r="F313" s="111">
        <v>7282246</v>
      </c>
    </row>
    <row r="314" spans="2:6" x14ac:dyDescent="0.25">
      <c r="B314" s="53" t="s">
        <v>287</v>
      </c>
      <c r="C314" s="111">
        <v>144485070</v>
      </c>
      <c r="D314" s="111">
        <v>6952916.2300000004</v>
      </c>
      <c r="E314" s="111">
        <v>6952916.2300000004</v>
      </c>
      <c r="F314" s="111">
        <v>7282246</v>
      </c>
    </row>
    <row r="315" spans="2:6" x14ac:dyDescent="0.25">
      <c r="B315" s="70" t="s">
        <v>108</v>
      </c>
      <c r="C315" s="103">
        <v>3321764347</v>
      </c>
      <c r="D315" s="103">
        <v>170141108.48000002</v>
      </c>
      <c r="E315" s="103">
        <v>162609464.98000002</v>
      </c>
      <c r="F315" s="103">
        <v>172334765.42000002</v>
      </c>
    </row>
    <row r="316" spans="2:6" x14ac:dyDescent="0.25">
      <c r="B316" s="32" t="s">
        <v>288</v>
      </c>
      <c r="C316" s="51">
        <v>3321764347</v>
      </c>
      <c r="D316" s="51">
        <v>170141108.47999999</v>
      </c>
      <c r="E316" s="51">
        <v>162609464.98000002</v>
      </c>
      <c r="F316" s="51">
        <v>172334765.42000002</v>
      </c>
    </row>
    <row r="317" spans="2:6" x14ac:dyDescent="0.25">
      <c r="B317" s="110" t="s">
        <v>566</v>
      </c>
      <c r="C317" s="111">
        <v>3321764347</v>
      </c>
      <c r="D317" s="111">
        <v>170141108.47999999</v>
      </c>
      <c r="E317" s="111">
        <v>162609464.98000002</v>
      </c>
      <c r="F317" s="111">
        <v>172334765.42000002</v>
      </c>
    </row>
    <row r="318" spans="2:6" x14ac:dyDescent="0.25">
      <c r="B318" s="53" t="s">
        <v>429</v>
      </c>
      <c r="C318" s="111">
        <v>559207565</v>
      </c>
      <c r="D318" s="111">
        <v>38050566.169999994</v>
      </c>
      <c r="E318" s="111">
        <v>30849031.580000006</v>
      </c>
      <c r="F318" s="111">
        <v>30451332.529999997</v>
      </c>
    </row>
    <row r="319" spans="2:6" x14ac:dyDescent="0.25">
      <c r="B319" s="53" t="s">
        <v>444</v>
      </c>
      <c r="C319" s="111">
        <v>343061350</v>
      </c>
      <c r="D319" s="111">
        <v>33779113.590000004</v>
      </c>
      <c r="E319" s="111">
        <v>31632324.210000001</v>
      </c>
      <c r="F319" s="111">
        <v>32377492.16</v>
      </c>
    </row>
    <row r="320" spans="2:6" x14ac:dyDescent="0.25">
      <c r="B320" s="53" t="s">
        <v>289</v>
      </c>
      <c r="C320" s="111">
        <v>19548000</v>
      </c>
      <c r="D320" s="111">
        <v>984598.87</v>
      </c>
      <c r="E320" s="111">
        <v>934201.49</v>
      </c>
      <c r="F320" s="111">
        <v>1174201.49</v>
      </c>
    </row>
    <row r="321" spans="2:6" x14ac:dyDescent="0.25">
      <c r="B321" s="53" t="s">
        <v>290</v>
      </c>
      <c r="C321" s="111">
        <v>1451871557</v>
      </c>
      <c r="D321" s="111">
        <v>13205102.189999999</v>
      </c>
      <c r="E321" s="111">
        <v>14536567.040000003</v>
      </c>
      <c r="F321" s="111">
        <v>12938002.91</v>
      </c>
    </row>
    <row r="322" spans="2:6" x14ac:dyDescent="0.25">
      <c r="B322" s="53" t="s">
        <v>378</v>
      </c>
      <c r="C322" s="111">
        <v>24755964</v>
      </c>
      <c r="D322" s="111">
        <v>493624</v>
      </c>
      <c r="E322" s="111">
        <v>1029237</v>
      </c>
      <c r="F322" s="111">
        <v>7029237</v>
      </c>
    </row>
    <row r="323" spans="2:6" x14ac:dyDescent="0.25">
      <c r="B323" s="53" t="s">
        <v>222</v>
      </c>
      <c r="C323" s="111">
        <v>923319911</v>
      </c>
      <c r="D323" s="111">
        <v>83628103.659999996</v>
      </c>
      <c r="E323" s="111">
        <v>83628103.659999996</v>
      </c>
      <c r="F323" s="111">
        <v>88364499.329999998</v>
      </c>
    </row>
    <row r="324" spans="2:6" x14ac:dyDescent="0.25">
      <c r="B324" s="70" t="s">
        <v>109</v>
      </c>
      <c r="C324" s="103">
        <v>15702169538</v>
      </c>
      <c r="D324" s="103">
        <v>1762141089.0700002</v>
      </c>
      <c r="E324" s="103">
        <v>1674044739.5700002</v>
      </c>
      <c r="F324" s="103">
        <v>1658824581.73</v>
      </c>
    </row>
    <row r="325" spans="2:6" x14ac:dyDescent="0.25">
      <c r="B325" s="32" t="s">
        <v>291</v>
      </c>
      <c r="C325" s="51">
        <v>15702169538</v>
      </c>
      <c r="D325" s="51">
        <v>1762141089.0700004</v>
      </c>
      <c r="E325" s="51">
        <v>1674044739.5699999</v>
      </c>
      <c r="F325" s="51">
        <v>1658824581.73</v>
      </c>
    </row>
    <row r="326" spans="2:6" x14ac:dyDescent="0.25">
      <c r="B326" s="110" t="s">
        <v>567</v>
      </c>
      <c r="C326" s="111">
        <v>14875474831</v>
      </c>
      <c r="D326" s="111">
        <v>1747599933.7100003</v>
      </c>
      <c r="E326" s="111">
        <v>1625729477.3800001</v>
      </c>
      <c r="F326" s="111">
        <v>1605743929.0900004</v>
      </c>
    </row>
    <row r="327" spans="2:6" x14ac:dyDescent="0.25">
      <c r="B327" s="53" t="s">
        <v>429</v>
      </c>
      <c r="C327" s="111">
        <v>3286347639</v>
      </c>
      <c r="D327" s="111">
        <v>449369378.87</v>
      </c>
      <c r="E327" s="111">
        <v>447087622.16999996</v>
      </c>
      <c r="F327" s="111">
        <v>396558635.19</v>
      </c>
    </row>
    <row r="328" spans="2:6" x14ac:dyDescent="0.25">
      <c r="B328" s="53" t="s">
        <v>292</v>
      </c>
      <c r="C328" s="111">
        <v>585117116</v>
      </c>
      <c r="D328" s="111">
        <v>56645326.420000002</v>
      </c>
      <c r="E328" s="111">
        <v>65412862.230000004</v>
      </c>
      <c r="F328" s="111">
        <v>65673239.439999998</v>
      </c>
    </row>
    <row r="329" spans="2:6" x14ac:dyDescent="0.25">
      <c r="B329" s="53" t="s">
        <v>293</v>
      </c>
      <c r="C329" s="111">
        <v>2455428027</v>
      </c>
      <c r="D329" s="111">
        <v>632910400.49000001</v>
      </c>
      <c r="E329" s="111">
        <v>511136621.67999995</v>
      </c>
      <c r="F329" s="111">
        <v>513483091.61000001</v>
      </c>
    </row>
    <row r="330" spans="2:6" x14ac:dyDescent="0.25">
      <c r="B330" s="53" t="s">
        <v>294</v>
      </c>
      <c r="C330" s="111">
        <v>286248000</v>
      </c>
      <c r="D330" s="111">
        <v>12735614.449999999</v>
      </c>
      <c r="E330" s="111">
        <v>9454888.1700000018</v>
      </c>
      <c r="F330" s="111">
        <v>8539344.6500000004</v>
      </c>
    </row>
    <row r="331" spans="2:6" x14ac:dyDescent="0.25">
      <c r="B331" s="53" t="s">
        <v>445</v>
      </c>
      <c r="C331" s="111">
        <v>15000000</v>
      </c>
      <c r="D331" s="111">
        <v>0</v>
      </c>
      <c r="E331" s="111">
        <v>2269536</v>
      </c>
      <c r="F331" s="111">
        <v>0</v>
      </c>
    </row>
    <row r="332" spans="2:6" x14ac:dyDescent="0.25">
      <c r="B332" s="53" t="s">
        <v>295</v>
      </c>
      <c r="C332" s="111">
        <v>1441004911</v>
      </c>
      <c r="D332" s="111">
        <v>5092614.9800000004</v>
      </c>
      <c r="E332" s="111">
        <v>-478651.37</v>
      </c>
      <c r="F332" s="111">
        <v>-516401.37</v>
      </c>
    </row>
    <row r="333" spans="2:6" x14ac:dyDescent="0.25">
      <c r="B333" s="53" t="s">
        <v>378</v>
      </c>
      <c r="C333" s="111">
        <v>1000508524</v>
      </c>
      <c r="D333" s="111">
        <v>94020014.150000006</v>
      </c>
      <c r="E333" s="111">
        <v>94020014.150000006</v>
      </c>
      <c r="F333" s="111">
        <v>159104089.38000003</v>
      </c>
    </row>
    <row r="334" spans="2:6" x14ac:dyDescent="0.25">
      <c r="B334" s="53" t="s">
        <v>222</v>
      </c>
      <c r="C334" s="111">
        <v>5805820614</v>
      </c>
      <c r="D334" s="111">
        <v>496826584.35000002</v>
      </c>
      <c r="E334" s="111">
        <v>496826584.35000002</v>
      </c>
      <c r="F334" s="111">
        <v>462901930.19</v>
      </c>
    </row>
    <row r="335" spans="2:6" x14ac:dyDescent="0.25">
      <c r="B335" s="110" t="s">
        <v>568</v>
      </c>
      <c r="C335" s="111">
        <v>649454641</v>
      </c>
      <c r="D335" s="111">
        <v>3822427.07</v>
      </c>
      <c r="E335" s="111">
        <v>37971225.660000004</v>
      </c>
      <c r="F335" s="111">
        <v>43629376.460000001</v>
      </c>
    </row>
    <row r="336" spans="2:6" x14ac:dyDescent="0.25">
      <c r="B336" s="53" t="s">
        <v>445</v>
      </c>
      <c r="C336" s="111">
        <v>571152190</v>
      </c>
      <c r="D336" s="111">
        <v>3734601.65</v>
      </c>
      <c r="E336" s="111">
        <v>36846762.960000001</v>
      </c>
      <c r="F336" s="111">
        <v>40761862.160000004</v>
      </c>
    </row>
    <row r="337" spans="2:6" x14ac:dyDescent="0.25">
      <c r="B337" s="53" t="s">
        <v>296</v>
      </c>
      <c r="C337" s="111">
        <v>57132451</v>
      </c>
      <c r="D337" s="111">
        <v>87825.42</v>
      </c>
      <c r="E337" s="111">
        <v>668176.19999999995</v>
      </c>
      <c r="F337" s="111">
        <v>1674544.7999999998</v>
      </c>
    </row>
    <row r="338" spans="2:6" x14ac:dyDescent="0.25">
      <c r="B338" s="53" t="s">
        <v>297</v>
      </c>
      <c r="C338" s="111">
        <v>21170000</v>
      </c>
      <c r="D338" s="111">
        <v>0</v>
      </c>
      <c r="E338" s="111">
        <v>456286.5</v>
      </c>
      <c r="F338" s="111">
        <v>1192969.5</v>
      </c>
    </row>
    <row r="339" spans="2:6" x14ac:dyDescent="0.25">
      <c r="B339" s="110" t="s">
        <v>569</v>
      </c>
      <c r="C339" s="111">
        <v>27240066</v>
      </c>
      <c r="D339" s="111">
        <v>950687.98</v>
      </c>
      <c r="E339" s="111">
        <v>1201239.1199999999</v>
      </c>
      <c r="F339" s="111">
        <v>728939.37</v>
      </c>
    </row>
    <row r="340" spans="2:6" x14ac:dyDescent="0.25">
      <c r="B340" s="53" t="s">
        <v>429</v>
      </c>
      <c r="C340" s="111">
        <v>27240066</v>
      </c>
      <c r="D340" s="111">
        <v>950687.98</v>
      </c>
      <c r="E340" s="111">
        <v>1201239.1199999999</v>
      </c>
      <c r="F340" s="111">
        <v>728939.37</v>
      </c>
    </row>
    <row r="341" spans="2:6" x14ac:dyDescent="0.25">
      <c r="B341" s="110" t="s">
        <v>570</v>
      </c>
      <c r="C341" s="111">
        <v>150000000</v>
      </c>
      <c r="D341" s="111">
        <v>9768040.3100000005</v>
      </c>
      <c r="E341" s="111">
        <v>9142797.410000002</v>
      </c>
      <c r="F341" s="111">
        <v>8722336.8100000005</v>
      </c>
    </row>
    <row r="342" spans="2:6" x14ac:dyDescent="0.25">
      <c r="B342" s="53" t="s">
        <v>294</v>
      </c>
      <c r="C342" s="111">
        <v>150000000</v>
      </c>
      <c r="D342" s="111">
        <v>9768040.3100000005</v>
      </c>
      <c r="E342" s="111">
        <v>9142797.410000002</v>
      </c>
      <c r="F342" s="111">
        <v>8722336.8100000005</v>
      </c>
    </row>
    <row r="343" spans="2:6" x14ac:dyDescent="0.25">
      <c r="B343" s="70" t="s">
        <v>298</v>
      </c>
      <c r="C343" s="103">
        <v>48295382533</v>
      </c>
      <c r="D343" s="103">
        <v>4498431022.0600004</v>
      </c>
      <c r="E343" s="103">
        <v>3102975747.4399996</v>
      </c>
      <c r="F343" s="103">
        <v>2656058551.7500005</v>
      </c>
    </row>
    <row r="344" spans="2:6" x14ac:dyDescent="0.25">
      <c r="B344" s="32" t="s">
        <v>299</v>
      </c>
      <c r="C344" s="51">
        <v>48295382533</v>
      </c>
      <c r="D344" s="51">
        <v>4498431022.0599995</v>
      </c>
      <c r="E344" s="51">
        <v>3102975747.4399996</v>
      </c>
      <c r="F344" s="51">
        <v>2656058551.75</v>
      </c>
    </row>
    <row r="345" spans="2:6" x14ac:dyDescent="0.25">
      <c r="B345" s="110" t="s">
        <v>571</v>
      </c>
      <c r="C345" s="111">
        <v>36273193816</v>
      </c>
      <c r="D345" s="111">
        <v>2910911541.7199998</v>
      </c>
      <c r="E345" s="111">
        <v>2081650201.8699999</v>
      </c>
      <c r="F345" s="111">
        <v>1396868539.05</v>
      </c>
    </row>
    <row r="346" spans="2:6" x14ac:dyDescent="0.25">
      <c r="B346" s="53" t="s">
        <v>429</v>
      </c>
      <c r="C346" s="111">
        <v>3200403388</v>
      </c>
      <c r="D346" s="111">
        <v>151495725.26999998</v>
      </c>
      <c r="E346" s="111">
        <v>134971525.53999999</v>
      </c>
      <c r="F346" s="111">
        <v>169481618.86999997</v>
      </c>
    </row>
    <row r="347" spans="2:6" x14ac:dyDescent="0.25">
      <c r="B347" s="53" t="s">
        <v>300</v>
      </c>
      <c r="C347" s="111">
        <v>13306891455</v>
      </c>
      <c r="D347" s="111">
        <v>206607445.83000001</v>
      </c>
      <c r="E347" s="111">
        <v>236437179.11999997</v>
      </c>
      <c r="F347" s="111">
        <v>289653887.13999999</v>
      </c>
    </row>
    <row r="348" spans="2:6" x14ac:dyDescent="0.25">
      <c r="B348" s="53" t="s">
        <v>301</v>
      </c>
      <c r="C348" s="111">
        <v>5246545416</v>
      </c>
      <c r="D348" s="111">
        <v>1281834015.5700002</v>
      </c>
      <c r="E348" s="111">
        <v>1040340157.4400001</v>
      </c>
      <c r="F348" s="111">
        <v>582858106.96999991</v>
      </c>
    </row>
    <row r="349" spans="2:6" x14ac:dyDescent="0.25">
      <c r="B349" s="53" t="s">
        <v>302</v>
      </c>
      <c r="C349" s="111">
        <v>1836454160</v>
      </c>
      <c r="D349" s="111">
        <v>498794924.63</v>
      </c>
      <c r="E349" s="111">
        <v>205239542.72</v>
      </c>
      <c r="F349" s="111">
        <v>4428534.16</v>
      </c>
    </row>
    <row r="350" spans="2:6" x14ac:dyDescent="0.25">
      <c r="B350" s="53" t="s">
        <v>303</v>
      </c>
      <c r="C350" s="111">
        <v>1105891782</v>
      </c>
      <c r="D350" s="111">
        <v>0</v>
      </c>
      <c r="E350" s="111">
        <v>0</v>
      </c>
      <c r="F350" s="111">
        <v>0</v>
      </c>
    </row>
    <row r="351" spans="2:6" x14ac:dyDescent="0.25">
      <c r="B351" s="53" t="s">
        <v>304</v>
      </c>
      <c r="C351" s="111">
        <v>242893607</v>
      </c>
      <c r="D351" s="111">
        <v>120738873.56999999</v>
      </c>
      <c r="E351" s="111">
        <v>90738873.570000008</v>
      </c>
      <c r="F351" s="111">
        <v>14505837.82</v>
      </c>
    </row>
    <row r="352" spans="2:6" x14ac:dyDescent="0.25">
      <c r="B352" s="53" t="s">
        <v>305</v>
      </c>
      <c r="C352" s="111">
        <v>1324386149</v>
      </c>
      <c r="D352" s="111">
        <v>264114553.42999995</v>
      </c>
      <c r="E352" s="111">
        <v>51607064.349999994</v>
      </c>
      <c r="F352" s="111">
        <v>38417132.460000001</v>
      </c>
    </row>
    <row r="353" spans="2:6" x14ac:dyDescent="0.25">
      <c r="B353" s="53" t="s">
        <v>306</v>
      </c>
      <c r="C353" s="111">
        <v>241720000</v>
      </c>
      <c r="D353" s="111">
        <v>0</v>
      </c>
      <c r="E353" s="111">
        <v>0</v>
      </c>
      <c r="F353" s="111">
        <v>0</v>
      </c>
    </row>
    <row r="354" spans="2:6" x14ac:dyDescent="0.25">
      <c r="B354" s="53" t="s">
        <v>307</v>
      </c>
      <c r="C354" s="111">
        <v>815962390</v>
      </c>
      <c r="D354" s="111">
        <v>72065760</v>
      </c>
      <c r="E354" s="111">
        <v>72055615.709999993</v>
      </c>
      <c r="F354" s="111">
        <v>72055615.710000008</v>
      </c>
    </row>
    <row r="355" spans="2:6" x14ac:dyDescent="0.25">
      <c r="B355" s="53" t="s">
        <v>308</v>
      </c>
      <c r="C355" s="111">
        <v>181290000</v>
      </c>
      <c r="D355" s="111">
        <v>177594625.22</v>
      </c>
      <c r="E355" s="111">
        <v>112594625.22000001</v>
      </c>
      <c r="F355" s="111">
        <v>89141921.899999991</v>
      </c>
    </row>
    <row r="356" spans="2:6" x14ac:dyDescent="0.25">
      <c r="B356" s="53" t="s">
        <v>378</v>
      </c>
      <c r="C356" s="111">
        <v>4694362187</v>
      </c>
      <c r="D356" s="111">
        <v>18135862</v>
      </c>
      <c r="E356" s="111">
        <v>18135862</v>
      </c>
      <c r="F356" s="111">
        <v>15775911.050000001</v>
      </c>
    </row>
    <row r="357" spans="2:6" x14ac:dyDescent="0.25">
      <c r="B357" s="53" t="s">
        <v>222</v>
      </c>
      <c r="C357" s="111">
        <v>4044677764</v>
      </c>
      <c r="D357" s="111">
        <v>119529756.2</v>
      </c>
      <c r="E357" s="111">
        <v>119529756.2</v>
      </c>
      <c r="F357" s="111">
        <v>120549972.97</v>
      </c>
    </row>
    <row r="358" spans="2:6" x14ac:dyDescent="0.25">
      <c r="B358" s="53" t="s">
        <v>393</v>
      </c>
      <c r="C358" s="111">
        <v>31715518</v>
      </c>
      <c r="D358" s="111">
        <v>0</v>
      </c>
      <c r="E358" s="111">
        <v>0</v>
      </c>
      <c r="F358" s="111">
        <v>0</v>
      </c>
    </row>
    <row r="359" spans="2:6" x14ac:dyDescent="0.25">
      <c r="B359" s="110" t="s">
        <v>572</v>
      </c>
      <c r="C359" s="111">
        <v>373839875</v>
      </c>
      <c r="D359" s="111">
        <v>38753374.310000002</v>
      </c>
      <c r="E359" s="111">
        <v>20886024.309999995</v>
      </c>
      <c r="F359" s="111">
        <v>20133688.150000002</v>
      </c>
    </row>
    <row r="360" spans="2:6" x14ac:dyDescent="0.25">
      <c r="B360" s="53" t="s">
        <v>309</v>
      </c>
      <c r="C360" s="111">
        <v>373839875</v>
      </c>
      <c r="D360" s="111">
        <v>38753374.310000002</v>
      </c>
      <c r="E360" s="111">
        <v>20886024.309999995</v>
      </c>
      <c r="F360" s="111">
        <v>20133688.150000002</v>
      </c>
    </row>
    <row r="361" spans="2:6" x14ac:dyDescent="0.25">
      <c r="B361" s="110" t="s">
        <v>573</v>
      </c>
      <c r="C361" s="111">
        <v>8979667454</v>
      </c>
      <c r="D361" s="111">
        <v>1354470466.0899997</v>
      </c>
      <c r="E361" s="111">
        <v>788566753.00999999</v>
      </c>
      <c r="F361" s="111">
        <v>1021571245.3299999</v>
      </c>
    </row>
    <row r="362" spans="2:6" x14ac:dyDescent="0.25">
      <c r="B362" s="53" t="s">
        <v>310</v>
      </c>
      <c r="C362" s="111">
        <v>8979667454</v>
      </c>
      <c r="D362" s="111">
        <v>1354470466.0899997</v>
      </c>
      <c r="E362" s="111">
        <v>788566753.00999999</v>
      </c>
      <c r="F362" s="111">
        <v>1021571245.3299999</v>
      </c>
    </row>
    <row r="363" spans="2:6" x14ac:dyDescent="0.25">
      <c r="B363" s="110" t="s">
        <v>574</v>
      </c>
      <c r="C363" s="111">
        <v>2264240745</v>
      </c>
      <c r="D363" s="111">
        <v>173762666.72999999</v>
      </c>
      <c r="E363" s="111">
        <v>179891074.49000001</v>
      </c>
      <c r="F363" s="111">
        <v>190467429.84999996</v>
      </c>
    </row>
    <row r="364" spans="2:6" x14ac:dyDescent="0.25">
      <c r="B364" s="53" t="s">
        <v>310</v>
      </c>
      <c r="C364" s="111">
        <v>2264240745</v>
      </c>
      <c r="D364" s="111">
        <v>173762666.72999999</v>
      </c>
      <c r="E364" s="111">
        <v>179891074.49000001</v>
      </c>
      <c r="F364" s="111">
        <v>190467429.84999996</v>
      </c>
    </row>
    <row r="365" spans="2:6" x14ac:dyDescent="0.25">
      <c r="B365" s="110" t="s">
        <v>575</v>
      </c>
      <c r="C365" s="111">
        <v>152886760</v>
      </c>
      <c r="D365" s="111">
        <v>3167612.95</v>
      </c>
      <c r="E365" s="111">
        <v>9302788.5800000001</v>
      </c>
      <c r="F365" s="111">
        <v>10025337.859999999</v>
      </c>
    </row>
    <row r="366" spans="2:6" x14ac:dyDescent="0.25">
      <c r="B366" s="53" t="s">
        <v>305</v>
      </c>
      <c r="C366" s="111">
        <v>152886760</v>
      </c>
      <c r="D366" s="111">
        <v>3167612.95</v>
      </c>
      <c r="E366" s="111">
        <v>9302788.5800000001</v>
      </c>
      <c r="F366" s="111">
        <v>10025337.859999999</v>
      </c>
    </row>
    <row r="367" spans="2:6" x14ac:dyDescent="0.25">
      <c r="B367" s="110" t="s">
        <v>576</v>
      </c>
      <c r="C367" s="111">
        <v>195688996</v>
      </c>
      <c r="D367" s="111">
        <v>14012189.679999998</v>
      </c>
      <c r="E367" s="111">
        <v>12813424.850000001</v>
      </c>
      <c r="F367" s="111">
        <v>13190272.550000001</v>
      </c>
    </row>
    <row r="368" spans="2:6" x14ac:dyDescent="0.25">
      <c r="B368" s="53" t="s">
        <v>311</v>
      </c>
      <c r="C368" s="111">
        <v>195688996</v>
      </c>
      <c r="D368" s="111">
        <v>14012189.679999998</v>
      </c>
      <c r="E368" s="111">
        <v>12813424.850000001</v>
      </c>
      <c r="F368" s="111">
        <v>13190272.550000001</v>
      </c>
    </row>
    <row r="369" spans="2:6" x14ac:dyDescent="0.25">
      <c r="B369" s="110" t="s">
        <v>577</v>
      </c>
      <c r="C369" s="111">
        <v>55864887</v>
      </c>
      <c r="D369" s="111">
        <v>3353170.58</v>
      </c>
      <c r="E369" s="111">
        <v>9865480.3299999982</v>
      </c>
      <c r="F369" s="111">
        <v>3802038.96</v>
      </c>
    </row>
    <row r="370" spans="2:6" x14ac:dyDescent="0.25">
      <c r="B370" s="53" t="s">
        <v>312</v>
      </c>
      <c r="C370" s="111">
        <v>55864887</v>
      </c>
      <c r="D370" s="111">
        <v>3353170.58</v>
      </c>
      <c r="E370" s="111">
        <v>9865480.3299999982</v>
      </c>
      <c r="F370" s="111">
        <v>3802038.96</v>
      </c>
    </row>
    <row r="371" spans="2:6" x14ac:dyDescent="0.25">
      <c r="B371" s="70" t="s">
        <v>111</v>
      </c>
      <c r="C371" s="103">
        <v>6771009965</v>
      </c>
      <c r="D371" s="103">
        <v>444056628.56999999</v>
      </c>
      <c r="E371" s="103">
        <v>404617588.73000002</v>
      </c>
      <c r="F371" s="103">
        <v>468635202.49000001</v>
      </c>
    </row>
    <row r="372" spans="2:6" x14ac:dyDescent="0.25">
      <c r="B372" s="32" t="s">
        <v>313</v>
      </c>
      <c r="C372" s="51">
        <v>6771009965</v>
      </c>
      <c r="D372" s="51">
        <v>444056628.57000005</v>
      </c>
      <c r="E372" s="51">
        <v>404617588.73000002</v>
      </c>
      <c r="F372" s="51">
        <v>468635202.49000001</v>
      </c>
    </row>
    <row r="373" spans="2:6" x14ac:dyDescent="0.25">
      <c r="B373" s="110" t="s">
        <v>578</v>
      </c>
      <c r="C373" s="111">
        <v>6306319011</v>
      </c>
      <c r="D373" s="111">
        <v>409547887.81</v>
      </c>
      <c r="E373" s="111">
        <v>361743565.95999998</v>
      </c>
      <c r="F373" s="111">
        <v>432056745.25</v>
      </c>
    </row>
    <row r="374" spans="2:6" x14ac:dyDescent="0.25">
      <c r="B374" s="53" t="s">
        <v>429</v>
      </c>
      <c r="C374" s="111">
        <v>2686907651</v>
      </c>
      <c r="D374" s="111">
        <v>190703006.55000001</v>
      </c>
      <c r="E374" s="111">
        <v>145431737.32999998</v>
      </c>
      <c r="F374" s="111">
        <v>147617120.63999999</v>
      </c>
    </row>
    <row r="375" spans="2:6" x14ac:dyDescent="0.25">
      <c r="B375" s="53" t="s">
        <v>314</v>
      </c>
      <c r="C375" s="111">
        <v>122346587</v>
      </c>
      <c r="D375" s="111">
        <v>5975005.5299999993</v>
      </c>
      <c r="E375" s="111">
        <v>6173759.0200000005</v>
      </c>
      <c r="F375" s="111">
        <v>6038593.8199999994</v>
      </c>
    </row>
    <row r="376" spans="2:6" x14ac:dyDescent="0.25">
      <c r="B376" s="53" t="s">
        <v>446</v>
      </c>
      <c r="C376" s="111">
        <v>862357072</v>
      </c>
      <c r="D376" s="111">
        <v>63408334.219999991</v>
      </c>
      <c r="E376" s="111">
        <v>62973550.910000004</v>
      </c>
      <c r="F376" s="111">
        <v>65110352.029999994</v>
      </c>
    </row>
    <row r="377" spans="2:6" x14ac:dyDescent="0.25">
      <c r="B377" s="53" t="s">
        <v>316</v>
      </c>
      <c r="C377" s="111">
        <v>241240039</v>
      </c>
      <c r="D377" s="111">
        <v>10659156.199999999</v>
      </c>
      <c r="E377" s="111">
        <v>8362133.3899999997</v>
      </c>
      <c r="F377" s="111">
        <v>7761673.379999999</v>
      </c>
    </row>
    <row r="378" spans="2:6" x14ac:dyDescent="0.25">
      <c r="B378" s="53" t="s">
        <v>317</v>
      </c>
      <c r="C378" s="111">
        <v>50000000</v>
      </c>
      <c r="D378" s="111">
        <v>1945710.05</v>
      </c>
      <c r="E378" s="111">
        <v>1945710.05</v>
      </c>
      <c r="F378" s="111">
        <v>2630917.6</v>
      </c>
    </row>
    <row r="379" spans="2:6" x14ac:dyDescent="0.25">
      <c r="B379" s="53" t="s">
        <v>378</v>
      </c>
      <c r="C379" s="111">
        <v>107793580</v>
      </c>
      <c r="D379" s="111">
        <v>5413108</v>
      </c>
      <c r="E379" s="111">
        <v>5413108</v>
      </c>
      <c r="F379" s="111">
        <v>72232184</v>
      </c>
    </row>
    <row r="380" spans="2:6" x14ac:dyDescent="0.25">
      <c r="B380" s="53" t="s">
        <v>222</v>
      </c>
      <c r="C380" s="111">
        <v>2235674082</v>
      </c>
      <c r="D380" s="111">
        <v>131443567.25999999</v>
      </c>
      <c r="E380" s="111">
        <v>131443567.25999999</v>
      </c>
      <c r="F380" s="111">
        <v>130665903.78</v>
      </c>
    </row>
    <row r="381" spans="2:6" x14ac:dyDescent="0.25">
      <c r="B381" s="110" t="s">
        <v>579</v>
      </c>
      <c r="C381" s="111">
        <v>190938467</v>
      </c>
      <c r="D381" s="111">
        <v>15875683.300000001</v>
      </c>
      <c r="E381" s="111">
        <v>23941061.360000003</v>
      </c>
      <c r="F381" s="111">
        <v>18758189.800000001</v>
      </c>
    </row>
    <row r="382" spans="2:6" x14ac:dyDescent="0.25">
      <c r="B382" s="53" t="s">
        <v>315</v>
      </c>
      <c r="C382" s="111">
        <v>190938467</v>
      </c>
      <c r="D382" s="111">
        <v>15875683.300000001</v>
      </c>
      <c r="E382" s="111">
        <v>23941061.360000003</v>
      </c>
      <c r="F382" s="111">
        <v>18758189.800000001</v>
      </c>
    </row>
    <row r="383" spans="2:6" x14ac:dyDescent="0.25">
      <c r="B383" s="110" t="s">
        <v>580</v>
      </c>
      <c r="C383" s="111">
        <v>141264040</v>
      </c>
      <c r="D383" s="111">
        <v>8573985.0199999996</v>
      </c>
      <c r="E383" s="111">
        <v>8696072.7799999993</v>
      </c>
      <c r="F383" s="111">
        <v>8878228.3900000006</v>
      </c>
    </row>
    <row r="384" spans="2:6" x14ac:dyDescent="0.25">
      <c r="B384" s="53" t="s">
        <v>446</v>
      </c>
      <c r="C384" s="111">
        <v>141264040</v>
      </c>
      <c r="D384" s="111">
        <v>8573985.0199999996</v>
      </c>
      <c r="E384" s="111">
        <v>8696072.7799999993</v>
      </c>
      <c r="F384" s="111">
        <v>8878228.3900000006</v>
      </c>
    </row>
    <row r="385" spans="2:6" x14ac:dyDescent="0.25">
      <c r="B385" s="110" t="s">
        <v>581</v>
      </c>
      <c r="C385" s="111">
        <v>54094771</v>
      </c>
      <c r="D385" s="111">
        <v>3981406.3299999991</v>
      </c>
      <c r="E385" s="111">
        <v>4159222.52</v>
      </c>
      <c r="F385" s="111">
        <v>4008294.9899999993</v>
      </c>
    </row>
    <row r="386" spans="2:6" x14ac:dyDescent="0.25">
      <c r="B386" s="53" t="s">
        <v>446</v>
      </c>
      <c r="C386" s="111">
        <v>54094771</v>
      </c>
      <c r="D386" s="111">
        <v>3981406.3299999991</v>
      </c>
      <c r="E386" s="111">
        <v>4159222.52</v>
      </c>
      <c r="F386" s="111">
        <v>4008294.9899999993</v>
      </c>
    </row>
    <row r="387" spans="2:6" x14ac:dyDescent="0.25">
      <c r="B387" s="110" t="s">
        <v>582</v>
      </c>
      <c r="C387" s="111">
        <v>78393676</v>
      </c>
      <c r="D387" s="111">
        <v>6077666.1099999994</v>
      </c>
      <c r="E387" s="111">
        <v>6077666.1099999994</v>
      </c>
      <c r="F387" s="111">
        <v>4933744.0599999996</v>
      </c>
    </row>
    <row r="388" spans="2:6" x14ac:dyDescent="0.25">
      <c r="B388" s="53" t="s">
        <v>314</v>
      </c>
      <c r="C388" s="111">
        <v>78393676</v>
      </c>
      <c r="D388" s="111">
        <v>6077666.1099999994</v>
      </c>
      <c r="E388" s="111">
        <v>6077666.1099999994</v>
      </c>
      <c r="F388" s="111">
        <v>4933744.0599999996</v>
      </c>
    </row>
    <row r="389" spans="2:6" x14ac:dyDescent="0.25">
      <c r="B389" s="70" t="s">
        <v>112</v>
      </c>
      <c r="C389" s="103">
        <v>6472352809</v>
      </c>
      <c r="D389" s="103">
        <v>468754291.75999999</v>
      </c>
      <c r="E389" s="103">
        <v>203697101.47</v>
      </c>
      <c r="F389" s="103">
        <v>207142356.5</v>
      </c>
    </row>
    <row r="390" spans="2:6" x14ac:dyDescent="0.25">
      <c r="B390" s="32" t="s">
        <v>318</v>
      </c>
      <c r="C390" s="51">
        <v>6472352809</v>
      </c>
      <c r="D390" s="51">
        <v>468754291.75999999</v>
      </c>
      <c r="E390" s="51">
        <v>203697101.46999997</v>
      </c>
      <c r="F390" s="51">
        <v>207142356.5</v>
      </c>
    </row>
    <row r="391" spans="2:6" x14ac:dyDescent="0.25">
      <c r="B391" s="110" t="s">
        <v>583</v>
      </c>
      <c r="C391" s="111">
        <v>4478884603</v>
      </c>
      <c r="D391" s="111">
        <v>148623899.57999998</v>
      </c>
      <c r="E391" s="111">
        <v>156375557.57999998</v>
      </c>
      <c r="F391" s="111">
        <v>130071428.95999999</v>
      </c>
    </row>
    <row r="392" spans="2:6" x14ac:dyDescent="0.25">
      <c r="B392" s="53" t="s">
        <v>429</v>
      </c>
      <c r="C392" s="111">
        <v>909774836</v>
      </c>
      <c r="D392" s="111">
        <v>21710906.84</v>
      </c>
      <c r="E392" s="111">
        <v>18974739.199999999</v>
      </c>
      <c r="F392" s="111">
        <v>16399768</v>
      </c>
    </row>
    <row r="393" spans="2:6" x14ac:dyDescent="0.25">
      <c r="B393" s="53" t="s">
        <v>447</v>
      </c>
      <c r="C393" s="111">
        <v>3107008742</v>
      </c>
      <c r="D393" s="111">
        <v>113798064.73999999</v>
      </c>
      <c r="E393" s="111">
        <v>124285890.38</v>
      </c>
      <c r="F393" s="111">
        <v>107995660.95999999</v>
      </c>
    </row>
    <row r="394" spans="2:6" x14ac:dyDescent="0.25">
      <c r="B394" s="53" t="s">
        <v>448</v>
      </c>
      <c r="C394" s="111">
        <v>221314565</v>
      </c>
      <c r="D394" s="111">
        <v>5869000</v>
      </c>
      <c r="E394" s="111">
        <v>5869000</v>
      </c>
      <c r="F394" s="111">
        <v>5676000</v>
      </c>
    </row>
    <row r="395" spans="2:6" x14ac:dyDescent="0.25">
      <c r="B395" s="53" t="s">
        <v>378</v>
      </c>
      <c r="C395" s="111">
        <v>240786460</v>
      </c>
      <c r="D395" s="111">
        <v>7245928</v>
      </c>
      <c r="E395" s="111">
        <v>7245928</v>
      </c>
      <c r="F395" s="111">
        <v>0</v>
      </c>
    </row>
    <row r="396" spans="2:6" x14ac:dyDescent="0.25">
      <c r="B396" s="110" t="s">
        <v>584</v>
      </c>
      <c r="C396" s="111">
        <v>1993468206</v>
      </c>
      <c r="D396" s="111">
        <v>320130392.18000001</v>
      </c>
      <c r="E396" s="111">
        <v>47321543.890000001</v>
      </c>
      <c r="F396" s="111">
        <v>77070927.540000021</v>
      </c>
    </row>
    <row r="397" spans="2:6" x14ac:dyDescent="0.25">
      <c r="B397" s="53" t="s">
        <v>319</v>
      </c>
      <c r="C397" s="111">
        <v>1993468206</v>
      </c>
      <c r="D397" s="111">
        <v>320130392.18000001</v>
      </c>
      <c r="E397" s="111">
        <v>47321543.890000001</v>
      </c>
      <c r="F397" s="111">
        <v>77070927.540000021</v>
      </c>
    </row>
    <row r="398" spans="2:6" x14ac:dyDescent="0.25">
      <c r="B398" s="70" t="s">
        <v>320</v>
      </c>
      <c r="C398" s="103">
        <v>8399310777</v>
      </c>
      <c r="D398" s="103">
        <v>702439195.44000006</v>
      </c>
      <c r="E398" s="103">
        <v>702439195.44000006</v>
      </c>
      <c r="F398" s="103">
        <v>736711341.22000003</v>
      </c>
    </row>
    <row r="399" spans="2:6" x14ac:dyDescent="0.25">
      <c r="B399" s="32" t="s">
        <v>321</v>
      </c>
      <c r="C399" s="51">
        <v>8399310777</v>
      </c>
      <c r="D399" s="51">
        <v>702439195.44000006</v>
      </c>
      <c r="E399" s="51">
        <v>702439195.44000006</v>
      </c>
      <c r="F399" s="51">
        <v>736711341.22000003</v>
      </c>
    </row>
    <row r="400" spans="2:6" x14ac:dyDescent="0.25">
      <c r="B400" s="110" t="s">
        <v>585</v>
      </c>
      <c r="C400" s="111">
        <v>8399310777</v>
      </c>
      <c r="D400" s="111">
        <v>702439195.44000006</v>
      </c>
      <c r="E400" s="111">
        <v>702439195.44000006</v>
      </c>
      <c r="F400" s="111">
        <v>736711341.22000003</v>
      </c>
    </row>
    <row r="401" spans="2:6" x14ac:dyDescent="0.25">
      <c r="B401" s="53" t="s">
        <v>429</v>
      </c>
      <c r="C401" s="111">
        <v>1480974094</v>
      </c>
      <c r="D401" s="111">
        <v>123414507.83</v>
      </c>
      <c r="E401" s="111">
        <v>123414507.83</v>
      </c>
      <c r="F401" s="111">
        <v>123414507.83</v>
      </c>
    </row>
    <row r="402" spans="2:6" x14ac:dyDescent="0.25">
      <c r="B402" s="53" t="s">
        <v>322</v>
      </c>
      <c r="C402" s="111">
        <v>5678609477</v>
      </c>
      <c r="D402" s="111">
        <v>475714087.78999996</v>
      </c>
      <c r="E402" s="111">
        <v>475714087.78999996</v>
      </c>
      <c r="F402" s="111">
        <v>509986233.56999999</v>
      </c>
    </row>
    <row r="403" spans="2:6" x14ac:dyDescent="0.25">
      <c r="B403" s="53" t="s">
        <v>323</v>
      </c>
      <c r="C403" s="111">
        <v>1030544527</v>
      </c>
      <c r="D403" s="111">
        <v>85878710.579999998</v>
      </c>
      <c r="E403" s="111">
        <v>85878710.579999998</v>
      </c>
      <c r="F403" s="111">
        <v>85878710.579999998</v>
      </c>
    </row>
    <row r="404" spans="2:6" x14ac:dyDescent="0.25">
      <c r="B404" s="53" t="s">
        <v>324</v>
      </c>
      <c r="C404" s="111">
        <v>209182679</v>
      </c>
      <c r="D404" s="111">
        <v>17431889.239999998</v>
      </c>
      <c r="E404" s="111">
        <v>17431889.239999998</v>
      </c>
      <c r="F404" s="111">
        <v>17431889.240000002</v>
      </c>
    </row>
    <row r="405" spans="2:6" x14ac:dyDescent="0.25">
      <c r="B405" s="70" t="s">
        <v>114</v>
      </c>
      <c r="C405" s="103">
        <v>1206917122</v>
      </c>
      <c r="D405" s="103">
        <v>65664132.780000001</v>
      </c>
      <c r="E405" s="103">
        <v>85791682.839999989</v>
      </c>
      <c r="F405" s="103">
        <v>80506289.980000004</v>
      </c>
    </row>
    <row r="406" spans="2:6" x14ac:dyDescent="0.25">
      <c r="B406" s="32" t="s">
        <v>325</v>
      </c>
      <c r="C406" s="51">
        <v>1206917122</v>
      </c>
      <c r="D406" s="51">
        <v>65664132.780000001</v>
      </c>
      <c r="E406" s="51">
        <v>85791682.840000004</v>
      </c>
      <c r="F406" s="51">
        <v>80506289.980000004</v>
      </c>
    </row>
    <row r="407" spans="2:6" x14ac:dyDescent="0.25">
      <c r="B407" s="110" t="s">
        <v>586</v>
      </c>
      <c r="C407" s="111">
        <v>1206917122</v>
      </c>
      <c r="D407" s="111">
        <v>65664132.780000001</v>
      </c>
      <c r="E407" s="111">
        <v>85791682.840000004</v>
      </c>
      <c r="F407" s="111">
        <v>80506289.980000004</v>
      </c>
    </row>
    <row r="408" spans="2:6" x14ac:dyDescent="0.25">
      <c r="B408" s="53" t="s">
        <v>429</v>
      </c>
      <c r="C408" s="111">
        <v>486268379</v>
      </c>
      <c r="D408" s="111">
        <v>21350120.77</v>
      </c>
      <c r="E408" s="111">
        <v>37836409.460000001</v>
      </c>
      <c r="F408" s="111">
        <v>36266320.090000004</v>
      </c>
    </row>
    <row r="409" spans="2:6" x14ac:dyDescent="0.25">
      <c r="B409" s="53" t="s">
        <v>326</v>
      </c>
      <c r="C409" s="111">
        <v>41185856</v>
      </c>
      <c r="D409" s="111">
        <v>636178.30000000005</v>
      </c>
      <c r="E409" s="111">
        <v>866164.89</v>
      </c>
      <c r="F409" s="111">
        <v>529873.75</v>
      </c>
    </row>
    <row r="410" spans="2:6" x14ac:dyDescent="0.25">
      <c r="B410" s="53" t="s">
        <v>327</v>
      </c>
      <c r="C410" s="111">
        <v>23262980</v>
      </c>
      <c r="D410" s="111">
        <v>131873.28</v>
      </c>
      <c r="E410" s="111">
        <v>2550706.09</v>
      </c>
      <c r="F410" s="111">
        <v>2258211.5500000003</v>
      </c>
    </row>
    <row r="411" spans="2:6" x14ac:dyDescent="0.25">
      <c r="B411" s="53" t="s">
        <v>328</v>
      </c>
      <c r="C411" s="111">
        <v>145352665</v>
      </c>
      <c r="D411" s="111">
        <v>5532735.9899999993</v>
      </c>
      <c r="E411" s="111">
        <v>6307219.9100000001</v>
      </c>
      <c r="F411" s="111">
        <v>5918042.6399999997</v>
      </c>
    </row>
    <row r="412" spans="2:6" x14ac:dyDescent="0.25">
      <c r="B412" s="53" t="s">
        <v>329</v>
      </c>
      <c r="C412" s="111">
        <v>41920095</v>
      </c>
      <c r="D412" s="111">
        <v>372698</v>
      </c>
      <c r="E412" s="111">
        <v>632320.35</v>
      </c>
      <c r="F412" s="111">
        <v>543365.81000000006</v>
      </c>
    </row>
    <row r="413" spans="2:6" x14ac:dyDescent="0.25">
      <c r="B413" s="53" t="s">
        <v>227</v>
      </c>
      <c r="C413" s="111">
        <v>22850000</v>
      </c>
      <c r="D413" s="111">
        <v>2352940.16</v>
      </c>
      <c r="E413" s="111">
        <v>2311275.8600000003</v>
      </c>
      <c r="F413" s="111">
        <v>863346.79</v>
      </c>
    </row>
    <row r="414" spans="2:6" x14ac:dyDescent="0.25">
      <c r="B414" s="53" t="s">
        <v>378</v>
      </c>
      <c r="C414" s="111">
        <v>446077147</v>
      </c>
      <c r="D414" s="111">
        <v>35287586.280000001</v>
      </c>
      <c r="E414" s="111">
        <v>35287586.280000001</v>
      </c>
      <c r="F414" s="111">
        <v>34127129.350000001</v>
      </c>
    </row>
    <row r="415" spans="2:6" x14ac:dyDescent="0.25">
      <c r="B415" s="70" t="s">
        <v>115</v>
      </c>
      <c r="C415" s="103">
        <v>3017699205</v>
      </c>
      <c r="D415" s="103">
        <v>263145126.29000002</v>
      </c>
      <c r="E415" s="103">
        <v>248357553.81</v>
      </c>
      <c r="F415" s="103">
        <v>312295971.69000006</v>
      </c>
    </row>
    <row r="416" spans="2:6" x14ac:dyDescent="0.25">
      <c r="B416" s="32" t="s">
        <v>330</v>
      </c>
      <c r="C416" s="51">
        <v>3017699205</v>
      </c>
      <c r="D416" s="51">
        <v>263145126.28999999</v>
      </c>
      <c r="E416" s="51">
        <v>248357553.81</v>
      </c>
      <c r="F416" s="51">
        <v>312295971.69</v>
      </c>
    </row>
    <row r="417" spans="2:6" x14ac:dyDescent="0.25">
      <c r="B417" s="110" t="s">
        <v>587</v>
      </c>
      <c r="C417" s="111">
        <v>2115775488</v>
      </c>
      <c r="D417" s="111">
        <v>198453149.83000001</v>
      </c>
      <c r="E417" s="111">
        <v>181184862.49000001</v>
      </c>
      <c r="F417" s="111">
        <v>244412764.76000002</v>
      </c>
    </row>
    <row r="418" spans="2:6" x14ac:dyDescent="0.25">
      <c r="B418" s="53" t="s">
        <v>429</v>
      </c>
      <c r="C418" s="111">
        <v>620881817</v>
      </c>
      <c r="D418" s="111">
        <v>73195025.530000001</v>
      </c>
      <c r="E418" s="111">
        <v>55743783.369999997</v>
      </c>
      <c r="F418" s="111">
        <v>68618533.299999997</v>
      </c>
    </row>
    <row r="419" spans="2:6" x14ac:dyDescent="0.25">
      <c r="B419" s="53" t="s">
        <v>331</v>
      </c>
      <c r="C419" s="111">
        <v>232811058</v>
      </c>
      <c r="D419" s="111">
        <v>20874245</v>
      </c>
      <c r="E419" s="111">
        <v>20609095.650000002</v>
      </c>
      <c r="F419" s="111">
        <v>21303784.57</v>
      </c>
    </row>
    <row r="420" spans="2:6" x14ac:dyDescent="0.25">
      <c r="B420" s="53" t="s">
        <v>332</v>
      </c>
      <c r="C420" s="111">
        <v>30610000</v>
      </c>
      <c r="D420" s="111">
        <v>1643937.45</v>
      </c>
      <c r="E420" s="111">
        <v>1643937.45</v>
      </c>
      <c r="F420" s="111">
        <v>273811.19</v>
      </c>
    </row>
    <row r="421" spans="2:6" x14ac:dyDescent="0.25">
      <c r="B421" s="53" t="s">
        <v>449</v>
      </c>
      <c r="C421" s="111">
        <v>317883594</v>
      </c>
      <c r="D421" s="111">
        <v>13157684.380000001</v>
      </c>
      <c r="E421" s="111">
        <v>13605788.550000001</v>
      </c>
      <c r="F421" s="111">
        <v>17392070.310000002</v>
      </c>
    </row>
    <row r="422" spans="2:6" x14ac:dyDescent="0.25">
      <c r="B422" s="53" t="s">
        <v>378</v>
      </c>
      <c r="C422" s="111">
        <v>349122449</v>
      </c>
      <c r="D422" s="111">
        <v>33339585.18</v>
      </c>
      <c r="E422" s="111">
        <v>33339585.18</v>
      </c>
      <c r="F422" s="111">
        <v>46608749.850000001</v>
      </c>
    </row>
    <row r="423" spans="2:6" x14ac:dyDescent="0.25">
      <c r="B423" s="53" t="s">
        <v>222</v>
      </c>
      <c r="C423" s="111">
        <v>564466570</v>
      </c>
      <c r="D423" s="111">
        <v>56242672.289999999</v>
      </c>
      <c r="E423" s="111">
        <v>56242672.289999999</v>
      </c>
      <c r="F423" s="111">
        <v>90215815.540000007</v>
      </c>
    </row>
    <row r="424" spans="2:6" x14ac:dyDescent="0.25">
      <c r="B424" s="110" t="s">
        <v>588</v>
      </c>
      <c r="C424" s="111">
        <v>100117122</v>
      </c>
      <c r="D424" s="111">
        <v>6003354.6900000004</v>
      </c>
      <c r="E424" s="111">
        <v>5401554.6900000004</v>
      </c>
      <c r="F424" s="111">
        <v>5401554.6900000004</v>
      </c>
    </row>
    <row r="425" spans="2:6" x14ac:dyDescent="0.25">
      <c r="B425" s="53" t="s">
        <v>449</v>
      </c>
      <c r="C425" s="111">
        <v>100117122</v>
      </c>
      <c r="D425" s="111">
        <v>6003354.6900000004</v>
      </c>
      <c r="E425" s="111">
        <v>5401554.6900000004</v>
      </c>
      <c r="F425" s="111">
        <v>5401554.6900000004</v>
      </c>
    </row>
    <row r="426" spans="2:6" x14ac:dyDescent="0.25">
      <c r="B426" s="110" t="s">
        <v>589</v>
      </c>
      <c r="C426" s="111">
        <v>148779208</v>
      </c>
      <c r="D426" s="111">
        <v>11686421.01</v>
      </c>
      <c r="E426" s="111">
        <v>11675526.739999998</v>
      </c>
      <c r="F426" s="111">
        <v>11656753.82</v>
      </c>
    </row>
    <row r="427" spans="2:6" x14ac:dyDescent="0.25">
      <c r="B427" s="53" t="s">
        <v>332</v>
      </c>
      <c r="C427" s="111">
        <v>148779208</v>
      </c>
      <c r="D427" s="111">
        <v>11686421.01</v>
      </c>
      <c r="E427" s="111">
        <v>11675526.739999998</v>
      </c>
      <c r="F427" s="111">
        <v>11656753.82</v>
      </c>
    </row>
    <row r="428" spans="2:6" x14ac:dyDescent="0.25">
      <c r="B428" s="110" t="s">
        <v>590</v>
      </c>
      <c r="C428" s="111">
        <v>653027387</v>
      </c>
      <c r="D428" s="111">
        <v>47002200.759999998</v>
      </c>
      <c r="E428" s="111">
        <v>50095609.890000008</v>
      </c>
      <c r="F428" s="111">
        <v>50824898.419999994</v>
      </c>
    </row>
    <row r="429" spans="2:6" x14ac:dyDescent="0.25">
      <c r="B429" s="53" t="s">
        <v>449</v>
      </c>
      <c r="C429" s="111">
        <v>653027387</v>
      </c>
      <c r="D429" s="111">
        <v>47002200.759999998</v>
      </c>
      <c r="E429" s="111">
        <v>50095609.890000008</v>
      </c>
      <c r="F429" s="111">
        <v>50824898.419999994</v>
      </c>
    </row>
    <row r="430" spans="2:6" x14ac:dyDescent="0.25">
      <c r="B430" s="70" t="s">
        <v>116</v>
      </c>
      <c r="C430" s="103">
        <v>660646782</v>
      </c>
      <c r="D430" s="103">
        <v>43142543.639999993</v>
      </c>
      <c r="E430" s="103">
        <v>59514196.980000004</v>
      </c>
      <c r="F430" s="103">
        <v>65074619.030000001</v>
      </c>
    </row>
    <row r="431" spans="2:6" x14ac:dyDescent="0.25">
      <c r="B431" s="32" t="s">
        <v>333</v>
      </c>
      <c r="C431" s="51">
        <v>660646782</v>
      </c>
      <c r="D431" s="51">
        <v>43142543.640000001</v>
      </c>
      <c r="E431" s="51">
        <v>59514196.979999989</v>
      </c>
      <c r="F431" s="51">
        <v>65074619.030000009</v>
      </c>
    </row>
    <row r="432" spans="2:6" x14ac:dyDescent="0.25">
      <c r="B432" s="110" t="s">
        <v>591</v>
      </c>
      <c r="C432" s="111">
        <v>660646782</v>
      </c>
      <c r="D432" s="111">
        <v>43142543.640000001</v>
      </c>
      <c r="E432" s="111">
        <v>59514196.979999989</v>
      </c>
      <c r="F432" s="111">
        <v>65074619.030000009</v>
      </c>
    </row>
    <row r="433" spans="2:6" x14ac:dyDescent="0.25">
      <c r="B433" s="53" t="s">
        <v>334</v>
      </c>
      <c r="C433" s="111">
        <v>656287732</v>
      </c>
      <c r="D433" s="111">
        <v>42862543.640000001</v>
      </c>
      <c r="E433" s="111">
        <v>59234196.979999989</v>
      </c>
      <c r="F433" s="111">
        <v>64794619.030000009</v>
      </c>
    </row>
    <row r="434" spans="2:6" x14ac:dyDescent="0.25">
      <c r="B434" s="53" t="s">
        <v>378</v>
      </c>
      <c r="C434" s="111">
        <v>4359050</v>
      </c>
      <c r="D434" s="111">
        <v>280000</v>
      </c>
      <c r="E434" s="111">
        <v>280000</v>
      </c>
      <c r="F434" s="111">
        <v>280000</v>
      </c>
    </row>
    <row r="435" spans="2:6" x14ac:dyDescent="0.25">
      <c r="B435" s="70" t="s">
        <v>117</v>
      </c>
      <c r="C435" s="103">
        <v>12135451604</v>
      </c>
      <c r="D435" s="103">
        <v>1374805347.49</v>
      </c>
      <c r="E435" s="103">
        <v>1262047788.4600003</v>
      </c>
      <c r="F435" s="103">
        <v>1126156014.5800002</v>
      </c>
    </row>
    <row r="436" spans="2:6" x14ac:dyDescent="0.25">
      <c r="B436" s="32" t="s">
        <v>335</v>
      </c>
      <c r="C436" s="51">
        <v>12135451604</v>
      </c>
      <c r="D436" s="51">
        <v>1374805347.49</v>
      </c>
      <c r="E436" s="51">
        <v>1262047788.46</v>
      </c>
      <c r="F436" s="51">
        <v>1126156014.5800004</v>
      </c>
    </row>
    <row r="437" spans="2:6" x14ac:dyDescent="0.25">
      <c r="B437" s="110" t="s">
        <v>592</v>
      </c>
      <c r="C437" s="111">
        <v>11082462961</v>
      </c>
      <c r="D437" s="111">
        <v>1257290853.0600002</v>
      </c>
      <c r="E437" s="111">
        <v>1146882379.1500001</v>
      </c>
      <c r="F437" s="111">
        <v>1059251311.8900001</v>
      </c>
    </row>
    <row r="438" spans="2:6" x14ac:dyDescent="0.25">
      <c r="B438" s="53" t="s">
        <v>429</v>
      </c>
      <c r="C438" s="111">
        <v>1304738273</v>
      </c>
      <c r="D438" s="111">
        <v>197452722.98999998</v>
      </c>
      <c r="E438" s="111">
        <v>142678392.02000001</v>
      </c>
      <c r="F438" s="111">
        <v>126009116.52</v>
      </c>
    </row>
    <row r="439" spans="2:6" x14ac:dyDescent="0.25">
      <c r="B439" s="53" t="s">
        <v>336</v>
      </c>
      <c r="C439" s="111">
        <v>60057830</v>
      </c>
      <c r="D439" s="111">
        <v>5895457</v>
      </c>
      <c r="E439" s="111">
        <v>5895450.1300000008</v>
      </c>
      <c r="F439" s="111">
        <v>5895450.1299999999</v>
      </c>
    </row>
    <row r="440" spans="2:6" x14ac:dyDescent="0.25">
      <c r="B440" s="53" t="s">
        <v>337</v>
      </c>
      <c r="C440" s="111">
        <v>454870434</v>
      </c>
      <c r="D440" s="111">
        <v>47352936.829999998</v>
      </c>
      <c r="E440" s="111">
        <v>44791341.75</v>
      </c>
      <c r="F440" s="111">
        <v>41567864.310000002</v>
      </c>
    </row>
    <row r="441" spans="2:6" x14ac:dyDescent="0.25">
      <c r="B441" s="53" t="s">
        <v>338</v>
      </c>
      <c r="C441" s="111">
        <v>815254072</v>
      </c>
      <c r="D441" s="111">
        <v>76050523.180000007</v>
      </c>
      <c r="E441" s="111">
        <v>86378335.920000002</v>
      </c>
      <c r="F441" s="111">
        <v>84888783.140000001</v>
      </c>
    </row>
    <row r="442" spans="2:6" x14ac:dyDescent="0.25">
      <c r="B442" s="53" t="s">
        <v>339</v>
      </c>
      <c r="C442" s="111">
        <v>1161417797</v>
      </c>
      <c r="D442" s="111">
        <v>41117871</v>
      </c>
      <c r="E442" s="111">
        <v>7952698.0499999989</v>
      </c>
      <c r="F442" s="111">
        <v>7916490.6900000004</v>
      </c>
    </row>
    <row r="443" spans="2:6" x14ac:dyDescent="0.25">
      <c r="B443" s="53" t="s">
        <v>340</v>
      </c>
      <c r="C443" s="111">
        <v>75748528</v>
      </c>
      <c r="D443" s="111">
        <v>34945476</v>
      </c>
      <c r="E443" s="111">
        <v>4739206.2299999995</v>
      </c>
      <c r="F443" s="111">
        <v>4929074.28</v>
      </c>
    </row>
    <row r="444" spans="2:6" x14ac:dyDescent="0.25">
      <c r="B444" s="53" t="s">
        <v>341</v>
      </c>
      <c r="C444" s="111">
        <v>212481509</v>
      </c>
      <c r="D444" s="111">
        <v>11210882.5</v>
      </c>
      <c r="E444" s="111">
        <v>11212730.41</v>
      </c>
      <c r="F444" s="111">
        <v>11356012.399999999</v>
      </c>
    </row>
    <row r="445" spans="2:6" x14ac:dyDescent="0.25">
      <c r="B445" s="53" t="s">
        <v>342</v>
      </c>
      <c r="C445" s="111">
        <v>97648290</v>
      </c>
      <c r="D445" s="111">
        <v>8592498</v>
      </c>
      <c r="E445" s="111">
        <v>8561739.0799999982</v>
      </c>
      <c r="F445" s="111">
        <v>8645154.2300000004</v>
      </c>
    </row>
    <row r="446" spans="2:6" x14ac:dyDescent="0.25">
      <c r="B446" s="53" t="s">
        <v>378</v>
      </c>
      <c r="C446" s="111">
        <v>315273847</v>
      </c>
      <c r="D446" s="111">
        <v>25304234.199999999</v>
      </c>
      <c r="E446" s="111">
        <v>25304234.199999999</v>
      </c>
      <c r="F446" s="111">
        <v>30433892.66</v>
      </c>
    </row>
    <row r="447" spans="2:6" x14ac:dyDescent="0.25">
      <c r="B447" s="53" t="s">
        <v>222</v>
      </c>
      <c r="C447" s="111">
        <v>6584972381</v>
      </c>
      <c r="D447" s="111">
        <v>809368251.36000001</v>
      </c>
      <c r="E447" s="111">
        <v>809368251.36000001</v>
      </c>
      <c r="F447" s="111">
        <v>737609473.53000009</v>
      </c>
    </row>
    <row r="448" spans="2:6" x14ac:dyDescent="0.25">
      <c r="B448" s="110" t="s">
        <v>593</v>
      </c>
      <c r="C448" s="111">
        <v>1052988643</v>
      </c>
      <c r="D448" s="111">
        <v>117514494.43000001</v>
      </c>
      <c r="E448" s="111">
        <v>115165409.30999999</v>
      </c>
      <c r="F448" s="111">
        <v>66904702.690000013</v>
      </c>
    </row>
    <row r="449" spans="2:6" x14ac:dyDescent="0.25">
      <c r="B449" s="53" t="s">
        <v>339</v>
      </c>
      <c r="C449" s="111">
        <v>1052988643</v>
      </c>
      <c r="D449" s="111">
        <v>117514494.43000001</v>
      </c>
      <c r="E449" s="111">
        <v>115165409.30999999</v>
      </c>
      <c r="F449" s="111">
        <v>66904702.690000013</v>
      </c>
    </row>
    <row r="450" spans="2:6" x14ac:dyDescent="0.25">
      <c r="B450" s="70" t="s">
        <v>118</v>
      </c>
      <c r="C450" s="103">
        <v>15535507827</v>
      </c>
      <c r="D450" s="103">
        <v>1299484293.9200001</v>
      </c>
      <c r="E450" s="103">
        <v>1289455572.5999999</v>
      </c>
      <c r="F450" s="103">
        <v>1376305698.71</v>
      </c>
    </row>
    <row r="451" spans="2:6" x14ac:dyDescent="0.25">
      <c r="B451" s="32" t="s">
        <v>343</v>
      </c>
      <c r="C451" s="51">
        <v>15535507827</v>
      </c>
      <c r="D451" s="51">
        <v>1299484293.9200001</v>
      </c>
      <c r="E451" s="51">
        <v>1289455572.5999999</v>
      </c>
      <c r="F451" s="51">
        <v>1376305698.71</v>
      </c>
    </row>
    <row r="452" spans="2:6" x14ac:dyDescent="0.25">
      <c r="B452" s="110" t="s">
        <v>594</v>
      </c>
      <c r="C452" s="111">
        <v>14321235398</v>
      </c>
      <c r="D452" s="111">
        <v>1218712416.55</v>
      </c>
      <c r="E452" s="111">
        <v>1202836751.54</v>
      </c>
      <c r="F452" s="111">
        <v>1254424362.0799999</v>
      </c>
    </row>
    <row r="453" spans="2:6" x14ac:dyDescent="0.25">
      <c r="B453" s="53" t="s">
        <v>429</v>
      </c>
      <c r="C453" s="111">
        <v>545939160</v>
      </c>
      <c r="D453" s="111">
        <v>41239452.449999996</v>
      </c>
      <c r="E453" s="111">
        <v>30562476.710000001</v>
      </c>
      <c r="F453" s="111">
        <v>32165090.119999997</v>
      </c>
    </row>
    <row r="454" spans="2:6" x14ac:dyDescent="0.25">
      <c r="B454" s="53" t="s">
        <v>390</v>
      </c>
      <c r="C454" s="111">
        <v>2940706788</v>
      </c>
      <c r="D454" s="111">
        <v>353871634.13999999</v>
      </c>
      <c r="E454" s="111">
        <v>351332656.8300001</v>
      </c>
      <c r="F454" s="111">
        <v>352651553.39999998</v>
      </c>
    </row>
    <row r="455" spans="2:6" x14ac:dyDescent="0.25">
      <c r="B455" s="53" t="s">
        <v>344</v>
      </c>
      <c r="C455" s="111">
        <v>463394782</v>
      </c>
      <c r="D455" s="111">
        <v>34012593.730000004</v>
      </c>
      <c r="E455" s="111">
        <v>31352881.770000003</v>
      </c>
      <c r="F455" s="111">
        <v>34383881.339999996</v>
      </c>
    </row>
    <row r="456" spans="2:6" x14ac:dyDescent="0.25">
      <c r="B456" s="53" t="s">
        <v>378</v>
      </c>
      <c r="C456" s="111">
        <v>760228131</v>
      </c>
      <c r="D456" s="111">
        <v>61423770.450000003</v>
      </c>
      <c r="E456" s="111">
        <v>61423770.450000003</v>
      </c>
      <c r="F456" s="111">
        <v>95086266.689999983</v>
      </c>
    </row>
    <row r="457" spans="2:6" x14ac:dyDescent="0.25">
      <c r="B457" s="53" t="s">
        <v>222</v>
      </c>
      <c r="C457" s="111">
        <v>9610966537</v>
      </c>
      <c r="D457" s="111">
        <v>728164965.77999997</v>
      </c>
      <c r="E457" s="111">
        <v>728164965.77999997</v>
      </c>
      <c r="F457" s="111">
        <v>740137570.52999997</v>
      </c>
    </row>
    <row r="458" spans="2:6" x14ac:dyDescent="0.25">
      <c r="B458" s="110" t="s">
        <v>595</v>
      </c>
      <c r="C458" s="111">
        <v>595209094</v>
      </c>
      <c r="D458" s="111">
        <v>47866504.230000004</v>
      </c>
      <c r="E458" s="111">
        <v>43172065.470000006</v>
      </c>
      <c r="F458" s="111">
        <v>44440428.810000002</v>
      </c>
    </row>
    <row r="459" spans="2:6" x14ac:dyDescent="0.25">
      <c r="B459" s="53" t="s">
        <v>344</v>
      </c>
      <c r="C459" s="111">
        <v>595209094</v>
      </c>
      <c r="D459" s="111">
        <v>47866504.230000004</v>
      </c>
      <c r="E459" s="111">
        <v>43172065.470000006</v>
      </c>
      <c r="F459" s="111">
        <v>44440428.810000002</v>
      </c>
    </row>
    <row r="460" spans="2:6" x14ac:dyDescent="0.25">
      <c r="B460" s="110" t="s">
        <v>596</v>
      </c>
      <c r="C460" s="111">
        <v>580483181</v>
      </c>
      <c r="D460" s="111">
        <v>30202442.609999999</v>
      </c>
      <c r="E460" s="111">
        <v>40743825.060000002</v>
      </c>
      <c r="F460" s="111">
        <v>74831710.040000007</v>
      </c>
    </row>
    <row r="461" spans="2:6" x14ac:dyDescent="0.25">
      <c r="B461" s="53" t="s">
        <v>390</v>
      </c>
      <c r="C461" s="111">
        <v>580483181</v>
      </c>
      <c r="D461" s="111">
        <v>30202442.609999999</v>
      </c>
      <c r="E461" s="111">
        <v>40743825.060000002</v>
      </c>
      <c r="F461" s="111">
        <v>74831710.040000007</v>
      </c>
    </row>
    <row r="462" spans="2:6" x14ac:dyDescent="0.25">
      <c r="B462" s="110" t="s">
        <v>597</v>
      </c>
      <c r="C462" s="111">
        <v>38580154</v>
      </c>
      <c r="D462" s="111">
        <v>2702930.5300000003</v>
      </c>
      <c r="E462" s="111">
        <v>2702930.53</v>
      </c>
      <c r="F462" s="111">
        <v>2609197.7800000007</v>
      </c>
    </row>
    <row r="463" spans="2:6" x14ac:dyDescent="0.25">
      <c r="B463" s="53" t="s">
        <v>344</v>
      </c>
      <c r="C463" s="111">
        <v>38580154</v>
      </c>
      <c r="D463" s="111">
        <v>2702930.5300000003</v>
      </c>
      <c r="E463" s="111">
        <v>2702930.53</v>
      </c>
      <c r="F463" s="111">
        <v>2609197.7800000007</v>
      </c>
    </row>
    <row r="464" spans="2:6" x14ac:dyDescent="0.25">
      <c r="B464" s="70" t="s">
        <v>345</v>
      </c>
      <c r="C464" s="103">
        <v>5697312972</v>
      </c>
      <c r="D464" s="103">
        <v>340900470.15999997</v>
      </c>
      <c r="E464" s="103">
        <v>257016457.81</v>
      </c>
      <c r="F464" s="103">
        <v>373275700.16000003</v>
      </c>
    </row>
    <row r="465" spans="2:6" x14ac:dyDescent="0.25">
      <c r="B465" s="32" t="s">
        <v>346</v>
      </c>
      <c r="C465" s="51">
        <v>5697312972</v>
      </c>
      <c r="D465" s="51">
        <v>340900470.16000003</v>
      </c>
      <c r="E465" s="51">
        <v>257016457.80999997</v>
      </c>
      <c r="F465" s="51">
        <v>373275700.16000003</v>
      </c>
    </row>
    <row r="466" spans="2:6" x14ac:dyDescent="0.25">
      <c r="B466" s="110" t="s">
        <v>598</v>
      </c>
      <c r="C466" s="111">
        <v>2679122491</v>
      </c>
      <c r="D466" s="111">
        <v>245557561.21000001</v>
      </c>
      <c r="E466" s="111">
        <v>185524901.32999998</v>
      </c>
      <c r="F466" s="111">
        <v>151807939.95999998</v>
      </c>
    </row>
    <row r="467" spans="2:6" x14ac:dyDescent="0.25">
      <c r="B467" s="53" t="s">
        <v>429</v>
      </c>
      <c r="C467" s="111">
        <v>769418252</v>
      </c>
      <c r="D467" s="111">
        <v>78915165.239999995</v>
      </c>
      <c r="E467" s="111">
        <v>69523519.050000012</v>
      </c>
      <c r="F467" s="111">
        <v>60392729.07</v>
      </c>
    </row>
    <row r="468" spans="2:6" x14ac:dyDescent="0.25">
      <c r="B468" s="53" t="s">
        <v>348</v>
      </c>
      <c r="C468" s="111">
        <v>900218484</v>
      </c>
      <c r="D468" s="111">
        <v>6384891.4100000001</v>
      </c>
      <c r="E468" s="111">
        <v>6675446.9799999995</v>
      </c>
      <c r="F468" s="111">
        <v>7286254.2100000009</v>
      </c>
    </row>
    <row r="469" spans="2:6" x14ac:dyDescent="0.25">
      <c r="B469" s="53" t="s">
        <v>391</v>
      </c>
      <c r="C469" s="111">
        <v>536719638</v>
      </c>
      <c r="D469" s="111">
        <v>55730069.659999996</v>
      </c>
      <c r="E469" s="111">
        <v>29257479.199999999</v>
      </c>
      <c r="F469" s="111">
        <v>29104970.699999996</v>
      </c>
    </row>
    <row r="470" spans="2:6" x14ac:dyDescent="0.25">
      <c r="B470" s="53" t="s">
        <v>349</v>
      </c>
      <c r="C470" s="111">
        <v>163847729</v>
      </c>
      <c r="D470" s="111">
        <v>9335451.7800000012</v>
      </c>
      <c r="E470" s="111">
        <v>9368009.9800000004</v>
      </c>
      <c r="F470" s="111">
        <v>9273725.6099999994</v>
      </c>
    </row>
    <row r="471" spans="2:6" x14ac:dyDescent="0.25">
      <c r="B471" s="53" t="s">
        <v>378</v>
      </c>
      <c r="C471" s="111">
        <v>73827605</v>
      </c>
      <c r="D471" s="111">
        <v>-2390954</v>
      </c>
      <c r="E471" s="111">
        <v>-2390954</v>
      </c>
      <c r="F471" s="111">
        <v>-768917.39999999991</v>
      </c>
    </row>
    <row r="472" spans="2:6" x14ac:dyDescent="0.25">
      <c r="B472" s="53" t="s">
        <v>222</v>
      </c>
      <c r="C472" s="111">
        <v>235090783</v>
      </c>
      <c r="D472" s="111">
        <v>97582937.120000005</v>
      </c>
      <c r="E472" s="111">
        <v>73091400.120000005</v>
      </c>
      <c r="F472" s="111">
        <v>46519177.770000003</v>
      </c>
    </row>
    <row r="473" spans="2:6" x14ac:dyDescent="0.25">
      <c r="B473" s="110" t="s">
        <v>599</v>
      </c>
      <c r="C473" s="111">
        <v>276622900</v>
      </c>
      <c r="D473" s="111">
        <v>0</v>
      </c>
      <c r="E473" s="111">
        <v>0</v>
      </c>
      <c r="F473" s="111">
        <v>0</v>
      </c>
    </row>
    <row r="474" spans="2:6" x14ac:dyDescent="0.25">
      <c r="B474" s="53" t="s">
        <v>349</v>
      </c>
      <c r="C474" s="111">
        <v>276622900</v>
      </c>
      <c r="D474" s="111">
        <v>0</v>
      </c>
      <c r="E474" s="111">
        <v>0</v>
      </c>
      <c r="F474" s="111">
        <v>0</v>
      </c>
    </row>
    <row r="475" spans="2:6" x14ac:dyDescent="0.25">
      <c r="B475" s="110" t="s">
        <v>600</v>
      </c>
      <c r="C475" s="111">
        <v>2691494249</v>
      </c>
      <c r="D475" s="111">
        <v>92399551.419999987</v>
      </c>
      <c r="E475" s="111">
        <v>66190416.259999998</v>
      </c>
      <c r="F475" s="111">
        <v>217422175.80000001</v>
      </c>
    </row>
    <row r="476" spans="2:6" x14ac:dyDescent="0.25">
      <c r="B476" s="53" t="s">
        <v>347</v>
      </c>
      <c r="C476" s="111">
        <v>2691494249</v>
      </c>
      <c r="D476" s="111">
        <v>92399551.419999987</v>
      </c>
      <c r="E476" s="111">
        <v>66190416.259999998</v>
      </c>
      <c r="F476" s="111">
        <v>217422175.80000001</v>
      </c>
    </row>
    <row r="477" spans="2:6" x14ac:dyDescent="0.25">
      <c r="B477" s="110" t="s">
        <v>601</v>
      </c>
      <c r="C477" s="111">
        <v>50073332</v>
      </c>
      <c r="D477" s="111">
        <v>2943357.53</v>
      </c>
      <c r="E477" s="111">
        <v>5301140.2199999988</v>
      </c>
      <c r="F477" s="111">
        <v>4045584.4</v>
      </c>
    </row>
    <row r="478" spans="2:6" x14ac:dyDescent="0.25">
      <c r="B478" s="53" t="s">
        <v>429</v>
      </c>
      <c r="C478" s="111">
        <v>50073332</v>
      </c>
      <c r="D478" s="111">
        <v>2943357.53</v>
      </c>
      <c r="E478" s="111">
        <v>5301140.2199999988</v>
      </c>
      <c r="F478" s="111">
        <v>4045584.4</v>
      </c>
    </row>
    <row r="479" spans="2:6" x14ac:dyDescent="0.25">
      <c r="B479" s="70" t="s">
        <v>350</v>
      </c>
      <c r="C479" s="103">
        <v>1857951622</v>
      </c>
      <c r="D479" s="103">
        <v>101771289.69</v>
      </c>
      <c r="E479" s="103">
        <v>124060552.35999998</v>
      </c>
      <c r="F479" s="103">
        <v>127790020.97999999</v>
      </c>
    </row>
    <row r="480" spans="2:6" x14ac:dyDescent="0.25">
      <c r="B480" s="32" t="s">
        <v>351</v>
      </c>
      <c r="C480" s="51">
        <v>1857951622</v>
      </c>
      <c r="D480" s="51">
        <v>101771289.69</v>
      </c>
      <c r="E480" s="51">
        <v>124060552.35999998</v>
      </c>
      <c r="F480" s="51">
        <v>127790020.97999999</v>
      </c>
    </row>
    <row r="481" spans="2:6" x14ac:dyDescent="0.25">
      <c r="B481" s="110" t="s">
        <v>602</v>
      </c>
      <c r="C481" s="111">
        <v>1000969087</v>
      </c>
      <c r="D481" s="111">
        <v>47069248.870000005</v>
      </c>
      <c r="E481" s="111">
        <v>52747129.059999995</v>
      </c>
      <c r="F481" s="111">
        <v>56805973.969999999</v>
      </c>
    </row>
    <row r="482" spans="2:6" x14ac:dyDescent="0.25">
      <c r="B482" s="53" t="s">
        <v>429</v>
      </c>
      <c r="C482" s="111">
        <v>673308126</v>
      </c>
      <c r="D482" s="111">
        <v>27202431.070000004</v>
      </c>
      <c r="E482" s="111">
        <v>34830311.259999998</v>
      </c>
      <c r="F482" s="111">
        <v>36544130.809999995</v>
      </c>
    </row>
    <row r="483" spans="2:6" x14ac:dyDescent="0.25">
      <c r="B483" s="53" t="s">
        <v>450</v>
      </c>
      <c r="C483" s="111">
        <v>300860961</v>
      </c>
      <c r="D483" s="111">
        <v>19866817.800000001</v>
      </c>
      <c r="E483" s="111">
        <v>17916817.799999997</v>
      </c>
      <c r="F483" s="111">
        <v>19101843.16</v>
      </c>
    </row>
    <row r="484" spans="2:6" x14ac:dyDescent="0.25">
      <c r="B484" s="53" t="s">
        <v>378</v>
      </c>
      <c r="C484" s="111">
        <v>26800000</v>
      </c>
      <c r="D484" s="111">
        <v>0</v>
      </c>
      <c r="E484" s="111">
        <v>0</v>
      </c>
      <c r="F484" s="111">
        <v>1160000</v>
      </c>
    </row>
    <row r="485" spans="2:6" x14ac:dyDescent="0.25">
      <c r="B485" s="110" t="s">
        <v>603</v>
      </c>
      <c r="C485" s="111">
        <v>186188488</v>
      </c>
      <c r="D485" s="111">
        <v>16941424.329999998</v>
      </c>
      <c r="E485" s="111">
        <v>17627613.84</v>
      </c>
      <c r="F485" s="111">
        <v>19340015.57</v>
      </c>
    </row>
    <row r="486" spans="2:6" x14ac:dyDescent="0.25">
      <c r="B486" s="53" t="s">
        <v>352</v>
      </c>
      <c r="C486" s="111">
        <v>186188488</v>
      </c>
      <c r="D486" s="111">
        <v>16941424.329999998</v>
      </c>
      <c r="E486" s="111">
        <v>17627613.84</v>
      </c>
      <c r="F486" s="111">
        <v>19340015.57</v>
      </c>
    </row>
    <row r="487" spans="2:6" x14ac:dyDescent="0.25">
      <c r="B487" s="110" t="s">
        <v>604</v>
      </c>
      <c r="C487" s="111">
        <v>670794047</v>
      </c>
      <c r="D487" s="111">
        <v>37760616.489999995</v>
      </c>
      <c r="E487" s="111">
        <v>53685809.459999986</v>
      </c>
      <c r="F487" s="111">
        <v>51644031.439999998</v>
      </c>
    </row>
    <row r="488" spans="2:6" x14ac:dyDescent="0.25">
      <c r="B488" s="53" t="s">
        <v>353</v>
      </c>
      <c r="C488" s="111">
        <v>670794047</v>
      </c>
      <c r="D488" s="111">
        <v>37760616.489999995</v>
      </c>
      <c r="E488" s="111">
        <v>53685809.459999986</v>
      </c>
      <c r="F488" s="111">
        <v>51644031.439999998</v>
      </c>
    </row>
    <row r="489" spans="2:6" x14ac:dyDescent="0.25">
      <c r="B489" s="70" t="s">
        <v>121</v>
      </c>
      <c r="C489" s="103">
        <v>3551479482</v>
      </c>
      <c r="D489" s="103">
        <v>126874248.7</v>
      </c>
      <c r="E489" s="103">
        <v>126019895.20000002</v>
      </c>
      <c r="F489" s="103">
        <v>118267554.53999999</v>
      </c>
    </row>
    <row r="490" spans="2:6" x14ac:dyDescent="0.25">
      <c r="B490" s="32" t="s">
        <v>354</v>
      </c>
      <c r="C490" s="51">
        <v>3551479482</v>
      </c>
      <c r="D490" s="51">
        <v>126874248.70000002</v>
      </c>
      <c r="E490" s="51">
        <v>126019895.2</v>
      </c>
      <c r="F490" s="51">
        <v>118267554.54000001</v>
      </c>
    </row>
    <row r="491" spans="2:6" x14ac:dyDescent="0.25">
      <c r="B491" s="110" t="s">
        <v>605</v>
      </c>
      <c r="C491" s="111">
        <v>3366336226</v>
      </c>
      <c r="D491" s="111">
        <v>121867245.94000001</v>
      </c>
      <c r="E491" s="111">
        <v>111172311.83</v>
      </c>
      <c r="F491" s="111">
        <v>104253464.02999999</v>
      </c>
    </row>
    <row r="492" spans="2:6" x14ac:dyDescent="0.25">
      <c r="B492" s="53" t="s">
        <v>429</v>
      </c>
      <c r="C492" s="111">
        <v>1501754655</v>
      </c>
      <c r="D492" s="111">
        <v>69457112.010000005</v>
      </c>
      <c r="E492" s="111">
        <v>71471489.890000015</v>
      </c>
      <c r="F492" s="111">
        <v>68866178.649999991</v>
      </c>
    </row>
    <row r="493" spans="2:6" x14ac:dyDescent="0.25">
      <c r="B493" s="53" t="s">
        <v>355</v>
      </c>
      <c r="C493" s="111">
        <v>134061622</v>
      </c>
      <c r="D493" s="111">
        <v>26752488.949999999</v>
      </c>
      <c r="E493" s="111">
        <v>8315106.0999999996</v>
      </c>
      <c r="F493" s="111">
        <v>3397566.75</v>
      </c>
    </row>
    <row r="494" spans="2:6" x14ac:dyDescent="0.25">
      <c r="B494" s="53" t="s">
        <v>356</v>
      </c>
      <c r="C494" s="111">
        <v>734922693</v>
      </c>
      <c r="D494" s="111">
        <v>5252765.2200000007</v>
      </c>
      <c r="E494" s="111">
        <v>4829502.74</v>
      </c>
      <c r="F494" s="111">
        <v>5433505.5299999993</v>
      </c>
    </row>
    <row r="495" spans="2:6" x14ac:dyDescent="0.25">
      <c r="B495" s="53" t="s">
        <v>357</v>
      </c>
      <c r="C495" s="111">
        <v>368510122</v>
      </c>
      <c r="D495" s="111">
        <v>764286.41999999993</v>
      </c>
      <c r="E495" s="111">
        <v>764286.41999999993</v>
      </c>
      <c r="F495" s="111">
        <v>764286.42</v>
      </c>
    </row>
    <row r="496" spans="2:6" x14ac:dyDescent="0.25">
      <c r="B496" s="53" t="s">
        <v>378</v>
      </c>
      <c r="C496" s="111">
        <v>321370378</v>
      </c>
      <c r="D496" s="111">
        <v>432000</v>
      </c>
      <c r="E496" s="111">
        <v>0</v>
      </c>
      <c r="F496" s="111">
        <v>0</v>
      </c>
    </row>
    <row r="497" spans="2:6" x14ac:dyDescent="0.25">
      <c r="B497" s="53" t="s">
        <v>222</v>
      </c>
      <c r="C497" s="111">
        <v>305716756</v>
      </c>
      <c r="D497" s="111">
        <v>19208593.34</v>
      </c>
      <c r="E497" s="111">
        <v>25791926.68</v>
      </c>
      <c r="F497" s="111">
        <v>25791926.68</v>
      </c>
    </row>
    <row r="498" spans="2:6" x14ac:dyDescent="0.25">
      <c r="B498" s="110" t="s">
        <v>606</v>
      </c>
      <c r="C498" s="111">
        <v>185143256</v>
      </c>
      <c r="D498" s="111">
        <v>5007002.76</v>
      </c>
      <c r="E498" s="111">
        <v>14847583.369999997</v>
      </c>
      <c r="F498" s="111">
        <v>14014090.51</v>
      </c>
    </row>
    <row r="499" spans="2:6" x14ac:dyDescent="0.25">
      <c r="B499" s="53" t="s">
        <v>355</v>
      </c>
      <c r="C499" s="111">
        <v>185143256</v>
      </c>
      <c r="D499" s="111">
        <v>5007002.76</v>
      </c>
      <c r="E499" s="111">
        <v>14847583.369999997</v>
      </c>
      <c r="F499" s="111">
        <v>14014090.51</v>
      </c>
    </row>
    <row r="500" spans="2:6" x14ac:dyDescent="0.25">
      <c r="B500" s="70" t="s">
        <v>122</v>
      </c>
      <c r="C500" s="103">
        <v>14115198200</v>
      </c>
      <c r="D500" s="103">
        <v>1000673879.59</v>
      </c>
      <c r="E500" s="103">
        <v>903122580.25999987</v>
      </c>
      <c r="F500" s="103">
        <v>802791734.08999991</v>
      </c>
    </row>
    <row r="501" spans="2:6" x14ac:dyDescent="0.25">
      <c r="B501" s="32" t="s">
        <v>358</v>
      </c>
      <c r="C501" s="51">
        <v>14115198200</v>
      </c>
      <c r="D501" s="51">
        <v>1000673879.59</v>
      </c>
      <c r="E501" s="51">
        <v>903122580.25999999</v>
      </c>
      <c r="F501" s="51">
        <v>802791734.08999991</v>
      </c>
    </row>
    <row r="502" spans="2:6" x14ac:dyDescent="0.25">
      <c r="B502" s="110" t="s">
        <v>607</v>
      </c>
      <c r="C502" s="111">
        <v>14115198200</v>
      </c>
      <c r="D502" s="111">
        <v>1000673879.59</v>
      </c>
      <c r="E502" s="111">
        <v>903122580.25999999</v>
      </c>
      <c r="F502" s="111">
        <v>802791734.08999991</v>
      </c>
    </row>
    <row r="503" spans="2:6" x14ac:dyDescent="0.25">
      <c r="B503" s="53" t="s">
        <v>429</v>
      </c>
      <c r="C503" s="111">
        <v>2140531468</v>
      </c>
      <c r="D503" s="111">
        <v>100959960.83999999</v>
      </c>
      <c r="E503" s="111">
        <v>175368677.65000001</v>
      </c>
      <c r="F503" s="111">
        <v>200078932.26000002</v>
      </c>
    </row>
    <row r="504" spans="2:6" x14ac:dyDescent="0.25">
      <c r="B504" s="53" t="s">
        <v>359</v>
      </c>
      <c r="C504" s="111">
        <v>6713453437</v>
      </c>
      <c r="D504" s="111">
        <v>792911214.43000007</v>
      </c>
      <c r="E504" s="111">
        <v>637501631.73000002</v>
      </c>
      <c r="F504" s="111">
        <v>171426027.75000003</v>
      </c>
    </row>
    <row r="505" spans="2:6" x14ac:dyDescent="0.25">
      <c r="B505" s="53" t="s">
        <v>360</v>
      </c>
      <c r="C505" s="111">
        <v>5224875095</v>
      </c>
      <c r="D505" s="111">
        <v>106602704.32000001</v>
      </c>
      <c r="E505" s="111">
        <v>90052270.879999995</v>
      </c>
      <c r="F505" s="111">
        <v>429448574.07999992</v>
      </c>
    </row>
    <row r="506" spans="2:6" x14ac:dyDescent="0.25">
      <c r="B506" s="53" t="s">
        <v>378</v>
      </c>
      <c r="C506" s="111">
        <v>36338200</v>
      </c>
      <c r="D506" s="111">
        <v>200000</v>
      </c>
      <c r="E506" s="111">
        <v>200000</v>
      </c>
      <c r="F506" s="111">
        <v>1838200</v>
      </c>
    </row>
    <row r="507" spans="2:6" x14ac:dyDescent="0.25">
      <c r="B507" s="70" t="s">
        <v>124</v>
      </c>
      <c r="C507" s="103">
        <v>9087263346</v>
      </c>
      <c r="D507" s="103">
        <v>757271928.03000009</v>
      </c>
      <c r="E507" s="103">
        <v>757271928.03000009</v>
      </c>
      <c r="F507" s="103">
        <v>757271928.03000009</v>
      </c>
    </row>
    <row r="508" spans="2:6" x14ac:dyDescent="0.25">
      <c r="B508" s="32" t="s">
        <v>361</v>
      </c>
      <c r="C508" s="51">
        <v>9087263346</v>
      </c>
      <c r="D508" s="51">
        <v>757271928.03000009</v>
      </c>
      <c r="E508" s="51">
        <v>757271928.03000009</v>
      </c>
      <c r="F508" s="51">
        <v>757271928.03000009</v>
      </c>
    </row>
    <row r="509" spans="2:6" x14ac:dyDescent="0.25">
      <c r="B509" s="110" t="s">
        <v>608</v>
      </c>
      <c r="C509" s="111">
        <v>9087263346</v>
      </c>
      <c r="D509" s="111">
        <v>757271928.03000009</v>
      </c>
      <c r="E509" s="111">
        <v>757271928.03000009</v>
      </c>
      <c r="F509" s="111">
        <v>757271928.03000009</v>
      </c>
    </row>
    <row r="510" spans="2:6" x14ac:dyDescent="0.25">
      <c r="B510" s="53" t="s">
        <v>451</v>
      </c>
      <c r="C510" s="111">
        <v>8086959903</v>
      </c>
      <c r="D510" s="111">
        <v>673500871.25999999</v>
      </c>
      <c r="E510" s="111">
        <v>673500871.25999999</v>
      </c>
      <c r="F510" s="111">
        <v>673500871.25999999</v>
      </c>
    </row>
    <row r="511" spans="2:6" x14ac:dyDescent="0.25">
      <c r="B511" s="53" t="s">
        <v>378</v>
      </c>
      <c r="C511" s="111">
        <v>383633960</v>
      </c>
      <c r="D511" s="111">
        <v>32381933.190000001</v>
      </c>
      <c r="E511" s="111">
        <v>32381933.190000001</v>
      </c>
      <c r="F511" s="111">
        <v>32381933.190000001</v>
      </c>
    </row>
    <row r="512" spans="2:6" x14ac:dyDescent="0.25">
      <c r="B512" s="53" t="s">
        <v>222</v>
      </c>
      <c r="C512" s="111">
        <v>616669483</v>
      </c>
      <c r="D512" s="111">
        <v>51389123.579999998</v>
      </c>
      <c r="E512" s="111">
        <v>51389123.579999998</v>
      </c>
      <c r="F512" s="111">
        <v>51389123.579999998</v>
      </c>
    </row>
    <row r="513" spans="2:6" x14ac:dyDescent="0.25">
      <c r="B513" s="70" t="s">
        <v>126</v>
      </c>
      <c r="C513" s="103">
        <v>5511291957</v>
      </c>
      <c r="D513" s="103">
        <v>459274316</v>
      </c>
      <c r="E513" s="103">
        <v>459274316</v>
      </c>
      <c r="F513" s="103">
        <v>459274316</v>
      </c>
    </row>
    <row r="514" spans="2:6" x14ac:dyDescent="0.25">
      <c r="B514" s="32" t="s">
        <v>362</v>
      </c>
      <c r="C514" s="51">
        <v>5511291957</v>
      </c>
      <c r="D514" s="51">
        <v>459274316</v>
      </c>
      <c r="E514" s="51">
        <v>459274316</v>
      </c>
      <c r="F514" s="51">
        <v>459274316</v>
      </c>
    </row>
    <row r="515" spans="2:6" x14ac:dyDescent="0.25">
      <c r="B515" s="110" t="s">
        <v>609</v>
      </c>
      <c r="C515" s="111">
        <v>5511291957</v>
      </c>
      <c r="D515" s="111">
        <v>459274316</v>
      </c>
      <c r="E515" s="111">
        <v>459274316</v>
      </c>
      <c r="F515" s="111">
        <v>459274316</v>
      </c>
    </row>
    <row r="516" spans="2:6" x14ac:dyDescent="0.25">
      <c r="B516" s="53" t="s">
        <v>429</v>
      </c>
      <c r="C516" s="111">
        <v>2430099197</v>
      </c>
      <c r="D516" s="111">
        <v>176182187</v>
      </c>
      <c r="E516" s="111">
        <v>176182187</v>
      </c>
      <c r="F516" s="111">
        <v>176182187</v>
      </c>
    </row>
    <row r="517" spans="2:6" x14ac:dyDescent="0.25">
      <c r="B517" s="53" t="s">
        <v>364</v>
      </c>
      <c r="C517" s="111">
        <v>973012440</v>
      </c>
      <c r="D517" s="111">
        <v>92650065</v>
      </c>
      <c r="E517" s="111">
        <v>92650065</v>
      </c>
      <c r="F517" s="111">
        <v>92650065</v>
      </c>
    </row>
    <row r="518" spans="2:6" x14ac:dyDescent="0.25">
      <c r="B518" s="53" t="s">
        <v>365</v>
      </c>
      <c r="C518" s="111">
        <v>836004840</v>
      </c>
      <c r="D518" s="111">
        <v>85408731</v>
      </c>
      <c r="E518" s="111">
        <v>85408731</v>
      </c>
      <c r="F518" s="111">
        <v>85408731</v>
      </c>
    </row>
    <row r="519" spans="2:6" x14ac:dyDescent="0.25">
      <c r="B519" s="53" t="s">
        <v>378</v>
      </c>
      <c r="C519" s="111">
        <v>1260400000</v>
      </c>
      <c r="D519" s="111">
        <v>105033333</v>
      </c>
      <c r="E519" s="111">
        <v>105033333</v>
      </c>
      <c r="F519" s="111">
        <v>105033333</v>
      </c>
    </row>
    <row r="520" spans="2:6" x14ac:dyDescent="0.25">
      <c r="B520" s="53" t="s">
        <v>363</v>
      </c>
      <c r="C520" s="111">
        <v>11775480</v>
      </c>
      <c r="D520" s="111">
        <v>0</v>
      </c>
      <c r="E520" s="111">
        <v>0</v>
      </c>
      <c r="F520" s="111">
        <v>0</v>
      </c>
    </row>
    <row r="521" spans="2:6" x14ac:dyDescent="0.25">
      <c r="B521" s="70" t="s">
        <v>127</v>
      </c>
      <c r="C521" s="103">
        <v>1474248087</v>
      </c>
      <c r="D521" s="103">
        <v>123949980.29999998</v>
      </c>
      <c r="E521" s="103">
        <v>123949980.29999998</v>
      </c>
      <c r="F521" s="103">
        <v>123949980.29999998</v>
      </c>
    </row>
    <row r="522" spans="2:6" x14ac:dyDescent="0.25">
      <c r="B522" s="32" t="s">
        <v>366</v>
      </c>
      <c r="C522" s="51">
        <v>1474248087</v>
      </c>
      <c r="D522" s="51">
        <v>123949980.29999998</v>
      </c>
      <c r="E522" s="51">
        <v>123949980.29999998</v>
      </c>
      <c r="F522" s="51">
        <v>123949980.30000001</v>
      </c>
    </row>
    <row r="523" spans="2:6" x14ac:dyDescent="0.25">
      <c r="B523" s="110" t="s">
        <v>610</v>
      </c>
      <c r="C523" s="111">
        <v>1474248087</v>
      </c>
      <c r="D523" s="111">
        <v>123949980.29999998</v>
      </c>
      <c r="E523" s="111">
        <v>123949980.29999998</v>
      </c>
      <c r="F523" s="111">
        <v>123949980.30000001</v>
      </c>
    </row>
    <row r="524" spans="2:6" x14ac:dyDescent="0.25">
      <c r="B524" s="53" t="s">
        <v>367</v>
      </c>
      <c r="C524" s="111">
        <v>1472945088</v>
      </c>
      <c r="D524" s="111">
        <v>123833556.82999998</v>
      </c>
      <c r="E524" s="111">
        <v>123833556.82999998</v>
      </c>
      <c r="F524" s="111">
        <v>123833556.83000001</v>
      </c>
    </row>
    <row r="525" spans="2:6" x14ac:dyDescent="0.25">
      <c r="B525" s="53" t="s">
        <v>378</v>
      </c>
      <c r="C525" s="111">
        <v>1302999</v>
      </c>
      <c r="D525" s="111">
        <v>116423.47</v>
      </c>
      <c r="E525" s="111">
        <v>116423.47</v>
      </c>
      <c r="F525" s="111">
        <v>116423.47</v>
      </c>
    </row>
    <row r="526" spans="2:6" x14ac:dyDescent="0.25">
      <c r="B526" s="70" t="s">
        <v>128</v>
      </c>
      <c r="C526" s="103">
        <v>1575371875</v>
      </c>
      <c r="D526" s="103">
        <v>131280974.62</v>
      </c>
      <c r="E526" s="103">
        <v>131280974.62</v>
      </c>
      <c r="F526" s="103">
        <v>131280974.61999999</v>
      </c>
    </row>
    <row r="527" spans="2:6" x14ac:dyDescent="0.25">
      <c r="B527" s="32" t="s">
        <v>368</v>
      </c>
      <c r="C527" s="51">
        <v>1575371875</v>
      </c>
      <c r="D527" s="51">
        <v>131280974.61999999</v>
      </c>
      <c r="E527" s="51">
        <v>131280974.61999999</v>
      </c>
      <c r="F527" s="51">
        <v>131280974.62</v>
      </c>
    </row>
    <row r="528" spans="2:6" x14ac:dyDescent="0.25">
      <c r="B528" s="110" t="s">
        <v>611</v>
      </c>
      <c r="C528" s="111">
        <v>1575371875</v>
      </c>
      <c r="D528" s="111">
        <v>131280974.61999999</v>
      </c>
      <c r="E528" s="111">
        <v>131280974.61999999</v>
      </c>
      <c r="F528" s="111">
        <v>131280974.62</v>
      </c>
    </row>
    <row r="529" spans="2:6" x14ac:dyDescent="0.25">
      <c r="B529" s="53" t="s">
        <v>452</v>
      </c>
      <c r="C529" s="111">
        <v>1436291875</v>
      </c>
      <c r="D529" s="111">
        <v>119644610.97999999</v>
      </c>
      <c r="E529" s="111">
        <v>119644610.97999999</v>
      </c>
      <c r="F529" s="111">
        <v>119644610.98</v>
      </c>
    </row>
    <row r="530" spans="2:6" x14ac:dyDescent="0.25">
      <c r="B530" s="53" t="s">
        <v>378</v>
      </c>
      <c r="C530" s="111">
        <v>139080000</v>
      </c>
      <c r="D530" s="111">
        <v>11636363.640000001</v>
      </c>
      <c r="E530" s="111">
        <v>11636363.640000001</v>
      </c>
      <c r="F530" s="111">
        <v>11636363.640000001</v>
      </c>
    </row>
    <row r="531" spans="2:6" x14ac:dyDescent="0.25">
      <c r="B531" s="70" t="s">
        <v>129</v>
      </c>
      <c r="C531" s="103">
        <v>247728228</v>
      </c>
      <c r="D531" s="103">
        <v>19256659.029999997</v>
      </c>
      <c r="E531" s="103">
        <v>19209636.510000002</v>
      </c>
      <c r="F531" s="103">
        <v>18389828.09</v>
      </c>
    </row>
    <row r="532" spans="2:6" x14ac:dyDescent="0.25">
      <c r="B532" s="32" t="s">
        <v>369</v>
      </c>
      <c r="C532" s="51">
        <v>247728228</v>
      </c>
      <c r="D532" s="51">
        <v>19256659.029999997</v>
      </c>
      <c r="E532" s="51">
        <v>19209636.509999998</v>
      </c>
      <c r="F532" s="51">
        <v>18389828.09</v>
      </c>
    </row>
    <row r="533" spans="2:6" x14ac:dyDescent="0.25">
      <c r="B533" s="110" t="s">
        <v>612</v>
      </c>
      <c r="C533" s="111">
        <v>247728228</v>
      </c>
      <c r="D533" s="111">
        <v>19256659.029999997</v>
      </c>
      <c r="E533" s="111">
        <v>19209636.509999998</v>
      </c>
      <c r="F533" s="111">
        <v>18389828.09</v>
      </c>
    </row>
    <row r="534" spans="2:6" x14ac:dyDescent="0.25">
      <c r="B534" s="53" t="s">
        <v>453</v>
      </c>
      <c r="C534" s="111">
        <v>244213628</v>
      </c>
      <c r="D534" s="111">
        <v>18777661.029999997</v>
      </c>
      <c r="E534" s="111">
        <v>18730638.509999998</v>
      </c>
      <c r="F534" s="111">
        <v>17910830.09</v>
      </c>
    </row>
    <row r="535" spans="2:6" x14ac:dyDescent="0.25">
      <c r="B535" s="53" t="s">
        <v>378</v>
      </c>
      <c r="C535" s="111">
        <v>3514600</v>
      </c>
      <c r="D535" s="111">
        <v>478998</v>
      </c>
      <c r="E535" s="111">
        <v>478998</v>
      </c>
      <c r="F535" s="111">
        <v>478998</v>
      </c>
    </row>
    <row r="536" spans="2:6" x14ac:dyDescent="0.25">
      <c r="B536" s="70" t="s">
        <v>130</v>
      </c>
      <c r="C536" s="103">
        <v>901881669</v>
      </c>
      <c r="D536" s="103">
        <v>75156794</v>
      </c>
      <c r="E536" s="103">
        <v>75156794</v>
      </c>
      <c r="F536" s="103">
        <v>75156794</v>
      </c>
    </row>
    <row r="537" spans="2:6" x14ac:dyDescent="0.25">
      <c r="B537" s="32" t="s">
        <v>370</v>
      </c>
      <c r="C537" s="51">
        <v>901881669</v>
      </c>
      <c r="D537" s="51">
        <v>75156794</v>
      </c>
      <c r="E537" s="51">
        <v>75156794</v>
      </c>
      <c r="F537" s="51">
        <v>75156793.99999997</v>
      </c>
    </row>
    <row r="538" spans="2:6" x14ac:dyDescent="0.25">
      <c r="B538" s="110" t="s">
        <v>613</v>
      </c>
      <c r="C538" s="111">
        <v>901881669</v>
      </c>
      <c r="D538" s="111">
        <v>75156794</v>
      </c>
      <c r="E538" s="111">
        <v>75156794</v>
      </c>
      <c r="F538" s="111">
        <v>75156793.99999997</v>
      </c>
    </row>
    <row r="539" spans="2:6" x14ac:dyDescent="0.25">
      <c r="B539" s="53" t="s">
        <v>371</v>
      </c>
      <c r="C539" s="111">
        <v>901781669</v>
      </c>
      <c r="D539" s="111">
        <v>75140127.340000004</v>
      </c>
      <c r="E539" s="111">
        <v>75140127.340000004</v>
      </c>
      <c r="F539" s="111">
        <v>75140127.339999974</v>
      </c>
    </row>
    <row r="540" spans="2:6" x14ac:dyDescent="0.25">
      <c r="B540" s="53" t="s">
        <v>378</v>
      </c>
      <c r="C540" s="111">
        <v>100000</v>
      </c>
      <c r="D540" s="111">
        <v>16666.66</v>
      </c>
      <c r="E540" s="111">
        <v>16666.66</v>
      </c>
      <c r="F540" s="111">
        <v>16666.66</v>
      </c>
    </row>
    <row r="541" spans="2:6" x14ac:dyDescent="0.25">
      <c r="B541" s="70" t="s">
        <v>132</v>
      </c>
      <c r="C541" s="103">
        <v>217039052885</v>
      </c>
      <c r="D541" s="103">
        <v>12701689910.110001</v>
      </c>
      <c r="E541" s="103">
        <v>12701688999.259998</v>
      </c>
      <c r="F541" s="103">
        <v>18549267804.18</v>
      </c>
    </row>
    <row r="542" spans="2:6" x14ac:dyDescent="0.25">
      <c r="B542" s="32" t="s">
        <v>372</v>
      </c>
      <c r="C542" s="51">
        <v>217039052885</v>
      </c>
      <c r="D542" s="51">
        <v>12701689910.110001</v>
      </c>
      <c r="E542" s="51">
        <v>12701688999.26</v>
      </c>
      <c r="F542" s="51">
        <v>18549267804.18</v>
      </c>
    </row>
    <row r="543" spans="2:6" x14ac:dyDescent="0.25">
      <c r="B543" s="110" t="s">
        <v>614</v>
      </c>
      <c r="C543" s="111">
        <v>217039052885</v>
      </c>
      <c r="D543" s="111">
        <v>12701689910.110001</v>
      </c>
      <c r="E543" s="111">
        <v>12701688999.26</v>
      </c>
      <c r="F543" s="111">
        <v>18549267804.18</v>
      </c>
    </row>
    <row r="544" spans="2:6" x14ac:dyDescent="0.25">
      <c r="B544" s="53" t="s">
        <v>392</v>
      </c>
      <c r="C544" s="111">
        <v>217039052885</v>
      </c>
      <c r="D544" s="111">
        <v>12701689910.110001</v>
      </c>
      <c r="E544" s="111">
        <v>12701688999.26</v>
      </c>
      <c r="F544" s="111">
        <v>18549267804.18</v>
      </c>
    </row>
    <row r="545" spans="2:6" x14ac:dyDescent="0.25">
      <c r="B545" s="70" t="s">
        <v>133</v>
      </c>
      <c r="C545" s="103">
        <v>88319678959</v>
      </c>
      <c r="D545" s="103">
        <v>7265625875.5900002</v>
      </c>
      <c r="E545" s="103">
        <v>9644263426.4500008</v>
      </c>
      <c r="F545" s="103">
        <v>7630435800.0100002</v>
      </c>
    </row>
    <row r="546" spans="2:6" x14ac:dyDescent="0.25">
      <c r="B546" s="32" t="s">
        <v>373</v>
      </c>
      <c r="C546" s="51">
        <v>88319678959</v>
      </c>
      <c r="D546" s="51">
        <v>7265625875.5900002</v>
      </c>
      <c r="E546" s="51">
        <v>9644263426.4500008</v>
      </c>
      <c r="F546" s="51">
        <v>7630435800.0100002</v>
      </c>
    </row>
    <row r="547" spans="2:6" x14ac:dyDescent="0.25">
      <c r="B547" s="110" t="s">
        <v>615</v>
      </c>
      <c r="C547" s="111">
        <v>88319678959</v>
      </c>
      <c r="D547" s="111">
        <v>7265625875.5900002</v>
      </c>
      <c r="E547" s="111">
        <v>9644263426.4500008</v>
      </c>
      <c r="F547" s="111">
        <v>7630435800.0100002</v>
      </c>
    </row>
    <row r="548" spans="2:6" x14ac:dyDescent="0.25">
      <c r="B548" s="53" t="s">
        <v>374</v>
      </c>
      <c r="C548" s="111">
        <v>3701712</v>
      </c>
      <c r="D548" s="111">
        <v>0</v>
      </c>
      <c r="E548" s="111">
        <v>0</v>
      </c>
      <c r="F548" s="111">
        <v>239448.57</v>
      </c>
    </row>
    <row r="549" spans="2:6" x14ac:dyDescent="0.25">
      <c r="B549" s="53" t="s">
        <v>375</v>
      </c>
      <c r="C549" s="111">
        <v>45895199999</v>
      </c>
      <c r="D549" s="111">
        <v>6860594510</v>
      </c>
      <c r="E549" s="111">
        <v>6860594510</v>
      </c>
      <c r="F549" s="111">
        <v>4766613062</v>
      </c>
    </row>
    <row r="550" spans="2:6" x14ac:dyDescent="0.25">
      <c r="B550" s="53" t="s">
        <v>378</v>
      </c>
      <c r="C550" s="111">
        <v>34163988319</v>
      </c>
      <c r="D550" s="111">
        <v>331676919.35000002</v>
      </c>
      <c r="E550" s="111">
        <v>2710314470.21</v>
      </c>
      <c r="F550" s="111">
        <v>2710314470.21</v>
      </c>
    </row>
    <row r="551" spans="2:6" x14ac:dyDescent="0.25">
      <c r="B551" s="53" t="s">
        <v>222</v>
      </c>
      <c r="C551" s="111">
        <v>8256788929</v>
      </c>
      <c r="D551" s="111">
        <v>73354446.239999995</v>
      </c>
      <c r="E551" s="111">
        <v>73354446.239999995</v>
      </c>
      <c r="F551" s="111">
        <v>153268819.22999999</v>
      </c>
    </row>
    <row r="552" spans="2:6" x14ac:dyDescent="0.25">
      <c r="B552" s="32" t="s">
        <v>376</v>
      </c>
      <c r="C552" s="51">
        <v>0</v>
      </c>
      <c r="D552" s="51">
        <v>0</v>
      </c>
      <c r="E552" s="51">
        <v>0</v>
      </c>
      <c r="F552" s="51">
        <v>0</v>
      </c>
    </row>
    <row r="553" spans="2:6" x14ac:dyDescent="0.25">
      <c r="B553" s="110" t="s">
        <v>616</v>
      </c>
      <c r="C553" s="111">
        <v>0</v>
      </c>
      <c r="D553" s="111">
        <v>0</v>
      </c>
      <c r="E553" s="111">
        <v>0</v>
      </c>
      <c r="F553" s="111">
        <v>0</v>
      </c>
    </row>
    <row r="554" spans="2:6" x14ac:dyDescent="0.25">
      <c r="B554" s="53" t="s">
        <v>377</v>
      </c>
      <c r="C554" s="111">
        <v>0</v>
      </c>
      <c r="D554" s="111">
        <v>0</v>
      </c>
      <c r="E554" s="111">
        <v>0</v>
      </c>
      <c r="F554" s="111">
        <v>0</v>
      </c>
    </row>
    <row r="555" spans="2:6" ht="15.75" thickBot="1" x14ac:dyDescent="0.3">
      <c r="B555" s="116" t="s">
        <v>144</v>
      </c>
      <c r="C555" s="116">
        <v>1046280711338</v>
      </c>
      <c r="D555" s="116">
        <v>73353543492.690018</v>
      </c>
      <c r="E555" s="116">
        <v>81961372228.840012</v>
      </c>
      <c r="F555" s="116">
        <v>85642404403.390045</v>
      </c>
    </row>
  </sheetData>
  <mergeCells count="7">
    <mergeCell ref="F5:F7"/>
    <mergeCell ref="B3:E3"/>
    <mergeCell ref="B4:E4"/>
    <mergeCell ref="B5:B6"/>
    <mergeCell ref="C5:C7"/>
    <mergeCell ref="D5:D7"/>
    <mergeCell ref="E5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540D2-EFD5-406F-9DB3-BEA51863534C}">
  <dimension ref="B4:P320"/>
  <sheetViews>
    <sheetView showGridLines="0" tabSelected="1" topLeftCell="A19" zoomScale="85" zoomScaleNormal="85" workbookViewId="0">
      <selection activeCell="F21" sqref="F21"/>
    </sheetView>
  </sheetViews>
  <sheetFormatPr baseColWidth="10" defaultColWidth="11.42578125" defaultRowHeight="15" x14ac:dyDescent="0.25"/>
  <cols>
    <col min="1" max="2" width="11.42578125" style="94"/>
    <col min="3" max="3" width="16.85546875" style="94" customWidth="1"/>
    <col min="4" max="4" width="11.42578125" style="94"/>
    <col min="5" max="5" width="13.140625" style="94" customWidth="1"/>
    <col min="6" max="6" width="14.140625" style="94" customWidth="1"/>
    <col min="7" max="7" width="16.85546875" style="94" customWidth="1"/>
    <col min="8" max="8" width="14.7109375" style="94" customWidth="1"/>
    <col min="9" max="9" width="18" style="94" customWidth="1"/>
    <col min="10" max="10" width="19" style="94" customWidth="1"/>
    <col min="11" max="11" width="18.85546875" style="94" bestFit="1" customWidth="1"/>
    <col min="12" max="12" width="11.42578125" style="94"/>
    <col min="13" max="13" width="13.28515625" style="94" bestFit="1" customWidth="1"/>
    <col min="14" max="16384" width="11.42578125" style="94"/>
  </cols>
  <sheetData>
    <row r="4" spans="4:16" x14ac:dyDescent="0.25">
      <c r="D4" s="240" t="s">
        <v>405</v>
      </c>
      <c r="E4" s="240"/>
      <c r="F4" s="240"/>
      <c r="G4" s="240"/>
      <c r="H4" s="240"/>
      <c r="I4" s="240"/>
      <c r="J4" s="240"/>
      <c r="K4" s="240"/>
      <c r="L4" s="240"/>
    </row>
    <row r="5" spans="4:16" x14ac:dyDescent="0.25">
      <c r="D5" s="245" t="s">
        <v>23</v>
      </c>
      <c r="E5" s="245"/>
      <c r="F5" s="245"/>
      <c r="G5" s="245"/>
      <c r="H5" s="245"/>
      <c r="I5" s="245"/>
      <c r="J5" s="245"/>
      <c r="K5" s="245"/>
      <c r="L5" s="245"/>
      <c r="M5" s="95"/>
      <c r="N5" s="95"/>
      <c r="O5" s="95"/>
      <c r="P5" s="95"/>
    </row>
    <row r="44" spans="3:8" x14ac:dyDescent="0.25">
      <c r="F44" s="225"/>
    </row>
    <row r="46" spans="3:8" x14ac:dyDescent="0.25">
      <c r="C46" s="42" t="s">
        <v>0</v>
      </c>
      <c r="D46" s="42" t="s">
        <v>1</v>
      </c>
      <c r="E46" s="42" t="s">
        <v>4</v>
      </c>
      <c r="G46" s="239" t="s">
        <v>8</v>
      </c>
      <c r="H46" s="239" t="s">
        <v>10</v>
      </c>
    </row>
    <row r="47" spans="3:8" x14ac:dyDescent="0.25">
      <c r="C47" s="40" t="s">
        <v>14</v>
      </c>
      <c r="D47" s="66">
        <v>78404.808478990017</v>
      </c>
      <c r="E47" s="66">
        <v>61037.532582909989</v>
      </c>
      <c r="F47" s="67"/>
      <c r="G47" s="239"/>
      <c r="H47" s="239"/>
    </row>
    <row r="48" spans="3:8" ht="15" customHeight="1" x14ac:dyDescent="0.25">
      <c r="C48" s="40" t="s">
        <v>15</v>
      </c>
      <c r="D48" s="66">
        <v>4.9543949600000001</v>
      </c>
      <c r="E48" s="41" t="s">
        <v>396</v>
      </c>
      <c r="F48" s="67"/>
      <c r="G48" s="66">
        <f>H48+E50</f>
        <v>9177.9419423700256</v>
      </c>
      <c r="H48" s="66">
        <f>(D47+D48+D49)-(E47+E49+E50)</f>
        <v>-3523.7470568899735</v>
      </c>
    </row>
    <row r="49" spans="3:16" x14ac:dyDescent="0.25">
      <c r="C49" s="40" t="s">
        <v>16</v>
      </c>
      <c r="D49" s="66">
        <v>27.862297999999999</v>
      </c>
      <c r="E49" s="66">
        <v>8222.1506466699993</v>
      </c>
      <c r="G49" s="225">
        <v>68716.271685110012</v>
      </c>
      <c r="H49" s="43">
        <f>G49-G50</f>
        <v>423.57408534000569</v>
      </c>
      <c r="I49" s="228"/>
      <c r="J49" s="227"/>
    </row>
    <row r="50" spans="3:16" x14ac:dyDescent="0.25">
      <c r="C50" s="40" t="s">
        <v>17</v>
      </c>
      <c r="D50" s="41" t="s">
        <v>396</v>
      </c>
      <c r="E50" s="66">
        <v>12701.688999259999</v>
      </c>
      <c r="G50" s="225">
        <v>68292.697599770006</v>
      </c>
      <c r="H50" s="71">
        <f>H49+G51</f>
        <v>9132.7678717600047</v>
      </c>
      <c r="I50" s="229"/>
      <c r="J50" s="227"/>
      <c r="N50" s="43"/>
      <c r="O50" s="45"/>
      <c r="P50" s="44"/>
    </row>
    <row r="51" spans="3:16" x14ac:dyDescent="0.25">
      <c r="G51" s="225">
        <v>8709.193786419999</v>
      </c>
      <c r="H51" s="226"/>
    </row>
    <row r="52" spans="3:16" x14ac:dyDescent="0.25">
      <c r="C52" s="59" t="s">
        <v>18</v>
      </c>
      <c r="G52" s="44"/>
      <c r="H52" s="44"/>
    </row>
    <row r="53" spans="3:16" x14ac:dyDescent="0.25">
      <c r="C53" s="74" t="s">
        <v>19</v>
      </c>
      <c r="D53" s="35"/>
      <c r="E53" s="38"/>
    </row>
    <row r="54" spans="3:16" x14ac:dyDescent="0.25">
      <c r="C54" s="95" t="s">
        <v>406</v>
      </c>
    </row>
    <row r="55" spans="3:16" x14ac:dyDescent="0.25">
      <c r="C55" s="59" t="s">
        <v>20</v>
      </c>
    </row>
    <row r="320" spans="2:2" x14ac:dyDescent="0.25">
      <c r="B320" s="94" t="s">
        <v>21</v>
      </c>
    </row>
  </sheetData>
  <mergeCells count="4">
    <mergeCell ref="D4:L4"/>
    <mergeCell ref="D5:L5"/>
    <mergeCell ref="G46:G47"/>
    <mergeCell ref="H46:H4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75939-D564-4FCE-914F-6B0343516ABB}">
  <dimension ref="A3:P319"/>
  <sheetViews>
    <sheetView showGridLines="0" topLeftCell="A6" zoomScale="75" zoomScaleNormal="75" workbookViewId="0">
      <selection activeCell="F21" sqref="F21"/>
    </sheetView>
  </sheetViews>
  <sheetFormatPr baseColWidth="10" defaultColWidth="9.140625" defaultRowHeight="15" x14ac:dyDescent="0.25"/>
  <cols>
    <col min="1" max="1" width="9.140625" style="95"/>
    <col min="2" max="2" width="69.85546875" style="95" bestFit="1" customWidth="1"/>
    <col min="3" max="3" width="18" style="95" customWidth="1"/>
    <col min="4" max="4" width="22.140625" style="95" customWidth="1"/>
    <col min="5" max="5" width="16.28515625" style="95" customWidth="1"/>
    <col min="6" max="6" width="14.5703125" style="95" bestFit="1" customWidth="1"/>
    <col min="7" max="7" width="14.5703125" style="95" customWidth="1"/>
    <col min="8" max="8" width="21.7109375" style="95" customWidth="1"/>
    <col min="9" max="9" width="12.28515625" style="95" customWidth="1"/>
    <col min="10" max="10" width="15.140625" style="5" customWidth="1"/>
    <col min="11" max="11" width="16.85546875" style="5" customWidth="1"/>
    <col min="12" max="12" width="11.28515625" style="95" bestFit="1" customWidth="1"/>
    <col min="13" max="13" width="30.140625" style="95" bestFit="1" customWidth="1"/>
    <col min="14" max="14" width="16.7109375" style="95" bestFit="1" customWidth="1"/>
    <col min="15" max="15" width="9.140625" style="95"/>
    <col min="16" max="16" width="15.7109375" style="95" bestFit="1" customWidth="1"/>
    <col min="17" max="16384" width="9.140625" style="95"/>
  </cols>
  <sheetData>
    <row r="3" spans="2:16" x14ac:dyDescent="0.25">
      <c r="B3" s="241" t="s">
        <v>22</v>
      </c>
      <c r="C3" s="241"/>
      <c r="D3" s="241"/>
      <c r="E3" s="241"/>
      <c r="F3" s="241"/>
      <c r="G3" s="241"/>
      <c r="H3" s="241"/>
      <c r="I3" s="241"/>
      <c r="J3" s="241"/>
      <c r="K3" s="241"/>
    </row>
    <row r="4" spans="2:16" x14ac:dyDescent="0.25">
      <c r="B4" s="240" t="s">
        <v>409</v>
      </c>
      <c r="C4" s="240"/>
      <c r="D4" s="240"/>
      <c r="E4" s="240"/>
      <c r="F4" s="240"/>
      <c r="G4" s="240"/>
      <c r="H4" s="240"/>
      <c r="I4" s="240"/>
      <c r="J4" s="240"/>
      <c r="K4" s="240"/>
    </row>
    <row r="5" spans="2:16" x14ac:dyDescent="0.25">
      <c r="B5" s="245" t="s">
        <v>23</v>
      </c>
      <c r="C5" s="245"/>
      <c r="D5" s="245"/>
      <c r="E5" s="245"/>
      <c r="F5" s="245"/>
      <c r="G5" s="245"/>
      <c r="H5" s="245"/>
      <c r="I5" s="245"/>
      <c r="J5" s="245"/>
      <c r="K5" s="245"/>
      <c r="M5" s="6" t="s">
        <v>24</v>
      </c>
      <c r="N5" s="7">
        <f>6143649538425/1000000</f>
        <v>6143649.5384250004</v>
      </c>
    </row>
    <row r="6" spans="2:16" ht="15.75" thickBot="1" x14ac:dyDescent="0.3">
      <c r="B6" s="8"/>
      <c r="C6" s="8"/>
      <c r="D6" s="8"/>
      <c r="E6" s="8"/>
      <c r="F6" s="8"/>
      <c r="G6" s="8"/>
      <c r="H6" s="8"/>
      <c r="I6" s="8"/>
      <c r="J6" s="9"/>
      <c r="K6" s="9"/>
    </row>
    <row r="7" spans="2:16" ht="19.5" customHeight="1" thickBot="1" x14ac:dyDescent="0.3">
      <c r="B7" s="246" t="s">
        <v>25</v>
      </c>
      <c r="C7" s="236">
        <v>2021</v>
      </c>
      <c r="D7" s="249">
        <v>2022</v>
      </c>
      <c r="E7" s="249"/>
      <c r="F7" s="249"/>
      <c r="G7" s="249"/>
      <c r="H7" s="249"/>
      <c r="I7" s="242" t="s">
        <v>26</v>
      </c>
      <c r="J7" s="250"/>
      <c r="K7" s="242" t="s">
        <v>27</v>
      </c>
    </row>
    <row r="8" spans="2:16" ht="19.5" customHeight="1" thickBot="1" x14ac:dyDescent="0.3">
      <c r="B8" s="246"/>
      <c r="C8" s="254" t="s">
        <v>416</v>
      </c>
      <c r="D8" s="254" t="s">
        <v>28</v>
      </c>
      <c r="E8" s="257" t="s">
        <v>417</v>
      </c>
      <c r="F8" s="258"/>
      <c r="G8" s="258"/>
      <c r="H8" s="247"/>
      <c r="I8" s="243"/>
      <c r="J8" s="251"/>
      <c r="K8" s="243"/>
      <c r="M8" s="13" t="s">
        <v>24</v>
      </c>
      <c r="N8" s="14">
        <v>6200273036475</v>
      </c>
      <c r="P8" s="71"/>
    </row>
    <row r="9" spans="2:16" ht="30" customHeight="1" x14ac:dyDescent="0.25">
      <c r="B9" s="247"/>
      <c r="C9" s="255"/>
      <c r="D9" s="255"/>
      <c r="E9" s="253" t="s">
        <v>29</v>
      </c>
      <c r="F9" s="253" t="s">
        <v>142</v>
      </c>
      <c r="G9" s="254" t="s">
        <v>404</v>
      </c>
      <c r="H9" s="254" t="s">
        <v>419</v>
      </c>
      <c r="I9" s="244"/>
      <c r="J9" s="252"/>
      <c r="K9" s="243"/>
    </row>
    <row r="10" spans="2:16" ht="30" customHeight="1" x14ac:dyDescent="0.25">
      <c r="B10" s="247"/>
      <c r="C10" s="256"/>
      <c r="D10" s="256"/>
      <c r="E10" s="253"/>
      <c r="F10" s="253"/>
      <c r="G10" s="256"/>
      <c r="H10" s="256"/>
      <c r="I10" s="235" t="s">
        <v>30</v>
      </c>
      <c r="J10" s="235" t="s">
        <v>31</v>
      </c>
      <c r="K10" s="244"/>
      <c r="N10" s="71"/>
    </row>
    <row r="11" spans="2:16" ht="15.75" thickBot="1" x14ac:dyDescent="0.3">
      <c r="B11" s="248"/>
      <c r="C11" s="62">
        <v>1</v>
      </c>
      <c r="D11" s="62">
        <v>2</v>
      </c>
      <c r="E11" s="63">
        <v>3</v>
      </c>
      <c r="F11" s="62">
        <v>4</v>
      </c>
      <c r="G11" s="63" t="s">
        <v>32</v>
      </c>
      <c r="H11" s="62" t="s">
        <v>94</v>
      </c>
      <c r="I11" s="63" t="s">
        <v>422</v>
      </c>
      <c r="J11" s="63" t="s">
        <v>423</v>
      </c>
      <c r="K11" s="64" t="s">
        <v>424</v>
      </c>
    </row>
    <row r="12" spans="2:16" x14ac:dyDescent="0.25">
      <c r="B12" s="128" t="s">
        <v>33</v>
      </c>
      <c r="C12" s="129">
        <f>C13+C20+C23+C26+C29+C31+C30</f>
        <v>67709856589.230011</v>
      </c>
      <c r="D12" s="129">
        <f>D13+D20+D23+D26+D29+D31+D30</f>
        <v>823322617658</v>
      </c>
      <c r="E12" s="129">
        <f t="shared" ref="E12" si="0">E13+E20+E23+E26+E29+E31+E30</f>
        <v>70755708055.652466</v>
      </c>
      <c r="F12" s="129">
        <f>F13+F20+F23+F26+F29+F31+F30</f>
        <v>78404808478.990021</v>
      </c>
      <c r="G12" s="130">
        <f t="shared" ref="G12:G40" si="1">IFERROR(F12/E12,"0.0%")</f>
        <v>1.1081057717254585</v>
      </c>
      <c r="H12" s="130">
        <f>IFERROR(F12/D12,"0.0%")</f>
        <v>9.5229751736953486E-2</v>
      </c>
      <c r="I12" s="129">
        <f t="shared" ref="I12:I40" si="2">F12-C12</f>
        <v>10694951889.76001</v>
      </c>
      <c r="J12" s="130">
        <f t="shared" ref="J12:J27" si="3">IFERROR(I12/C12,"0.0%")</f>
        <v>0.15795265901450983</v>
      </c>
      <c r="K12" s="130">
        <f t="shared" ref="K12:K39" si="4">F12/$N$8</f>
        <v>1.2645379972422148E-2</v>
      </c>
    </row>
    <row r="13" spans="2:16" x14ac:dyDescent="0.25">
      <c r="B13" s="184" t="s">
        <v>34</v>
      </c>
      <c r="C13" s="178">
        <f>SUM(C14:C19)</f>
        <v>63973560032.560005</v>
      </c>
      <c r="D13" s="178">
        <f>SUM(D14:D19)</f>
        <v>774311822528</v>
      </c>
      <c r="E13" s="178">
        <f t="shared" ref="E13:F13" si="5">SUM(E14:E19)</f>
        <v>62164904179.525513</v>
      </c>
      <c r="F13" s="178">
        <f t="shared" si="5"/>
        <v>70091823762.410004</v>
      </c>
      <c r="G13" s="179">
        <f t="shared" si="1"/>
        <v>1.1275143859305632</v>
      </c>
      <c r="H13" s="179">
        <f t="shared" ref="H13:H40" si="6">IFERROR(F13/D13,"0.0%")</f>
        <v>9.0521443329603046E-2</v>
      </c>
      <c r="I13" s="178">
        <f t="shared" si="2"/>
        <v>6118263729.8499985</v>
      </c>
      <c r="J13" s="179">
        <f t="shared" si="3"/>
        <v>9.5637380923244614E-2</v>
      </c>
      <c r="K13" s="179">
        <f t="shared" si="4"/>
        <v>1.1304635029791985E-2</v>
      </c>
      <c r="M13" s="230"/>
    </row>
    <row r="14" spans="2:16" s="19" customFormat="1" ht="30" x14ac:dyDescent="0.25">
      <c r="B14" s="194" t="s">
        <v>35</v>
      </c>
      <c r="C14" s="192">
        <v>21687911655.859997</v>
      </c>
      <c r="D14" s="192">
        <v>239266514875</v>
      </c>
      <c r="E14" s="192">
        <v>17664665628</v>
      </c>
      <c r="F14" s="192">
        <v>19683637905.610004</v>
      </c>
      <c r="G14" s="193">
        <f t="shared" si="1"/>
        <v>1.1142943953838425</v>
      </c>
      <c r="H14" s="193">
        <f t="shared" si="6"/>
        <v>8.2266580076586673E-2</v>
      </c>
      <c r="I14" s="192">
        <f t="shared" si="2"/>
        <v>-2004273750.2499924</v>
      </c>
      <c r="J14" s="193">
        <f t="shared" si="3"/>
        <v>-9.2414326563730942E-2</v>
      </c>
      <c r="K14" s="193">
        <f t="shared" si="4"/>
        <v>3.1746405020899875E-3</v>
      </c>
      <c r="L14" s="95"/>
      <c r="M14" s="95"/>
    </row>
    <row r="15" spans="2:16" s="19" customFormat="1" x14ac:dyDescent="0.25">
      <c r="B15" s="191" t="s">
        <v>36</v>
      </c>
      <c r="C15" s="192">
        <v>3115016730.7199998</v>
      </c>
      <c r="D15" s="192">
        <v>38908676469</v>
      </c>
      <c r="E15" s="192">
        <v>2665550542.5255117</v>
      </c>
      <c r="F15" s="192">
        <v>3441053097.5699997</v>
      </c>
      <c r="G15" s="193">
        <f t="shared" si="1"/>
        <v>1.290935228078522</v>
      </c>
      <c r="H15" s="193">
        <f t="shared" si="6"/>
        <v>8.8439222555195776E-2</v>
      </c>
      <c r="I15" s="192">
        <f t="shared" si="2"/>
        <v>326036366.8499999</v>
      </c>
      <c r="J15" s="193">
        <f t="shared" si="3"/>
        <v>0.10466600825435708</v>
      </c>
      <c r="K15" s="193">
        <f t="shared" si="4"/>
        <v>5.5498412365503165E-4</v>
      </c>
      <c r="L15" s="95"/>
    </row>
    <row r="16" spans="2:16" s="19" customFormat="1" x14ac:dyDescent="0.25">
      <c r="B16" s="188" t="s">
        <v>37</v>
      </c>
      <c r="C16" s="189">
        <v>34745570140.470001</v>
      </c>
      <c r="D16" s="189">
        <v>441856698156</v>
      </c>
      <c r="E16" s="189">
        <v>37227169681</v>
      </c>
      <c r="F16" s="189">
        <v>41453186568.5</v>
      </c>
      <c r="G16" s="190">
        <f t="shared" si="1"/>
        <v>1.1135196933775193</v>
      </c>
      <c r="H16" s="190">
        <f t="shared" si="6"/>
        <v>9.3815906246293268E-2</v>
      </c>
      <c r="I16" s="189">
        <f t="shared" si="2"/>
        <v>6707616428.0299988</v>
      </c>
      <c r="J16" s="190">
        <f t="shared" si="3"/>
        <v>0.19304954274494071</v>
      </c>
      <c r="K16" s="190">
        <f t="shared" si="4"/>
        <v>6.6857034076788181E-3</v>
      </c>
      <c r="L16" s="95"/>
    </row>
    <row r="17" spans="2:13" s="19" customFormat="1" ht="30" x14ac:dyDescent="0.25">
      <c r="B17" s="194" t="s">
        <v>38</v>
      </c>
      <c r="C17" s="192">
        <v>4332001021.6800003</v>
      </c>
      <c r="D17" s="192">
        <v>53090272736</v>
      </c>
      <c r="E17" s="192">
        <v>4497674647</v>
      </c>
      <c r="F17" s="192">
        <v>5420826661.2799997</v>
      </c>
      <c r="G17" s="193">
        <f t="shared" si="1"/>
        <v>1.2052509544895056</v>
      </c>
      <c r="H17" s="193">
        <f t="shared" si="6"/>
        <v>0.10210583562521783</v>
      </c>
      <c r="I17" s="192">
        <f t="shared" si="2"/>
        <v>1088825639.5999994</v>
      </c>
      <c r="J17" s="193">
        <f t="shared" si="3"/>
        <v>0.25134473287306386</v>
      </c>
      <c r="K17" s="193">
        <f t="shared" si="4"/>
        <v>8.7428837881659905E-4</v>
      </c>
      <c r="L17" s="95"/>
    </row>
    <row r="18" spans="2:13" s="19" customFormat="1" x14ac:dyDescent="0.25">
      <c r="B18" s="191" t="s">
        <v>39</v>
      </c>
      <c r="C18" s="192">
        <v>92915937.25999999</v>
      </c>
      <c r="D18" s="192">
        <v>1188226570</v>
      </c>
      <c r="E18" s="192">
        <v>109673066</v>
      </c>
      <c r="F18" s="192">
        <v>92899121.040000007</v>
      </c>
      <c r="G18" s="193">
        <f t="shared" si="1"/>
        <v>0.84705501932443472</v>
      </c>
      <c r="H18" s="193">
        <f t="shared" si="6"/>
        <v>7.8183002623817791E-2</v>
      </c>
      <c r="I18" s="192">
        <f t="shared" si="2"/>
        <v>-16816.219999983907</v>
      </c>
      <c r="J18" s="193">
        <f t="shared" si="3"/>
        <v>-1.8098316064905299E-4</v>
      </c>
      <c r="K18" s="193">
        <f t="shared" si="4"/>
        <v>1.4983069373476385E-5</v>
      </c>
      <c r="L18" s="95"/>
    </row>
    <row r="19" spans="2:13" s="19" customFormat="1" x14ac:dyDescent="0.25">
      <c r="B19" s="110" t="s">
        <v>40</v>
      </c>
      <c r="C19" s="28">
        <v>144546.57</v>
      </c>
      <c r="D19" s="28">
        <v>1433722</v>
      </c>
      <c r="E19" s="28">
        <v>170615</v>
      </c>
      <c r="F19" s="28">
        <v>220408.41</v>
      </c>
      <c r="G19" s="11">
        <f t="shared" si="1"/>
        <v>1.2918466137209508</v>
      </c>
      <c r="H19" s="11">
        <f t="shared" si="6"/>
        <v>0.15373162300641269</v>
      </c>
      <c r="I19" s="28">
        <f t="shared" si="2"/>
        <v>75861.84</v>
      </c>
      <c r="J19" s="11">
        <f t="shared" si="3"/>
        <v>0.52482628954806743</v>
      </c>
      <c r="K19" s="11">
        <f t="shared" si="4"/>
        <v>3.5548178072704251E-8</v>
      </c>
      <c r="L19" s="95"/>
    </row>
    <row r="20" spans="2:13" x14ac:dyDescent="0.25">
      <c r="B20" s="185" t="s">
        <v>41</v>
      </c>
      <c r="C20" s="186">
        <f t="shared" ref="C20:F20" si="7">SUM(C21:C22)</f>
        <v>400002835.45999998</v>
      </c>
      <c r="D20" s="186">
        <f t="shared" si="7"/>
        <v>2855666989</v>
      </c>
      <c r="E20" s="186">
        <f t="shared" si="7"/>
        <v>228313750.12695575</v>
      </c>
      <c r="F20" s="186">
        <f t="shared" si="7"/>
        <v>320228402.94</v>
      </c>
      <c r="G20" s="187">
        <f t="shared" si="1"/>
        <v>1.4025804523903371</v>
      </c>
      <c r="H20" s="187">
        <f t="shared" si="6"/>
        <v>0.11213786627555543</v>
      </c>
      <c r="I20" s="186">
        <f t="shared" si="2"/>
        <v>-79774432.519999981</v>
      </c>
      <c r="J20" s="187">
        <f t="shared" si="3"/>
        <v>-0.19943466757744363</v>
      </c>
      <c r="K20" s="187">
        <f t="shared" si="4"/>
        <v>5.1647467951194824E-5</v>
      </c>
    </row>
    <row r="21" spans="2:13" x14ac:dyDescent="0.25">
      <c r="B21" s="191" t="s">
        <v>42</v>
      </c>
      <c r="C21" s="192">
        <v>99638066.899999991</v>
      </c>
      <c r="D21" s="192">
        <v>1215658648</v>
      </c>
      <c r="E21" s="192">
        <v>109848477</v>
      </c>
      <c r="F21" s="192">
        <v>145431560.90000001</v>
      </c>
      <c r="G21" s="193">
        <f t="shared" si="1"/>
        <v>1.3239287869234637</v>
      </c>
      <c r="H21" s="193">
        <f t="shared" si="6"/>
        <v>0.11963190583085459</v>
      </c>
      <c r="I21" s="192">
        <f t="shared" si="2"/>
        <v>45793494.000000015</v>
      </c>
      <c r="J21" s="193">
        <f t="shared" si="3"/>
        <v>0.45959837865943198</v>
      </c>
      <c r="K21" s="193">
        <f t="shared" si="4"/>
        <v>2.345567042684321E-5</v>
      </c>
    </row>
    <row r="22" spans="2:13" x14ac:dyDescent="0.25">
      <c r="B22" s="110" t="s">
        <v>43</v>
      </c>
      <c r="C22" s="28">
        <v>300364768.56</v>
      </c>
      <c r="D22" s="28">
        <v>1640008341</v>
      </c>
      <c r="E22" s="28">
        <v>118465273.12695573</v>
      </c>
      <c r="F22" s="28">
        <v>174796842.03999999</v>
      </c>
      <c r="G22" s="11">
        <f t="shared" si="1"/>
        <v>1.475511239928307</v>
      </c>
      <c r="H22" s="11">
        <f t="shared" si="6"/>
        <v>0.10658289819027207</v>
      </c>
      <c r="I22" s="28">
        <f t="shared" si="2"/>
        <v>-125567926.52000001</v>
      </c>
      <c r="J22" s="11">
        <f t="shared" si="3"/>
        <v>-0.41805144831730462</v>
      </c>
      <c r="K22" s="11">
        <f t="shared" si="4"/>
        <v>2.8191797524351618E-5</v>
      </c>
    </row>
    <row r="23" spans="2:13" x14ac:dyDescent="0.25">
      <c r="B23" s="185" t="s">
        <v>44</v>
      </c>
      <c r="C23" s="186">
        <f t="shared" ref="C23:F23" si="8">SUM(C24:C25)</f>
        <v>2209105166.6899996</v>
      </c>
      <c r="D23" s="186">
        <f t="shared" si="8"/>
        <v>24530106722</v>
      </c>
      <c r="E23" s="186">
        <f t="shared" si="8"/>
        <v>2187362641</v>
      </c>
      <c r="F23" s="186">
        <f t="shared" si="8"/>
        <v>2381113774.8800001</v>
      </c>
      <c r="G23" s="187">
        <f t="shared" si="1"/>
        <v>1.0885775089362515</v>
      </c>
      <c r="H23" s="187">
        <f t="shared" si="6"/>
        <v>9.7069034467122048E-2</v>
      </c>
      <c r="I23" s="186">
        <f t="shared" si="2"/>
        <v>172008608.19000053</v>
      </c>
      <c r="J23" s="187">
        <f t="shared" si="3"/>
        <v>7.7863476480718508E-2</v>
      </c>
      <c r="K23" s="187">
        <f t="shared" si="4"/>
        <v>3.840336967214784E-4</v>
      </c>
      <c r="M23" s="15"/>
    </row>
    <row r="24" spans="2:13" x14ac:dyDescent="0.25">
      <c r="B24" s="191" t="s">
        <v>45</v>
      </c>
      <c r="C24" s="192">
        <v>1797501678.7399998</v>
      </c>
      <c r="D24" s="192">
        <v>18916568735</v>
      </c>
      <c r="E24" s="192">
        <v>1754895919</v>
      </c>
      <c r="F24" s="192">
        <v>1896833437.8899999</v>
      </c>
      <c r="G24" s="193">
        <f t="shared" si="1"/>
        <v>1.0808808758133535</v>
      </c>
      <c r="H24" s="193">
        <f t="shared" si="6"/>
        <v>0.10027365239766882</v>
      </c>
      <c r="I24" s="192">
        <f t="shared" si="2"/>
        <v>99331759.150000095</v>
      </c>
      <c r="J24" s="193">
        <f t="shared" si="3"/>
        <v>5.5261010504106443E-2</v>
      </c>
      <c r="K24" s="193">
        <f t="shared" si="4"/>
        <v>3.0592740460481303E-4</v>
      </c>
    </row>
    <row r="25" spans="2:13" x14ac:dyDescent="0.25">
      <c r="B25" s="191" t="s">
        <v>46</v>
      </c>
      <c r="C25" s="192">
        <v>411603487.94999999</v>
      </c>
      <c r="D25" s="192">
        <v>5613537987</v>
      </c>
      <c r="E25" s="192">
        <v>432466722</v>
      </c>
      <c r="F25" s="192">
        <v>484280336.99000001</v>
      </c>
      <c r="G25" s="193">
        <f t="shared" si="1"/>
        <v>1.1198094844162367</v>
      </c>
      <c r="H25" s="193">
        <f t="shared" si="6"/>
        <v>8.6270073901968947E-2</v>
      </c>
      <c r="I25" s="192">
        <f t="shared" si="2"/>
        <v>72676849.040000021</v>
      </c>
      <c r="J25" s="193">
        <f t="shared" si="3"/>
        <v>0.1765700514394779</v>
      </c>
      <c r="K25" s="193">
        <f t="shared" si="4"/>
        <v>7.8106292116665344E-5</v>
      </c>
    </row>
    <row r="26" spans="2:13" x14ac:dyDescent="0.25">
      <c r="B26" s="185" t="s">
        <v>47</v>
      </c>
      <c r="C26" s="186">
        <f>SUM(C27:C28)</f>
        <v>203928835.31999999</v>
      </c>
      <c r="D26" s="186">
        <f>SUM(D27:D28)</f>
        <v>8787404149</v>
      </c>
      <c r="E26" s="186">
        <f>SUM(E27:E28)</f>
        <v>5200013537</v>
      </c>
      <c r="F26" s="186">
        <f>SUM(F27:F28)</f>
        <v>4774684182.0200005</v>
      </c>
      <c r="G26" s="190">
        <f t="shared" si="1"/>
        <v>0.91820610620460397</v>
      </c>
      <c r="H26" s="187">
        <f t="shared" si="6"/>
        <v>0.54335547802969275</v>
      </c>
      <c r="I26" s="186">
        <f t="shared" si="2"/>
        <v>4570755346.7000008</v>
      </c>
      <c r="J26" s="187">
        <f t="shared" si="3"/>
        <v>22.413482328419551</v>
      </c>
      <c r="K26" s="187">
        <f t="shared" si="4"/>
        <v>7.7007643920379992E-4</v>
      </c>
    </row>
    <row r="27" spans="2:13" x14ac:dyDescent="0.25">
      <c r="B27" s="188" t="s">
        <v>48</v>
      </c>
      <c r="C27" s="189">
        <v>182964202.94999999</v>
      </c>
      <c r="D27" s="189">
        <v>0</v>
      </c>
      <c r="E27" s="189"/>
      <c r="F27" s="189">
        <v>91780038.019999996</v>
      </c>
      <c r="G27" s="190" t="str">
        <f t="shared" si="1"/>
        <v>0.0%</v>
      </c>
      <c r="H27" s="190" t="str">
        <f t="shared" si="6"/>
        <v>0.0%</v>
      </c>
      <c r="I27" s="189">
        <f t="shared" si="2"/>
        <v>-91184164.929999992</v>
      </c>
      <c r="J27" s="190">
        <f t="shared" si="3"/>
        <v>-0.49837161291555254</v>
      </c>
      <c r="K27" s="190">
        <f t="shared" si="4"/>
        <v>1.4802580060599895E-5</v>
      </c>
    </row>
    <row r="28" spans="2:13" x14ac:dyDescent="0.25">
      <c r="B28" s="191" t="s">
        <v>49</v>
      </c>
      <c r="C28" s="192">
        <v>20964632.370000001</v>
      </c>
      <c r="D28" s="192">
        <v>8787404149</v>
      </c>
      <c r="E28" s="192">
        <v>5200013537</v>
      </c>
      <c r="F28" s="192">
        <v>4682904144</v>
      </c>
      <c r="G28" s="193">
        <f t="shared" si="1"/>
        <v>0.90055614484066682</v>
      </c>
      <c r="H28" s="193">
        <f t="shared" si="6"/>
        <v>0.53291097855478864</v>
      </c>
      <c r="I28" s="192">
        <f t="shared" si="2"/>
        <v>4661939511.6300001</v>
      </c>
      <c r="J28" s="193"/>
      <c r="K28" s="193">
        <f t="shared" si="4"/>
        <v>7.5527385914319993E-4</v>
      </c>
    </row>
    <row r="29" spans="2:13" x14ac:dyDescent="0.25">
      <c r="B29" s="180" t="s">
        <v>50</v>
      </c>
      <c r="C29" s="181">
        <v>0</v>
      </c>
      <c r="D29" s="181">
        <v>1001805845</v>
      </c>
      <c r="E29" s="181">
        <v>270082</v>
      </c>
      <c r="F29" s="181">
        <v>78866.649999999994</v>
      </c>
      <c r="G29" s="182">
        <f t="shared" si="1"/>
        <v>0.29201001917936031</v>
      </c>
      <c r="H29" s="182">
        <f t="shared" si="6"/>
        <v>7.8724485780974854E-5</v>
      </c>
      <c r="I29" s="181">
        <f t="shared" si="2"/>
        <v>78866.649999999994</v>
      </c>
      <c r="J29" s="182" t="str">
        <f t="shared" ref="J29:J40" si="9">IFERROR(I29/C29,"0.0%")</f>
        <v>0.0%</v>
      </c>
      <c r="K29" s="182">
        <f t="shared" si="4"/>
        <v>1.2719867260045297E-8</v>
      </c>
    </row>
    <row r="30" spans="2:13" x14ac:dyDescent="0.25">
      <c r="B30" s="185" t="s">
        <v>51</v>
      </c>
      <c r="C30" s="186">
        <v>146190184.94</v>
      </c>
      <c r="D30" s="186">
        <v>1502656173</v>
      </c>
      <c r="E30" s="186">
        <v>128717166</v>
      </c>
      <c r="F30" s="186">
        <v>102609043.98999999</v>
      </c>
      <c r="G30" s="187">
        <f t="shared" si="1"/>
        <v>0.79716674301235002</v>
      </c>
      <c r="H30" s="187">
        <f t="shared" si="6"/>
        <v>6.828511128074273E-2</v>
      </c>
      <c r="I30" s="186">
        <f t="shared" si="2"/>
        <v>-43581140.950000003</v>
      </c>
      <c r="J30" s="187">
        <f t="shared" si="9"/>
        <v>-0.29811263299165236</v>
      </c>
      <c r="K30" s="187">
        <f t="shared" si="4"/>
        <v>1.6549117012488153E-5</v>
      </c>
    </row>
    <row r="31" spans="2:13" x14ac:dyDescent="0.25">
      <c r="B31" s="32" t="s">
        <v>52</v>
      </c>
      <c r="C31" s="27">
        <v>777069534.25999999</v>
      </c>
      <c r="D31" s="27">
        <v>10333155252</v>
      </c>
      <c r="E31" s="27">
        <v>846126700</v>
      </c>
      <c r="F31" s="27">
        <v>734270446.10000002</v>
      </c>
      <c r="G31" s="10">
        <f t="shared" si="1"/>
        <v>0.86780200423884513</v>
      </c>
      <c r="H31" s="10">
        <f t="shared" si="6"/>
        <v>7.1059654886911794E-2</v>
      </c>
      <c r="I31" s="27">
        <f t="shared" si="2"/>
        <v>-42799088.159999967</v>
      </c>
      <c r="J31" s="10">
        <f t="shared" si="9"/>
        <v>-5.5077552616648852E-2</v>
      </c>
      <c r="K31" s="10">
        <f t="shared" si="4"/>
        <v>1.1842550187393842E-4</v>
      </c>
    </row>
    <row r="32" spans="2:13" x14ac:dyDescent="0.25">
      <c r="B32" s="131" t="s">
        <v>53</v>
      </c>
      <c r="C32" s="132">
        <f t="shared" ref="C32:F32" si="10">SUM(C33:C35)</f>
        <v>927645797.5</v>
      </c>
      <c r="D32" s="132">
        <f t="shared" si="10"/>
        <v>46173737955</v>
      </c>
      <c r="E32" s="132">
        <f t="shared" si="10"/>
        <v>36203303711.999992</v>
      </c>
      <c r="F32" s="132">
        <f t="shared" si="10"/>
        <v>27862298</v>
      </c>
      <c r="G32" s="133">
        <f t="shared" si="1"/>
        <v>7.6960650391595968E-4</v>
      </c>
      <c r="H32" s="133">
        <f t="shared" si="6"/>
        <v>6.0342305461936043E-4</v>
      </c>
      <c r="I32" s="132">
        <f t="shared" si="2"/>
        <v>-899783499.5</v>
      </c>
      <c r="J32" s="133">
        <f t="shared" si="9"/>
        <v>-0.96996450792415734</v>
      </c>
      <c r="K32" s="133">
        <f t="shared" si="4"/>
        <v>4.4937211371324334E-6</v>
      </c>
    </row>
    <row r="33" spans="1:14" ht="30" x14ac:dyDescent="0.25">
      <c r="B33" s="177" t="s">
        <v>54</v>
      </c>
      <c r="C33" s="178">
        <v>3293000</v>
      </c>
      <c r="D33" s="178">
        <v>0</v>
      </c>
      <c r="E33" s="178">
        <v>0</v>
      </c>
      <c r="F33" s="178">
        <v>0</v>
      </c>
      <c r="G33" s="179" t="str">
        <f t="shared" si="1"/>
        <v>0.0%</v>
      </c>
      <c r="H33" s="179" t="str">
        <f t="shared" si="6"/>
        <v>0.0%</v>
      </c>
      <c r="I33" s="178">
        <f t="shared" si="2"/>
        <v>-3293000</v>
      </c>
      <c r="J33" s="179">
        <f t="shared" si="9"/>
        <v>-1</v>
      </c>
      <c r="K33" s="179">
        <f t="shared" si="4"/>
        <v>0</v>
      </c>
    </row>
    <row r="34" spans="1:14" x14ac:dyDescent="0.25">
      <c r="B34" s="180" t="s">
        <v>55</v>
      </c>
      <c r="C34" s="181">
        <v>858375000</v>
      </c>
      <c r="D34" s="181">
        <v>46173737955</v>
      </c>
      <c r="E34" s="181">
        <v>36203303711.999992</v>
      </c>
      <c r="F34" s="181">
        <v>0</v>
      </c>
      <c r="G34" s="182">
        <f t="shared" si="1"/>
        <v>0</v>
      </c>
      <c r="H34" s="182">
        <f t="shared" si="6"/>
        <v>0</v>
      </c>
      <c r="I34" s="181">
        <f t="shared" si="2"/>
        <v>-858375000</v>
      </c>
      <c r="J34" s="182">
        <f t="shared" si="9"/>
        <v>-1</v>
      </c>
      <c r="K34" s="182">
        <f t="shared" si="4"/>
        <v>0</v>
      </c>
    </row>
    <row r="35" spans="1:14" ht="30" x14ac:dyDescent="0.25">
      <c r="B35" s="34" t="s">
        <v>56</v>
      </c>
      <c r="C35" s="27">
        <v>65977797.5</v>
      </c>
      <c r="D35" s="27">
        <v>0</v>
      </c>
      <c r="E35" s="27">
        <v>0</v>
      </c>
      <c r="F35" s="27">
        <v>27862298</v>
      </c>
      <c r="G35" s="10" t="str">
        <f t="shared" si="1"/>
        <v>0.0%</v>
      </c>
      <c r="H35" s="10" t="str">
        <f t="shared" si="6"/>
        <v>0.0%</v>
      </c>
      <c r="I35" s="27">
        <f t="shared" si="2"/>
        <v>-38115499.5</v>
      </c>
      <c r="J35" s="10">
        <f t="shared" si="9"/>
        <v>-0.57770190797896825</v>
      </c>
      <c r="K35" s="10">
        <f t="shared" si="4"/>
        <v>4.4937211371324334E-6</v>
      </c>
    </row>
    <row r="36" spans="1:14" x14ac:dyDescent="0.25">
      <c r="B36" s="211" t="s">
        <v>57</v>
      </c>
      <c r="C36" s="212">
        <f>C12+C32</f>
        <v>68637502386.730011</v>
      </c>
      <c r="D36" s="212">
        <f>D12+D32</f>
        <v>869496355613</v>
      </c>
      <c r="E36" s="212">
        <f>E12+E32</f>
        <v>106959011767.65247</v>
      </c>
      <c r="F36" s="212">
        <f>F32+F12</f>
        <v>78432670776.990021</v>
      </c>
      <c r="G36" s="213">
        <f t="shared" si="1"/>
        <v>0.73329651686918773</v>
      </c>
      <c r="H36" s="214">
        <f t="shared" si="6"/>
        <v>9.0204714799171901E-2</v>
      </c>
      <c r="I36" s="212">
        <f t="shared" si="2"/>
        <v>9795168390.2600098</v>
      </c>
      <c r="J36" s="213">
        <f t="shared" si="9"/>
        <v>0.14270869495032432</v>
      </c>
      <c r="K36" s="215">
        <f t="shared" si="4"/>
        <v>1.264987369355928E-2</v>
      </c>
    </row>
    <row r="37" spans="1:14" x14ac:dyDescent="0.25">
      <c r="B37" s="195" t="s">
        <v>15</v>
      </c>
      <c r="C37" s="197">
        <f t="shared" ref="C37:D37" si="11">C38+C39</f>
        <v>78769298.38000001</v>
      </c>
      <c r="D37" s="197">
        <f t="shared" si="11"/>
        <v>1989561718</v>
      </c>
      <c r="E37" s="197">
        <f>E38+E39</f>
        <v>166880628</v>
      </c>
      <c r="F37" s="197">
        <f>F38+F39</f>
        <v>4954394.96</v>
      </c>
      <c r="G37" s="201">
        <f t="shared" si="1"/>
        <v>2.9688256925782901E-2</v>
      </c>
      <c r="H37" s="205">
        <f t="shared" si="6"/>
        <v>2.4901941544092374E-3</v>
      </c>
      <c r="I37" s="197">
        <f t="shared" si="2"/>
        <v>-73814903.420000017</v>
      </c>
      <c r="J37" s="201">
        <f t="shared" si="9"/>
        <v>-0.93710246172183831</v>
      </c>
      <c r="K37" s="133">
        <f t="shared" si="4"/>
        <v>7.9906077213926842E-7</v>
      </c>
    </row>
    <row r="38" spans="1:14" x14ac:dyDescent="0.25">
      <c r="B38" s="309" t="str">
        <f>"- Corrientes"</f>
        <v>- Corrientes</v>
      </c>
      <c r="C38" s="198">
        <v>32757802.169999998</v>
      </c>
      <c r="D38" s="198">
        <v>1586667285</v>
      </c>
      <c r="E38" s="198">
        <v>131650480</v>
      </c>
      <c r="F38" s="198">
        <v>4954394.96</v>
      </c>
      <c r="G38" s="202">
        <f t="shared" si="1"/>
        <v>3.7632942622009433E-2</v>
      </c>
      <c r="H38" s="206">
        <f t="shared" si="6"/>
        <v>3.1225166150696806E-3</v>
      </c>
      <c r="I38" s="198">
        <f t="shared" si="2"/>
        <v>-27803407.209999997</v>
      </c>
      <c r="J38" s="202">
        <f t="shared" si="9"/>
        <v>-0.84875679588365982</v>
      </c>
      <c r="K38" s="183">
        <f t="shared" si="4"/>
        <v>7.9906077213926842E-7</v>
      </c>
    </row>
    <row r="39" spans="1:14" x14ac:dyDescent="0.25">
      <c r="B39" s="310" t="str">
        <f>"-de Capital"</f>
        <v>-de Capital</v>
      </c>
      <c r="C39" s="199">
        <v>46011496.210000008</v>
      </c>
      <c r="D39" s="199">
        <v>402894433</v>
      </c>
      <c r="E39" s="199">
        <v>35230148</v>
      </c>
      <c r="F39" s="199">
        <v>0</v>
      </c>
      <c r="G39" s="203">
        <f t="shared" si="1"/>
        <v>0</v>
      </c>
      <c r="H39" s="207">
        <f t="shared" si="6"/>
        <v>0</v>
      </c>
      <c r="I39" s="199">
        <f t="shared" si="2"/>
        <v>-46011496.210000008</v>
      </c>
      <c r="J39" s="203">
        <f t="shared" si="9"/>
        <v>-1</v>
      </c>
      <c r="K39" s="77">
        <f t="shared" si="4"/>
        <v>0</v>
      </c>
    </row>
    <row r="40" spans="1:14" ht="15.75" thickBot="1" x14ac:dyDescent="0.3">
      <c r="B40" s="196" t="s">
        <v>58</v>
      </c>
      <c r="C40" s="200">
        <f t="shared" ref="C40:E40" si="12">C36+C37</f>
        <v>68716271685.110008</v>
      </c>
      <c r="D40" s="200">
        <f t="shared" si="12"/>
        <v>871485917331</v>
      </c>
      <c r="E40" s="200">
        <f t="shared" si="12"/>
        <v>107125892395.65247</v>
      </c>
      <c r="F40" s="200">
        <f>F36+F37</f>
        <v>78437625171.950027</v>
      </c>
      <c r="G40" s="204">
        <f t="shared" si="1"/>
        <v>0.73220043649441091</v>
      </c>
      <c r="H40" s="208">
        <f t="shared" si="6"/>
        <v>9.000446663805188E-2</v>
      </c>
      <c r="I40" s="200">
        <f t="shared" si="2"/>
        <v>9721353486.8400192</v>
      </c>
      <c r="J40" s="204">
        <f t="shared" si="9"/>
        <v>0.14147090999622031</v>
      </c>
      <c r="K40" s="210">
        <f>F40/$N$8</f>
        <v>1.265067275433142E-2</v>
      </c>
    </row>
    <row r="41" spans="1:14" x14ac:dyDescent="0.25">
      <c r="B41" s="12" t="s">
        <v>59</v>
      </c>
      <c r="C41" s="30"/>
      <c r="D41" s="30"/>
      <c r="E41" s="30"/>
      <c r="F41" s="30"/>
      <c r="G41" s="30"/>
      <c r="H41" s="209"/>
      <c r="I41" s="30"/>
      <c r="J41" s="31"/>
      <c r="K41" s="31"/>
    </row>
    <row r="42" spans="1:14" x14ac:dyDescent="0.25">
      <c r="B42" s="73" t="s">
        <v>60</v>
      </c>
      <c r="C42" s="46"/>
      <c r="D42" s="46"/>
      <c r="E42" s="46"/>
      <c r="F42" s="46"/>
      <c r="G42" s="46"/>
      <c r="H42" s="46"/>
      <c r="J42" s="94"/>
    </row>
    <row r="43" spans="1:14" s="5" customFormat="1" x14ac:dyDescent="0.25">
      <c r="A43" s="95"/>
      <c r="B43" s="95" t="s">
        <v>406</v>
      </c>
      <c r="C43" s="95"/>
      <c r="D43" s="95"/>
      <c r="E43" s="95"/>
      <c r="F43" s="95"/>
      <c r="G43" s="95"/>
      <c r="H43" s="95"/>
      <c r="I43" s="95"/>
      <c r="J43" s="94"/>
      <c r="L43" s="95"/>
      <c r="M43" s="95"/>
      <c r="N43" s="95"/>
    </row>
    <row r="44" spans="1:14" s="5" customFormat="1" x14ac:dyDescent="0.25">
      <c r="A44" s="95"/>
      <c r="B44" s="311" t="s">
        <v>425</v>
      </c>
      <c r="C44" s="95"/>
      <c r="D44" s="95"/>
      <c r="E44" s="95"/>
      <c r="F44" s="95"/>
      <c r="G44" s="95"/>
      <c r="H44" s="95"/>
      <c r="I44" s="95"/>
      <c r="J44" s="94"/>
      <c r="L44" s="95"/>
      <c r="M44" s="95"/>
      <c r="N44" s="95"/>
    </row>
    <row r="45" spans="1:14" s="5" customFormat="1" x14ac:dyDescent="0.25">
      <c r="A45" s="95"/>
      <c r="B45" s="12" t="s">
        <v>61</v>
      </c>
      <c r="C45" s="95"/>
      <c r="D45" s="95"/>
      <c r="E45" s="95"/>
      <c r="F45" s="95"/>
      <c r="G45" s="95"/>
      <c r="H45" s="95"/>
      <c r="I45" s="95"/>
      <c r="J45" s="94"/>
      <c r="L45" s="95"/>
      <c r="M45" s="95"/>
      <c r="N45" s="95"/>
    </row>
    <row r="48" spans="1:14" s="5" customFormat="1" x14ac:dyDescent="0.25">
      <c r="A48" s="95"/>
      <c r="B48" s="95"/>
      <c r="C48" s="95"/>
      <c r="D48" s="95"/>
      <c r="E48" s="95"/>
      <c r="F48" s="29"/>
      <c r="G48" s="29"/>
      <c r="H48" s="95"/>
      <c r="I48" s="95"/>
      <c r="L48" s="95"/>
      <c r="M48" s="95"/>
      <c r="N48" s="95"/>
    </row>
    <row r="57" spans="3:4" x14ac:dyDescent="0.25">
      <c r="C57" s="93"/>
      <c r="D57" s="93"/>
    </row>
    <row r="319" spans="2:2" x14ac:dyDescent="0.25">
      <c r="B319" s="95" t="s">
        <v>21</v>
      </c>
    </row>
  </sheetData>
  <mergeCells count="14">
    <mergeCell ref="E9:E10"/>
    <mergeCell ref="F9:F10"/>
    <mergeCell ref="G9:G10"/>
    <mergeCell ref="H9:H10"/>
    <mergeCell ref="B3:K3"/>
    <mergeCell ref="B4:K4"/>
    <mergeCell ref="B5:K5"/>
    <mergeCell ref="B7:B11"/>
    <mergeCell ref="D7:H7"/>
    <mergeCell ref="I7:J9"/>
    <mergeCell ref="K7:K10"/>
    <mergeCell ref="C8:C10"/>
    <mergeCell ref="D8:D10"/>
    <mergeCell ref="E8:H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9CC7-F4AE-4D37-96DF-85A54352A924}">
  <dimension ref="B1:N327"/>
  <sheetViews>
    <sheetView showGridLines="0" zoomScale="77" zoomScaleNormal="77" workbookViewId="0">
      <selection activeCell="B39" sqref="B39"/>
    </sheetView>
  </sheetViews>
  <sheetFormatPr baseColWidth="10" defaultColWidth="11.42578125" defaultRowHeight="15.75" x14ac:dyDescent="0.25"/>
  <cols>
    <col min="1" max="1" width="11.42578125" style="78"/>
    <col min="2" max="2" width="77.140625" style="78" customWidth="1"/>
    <col min="3" max="3" width="16.5703125" style="78" customWidth="1"/>
    <col min="4" max="4" width="19.140625" style="78" customWidth="1"/>
    <col min="5" max="5" width="22.5703125" style="78" customWidth="1"/>
    <col min="6" max="6" width="19.85546875" style="78" customWidth="1"/>
    <col min="7" max="7" width="13.85546875" style="78" bestFit="1" customWidth="1"/>
    <col min="8" max="8" width="21.28515625" style="78" bestFit="1" customWidth="1"/>
    <col min="9" max="9" width="12.42578125" style="78" bestFit="1" customWidth="1"/>
    <col min="10" max="10" width="11.42578125" style="78" bestFit="1" customWidth="1"/>
    <col min="11" max="11" width="16.85546875" style="78" customWidth="1"/>
    <col min="12" max="12" width="12.140625" style="78" customWidth="1"/>
    <col min="13" max="13" width="32.7109375" style="78" bestFit="1" customWidth="1"/>
    <col min="14" max="14" width="16.140625" style="78" bestFit="1" customWidth="1"/>
    <col min="15" max="16384" width="11.42578125" style="78"/>
  </cols>
  <sheetData>
    <row r="1" spans="2:14" x14ac:dyDescent="0.25">
      <c r="M1" s="79"/>
      <c r="N1" s="79"/>
    </row>
    <row r="2" spans="2:14" x14ac:dyDescent="0.25">
      <c r="B2" s="259" t="s">
        <v>410</v>
      </c>
      <c r="C2" s="259"/>
      <c r="D2" s="259"/>
      <c r="E2" s="259"/>
      <c r="F2" s="259"/>
      <c r="G2" s="259"/>
      <c r="H2" s="259"/>
      <c r="I2" s="259"/>
      <c r="J2" s="259"/>
      <c r="K2" s="259"/>
      <c r="M2" s="79"/>
      <c r="N2" s="79"/>
    </row>
    <row r="3" spans="2:14" ht="16.5" thickBot="1" x14ac:dyDescent="0.3">
      <c r="B3" s="245" t="s">
        <v>23</v>
      </c>
      <c r="C3" s="245"/>
      <c r="D3" s="245"/>
      <c r="E3" s="245"/>
      <c r="F3" s="245"/>
      <c r="G3" s="245"/>
      <c r="H3" s="245"/>
      <c r="I3" s="245"/>
      <c r="J3" s="245"/>
      <c r="K3" s="245"/>
      <c r="M3" s="80"/>
      <c r="N3" s="80"/>
    </row>
    <row r="4" spans="2:14" ht="16.5" thickBot="1" x14ac:dyDescent="0.3">
      <c r="B4" s="134"/>
      <c r="C4" s="134"/>
      <c r="D4" s="134"/>
      <c r="E4" s="134"/>
      <c r="F4" s="134"/>
      <c r="G4" s="134"/>
      <c r="H4" s="134"/>
      <c r="I4" s="134"/>
      <c r="J4" s="134"/>
      <c r="K4" s="134"/>
      <c r="M4" s="80"/>
      <c r="N4" s="80"/>
    </row>
    <row r="5" spans="2:14" ht="15" customHeight="1" thickBot="1" x14ac:dyDescent="0.3">
      <c r="B5" s="260" t="s">
        <v>25</v>
      </c>
      <c r="C5" s="81">
        <v>2021</v>
      </c>
      <c r="D5" s="262">
        <v>2022</v>
      </c>
      <c r="E5" s="312"/>
      <c r="F5" s="312"/>
      <c r="G5" s="312"/>
      <c r="H5" s="312"/>
      <c r="I5" s="263" t="s">
        <v>26</v>
      </c>
      <c r="J5" s="264"/>
      <c r="K5" s="263" t="s">
        <v>62</v>
      </c>
    </row>
    <row r="6" spans="2:14" ht="16.5" customHeight="1" thickBot="1" x14ac:dyDescent="0.3">
      <c r="B6" s="260"/>
      <c r="C6" s="270" t="s">
        <v>418</v>
      </c>
      <c r="D6" s="268" t="s">
        <v>28</v>
      </c>
      <c r="E6" s="271" t="s">
        <v>417</v>
      </c>
      <c r="F6" s="272"/>
      <c r="G6" s="272"/>
      <c r="H6" s="273"/>
      <c r="I6" s="263"/>
      <c r="J6" s="264"/>
      <c r="K6" s="263"/>
    </row>
    <row r="7" spans="2:14" ht="15.75" customHeight="1" thickBot="1" x14ac:dyDescent="0.3">
      <c r="B7" s="260"/>
      <c r="C7" s="270"/>
      <c r="D7" s="270"/>
      <c r="E7" s="267" t="s">
        <v>63</v>
      </c>
      <c r="F7" s="268" t="s">
        <v>146</v>
      </c>
      <c r="G7" s="268" t="s">
        <v>64</v>
      </c>
      <c r="H7" s="268" t="s">
        <v>419</v>
      </c>
      <c r="I7" s="265"/>
      <c r="J7" s="266"/>
      <c r="K7" s="263"/>
      <c r="M7" s="82" t="s">
        <v>24</v>
      </c>
      <c r="N7" s="14">
        <v>6200273036475</v>
      </c>
    </row>
    <row r="8" spans="2:14" ht="29.25" customHeight="1" thickBot="1" x14ac:dyDescent="0.3">
      <c r="B8" s="260"/>
      <c r="C8" s="269"/>
      <c r="D8" s="269"/>
      <c r="E8" s="266"/>
      <c r="F8" s="269"/>
      <c r="G8" s="269"/>
      <c r="H8" s="269"/>
      <c r="I8" s="83" t="s">
        <v>30</v>
      </c>
      <c r="J8" s="83" t="s">
        <v>31</v>
      </c>
      <c r="K8" s="265"/>
    </row>
    <row r="9" spans="2:14" ht="16.5" thickBot="1" x14ac:dyDescent="0.3">
      <c r="B9" s="261"/>
      <c r="C9" s="84">
        <v>1</v>
      </c>
      <c r="D9" s="84">
        <v>2</v>
      </c>
      <c r="E9" s="84">
        <v>3</v>
      </c>
      <c r="F9" s="84">
        <v>4</v>
      </c>
      <c r="G9" s="84">
        <v>5</v>
      </c>
      <c r="H9" s="84" t="s">
        <v>94</v>
      </c>
      <c r="I9" s="84" t="s">
        <v>65</v>
      </c>
      <c r="J9" s="84" t="s">
        <v>791</v>
      </c>
      <c r="K9" s="148" t="s">
        <v>66</v>
      </c>
    </row>
    <row r="10" spans="2:14" x14ac:dyDescent="0.25">
      <c r="B10" s="122" t="s">
        <v>67</v>
      </c>
      <c r="C10" s="123">
        <f>C11+C17+C18+C19+C20+C25</f>
        <v>62807929268.020004</v>
      </c>
      <c r="D10" s="123">
        <f>D11+D17+D18+D19+D20+D25</f>
        <v>905574301146</v>
      </c>
      <c r="E10" s="123">
        <f>E11+E17+E18+E19+E20+E25</f>
        <v>62204066271.959999</v>
      </c>
      <c r="F10" s="123">
        <f>F11+F17+F18+F19+F20+F25</f>
        <v>73739221582.169983</v>
      </c>
      <c r="G10" s="123">
        <f>G11+G17+G18+G19+G20+G25</f>
        <v>77218990781.87001</v>
      </c>
      <c r="H10" s="124">
        <f>IFERROR(F10/D10,"0.0%")</f>
        <v>8.1428129628737633E-2</v>
      </c>
      <c r="I10" s="123">
        <f>F10-C10</f>
        <v>10931292314.149979</v>
      </c>
      <c r="J10" s="124">
        <f>IFERROR(I10/C10,"0.0%")</f>
        <v>0.17404318915694422</v>
      </c>
      <c r="K10" s="124">
        <f t="shared" ref="K10:K36" si="0">F10/$N$7</f>
        <v>1.1892899094665104E-2</v>
      </c>
      <c r="L10" s="154"/>
    </row>
    <row r="11" spans="2:14" x14ac:dyDescent="0.25">
      <c r="B11" s="165" t="s">
        <v>68</v>
      </c>
      <c r="C11" s="149">
        <f>SUM(C12:C16)</f>
        <v>27715952021.200001</v>
      </c>
      <c r="D11" s="149">
        <f>SUM(D12:D16)</f>
        <v>376517568582</v>
      </c>
      <c r="E11" s="149">
        <f t="shared" ref="E11:F11" si="1">SUM(E12:E16)</f>
        <v>21777021049.829998</v>
      </c>
      <c r="F11" s="149">
        <f t="shared" si="1"/>
        <v>30863332635.639996</v>
      </c>
      <c r="G11" s="149">
        <f>SUM(G12:G16)</f>
        <v>30816886136.280003</v>
      </c>
      <c r="H11" s="150">
        <f t="shared" ref="H11:H36" si="2">IFERROR(F11/D11,"0.0%")</f>
        <v>8.1970498088241042E-2</v>
      </c>
      <c r="I11" s="149">
        <f t="shared" ref="I11:I36" si="3">F11-C11</f>
        <v>3147380614.4399948</v>
      </c>
      <c r="J11" s="150">
        <f t="shared" ref="J11:J35" si="4">IFERROR(I11/C11,"0.0%")</f>
        <v>0.11355845226000376</v>
      </c>
      <c r="K11" s="150">
        <f t="shared" si="0"/>
        <v>4.9777376664022722E-3</v>
      </c>
      <c r="L11" s="175"/>
    </row>
    <row r="12" spans="2:14" x14ac:dyDescent="0.25">
      <c r="B12" s="166" t="s">
        <v>69</v>
      </c>
      <c r="C12" s="157">
        <v>18437812416.129993</v>
      </c>
      <c r="D12" s="157">
        <v>257182263691</v>
      </c>
      <c r="E12" s="157">
        <v>12374175953.589998</v>
      </c>
      <c r="F12" s="157">
        <v>21557666683.549995</v>
      </c>
      <c r="G12" s="157">
        <v>21807489066.650002</v>
      </c>
      <c r="H12" s="158">
        <f t="shared" si="2"/>
        <v>8.3822524827960751E-2</v>
      </c>
      <c r="I12" s="157">
        <f t="shared" si="3"/>
        <v>3119854267.420002</v>
      </c>
      <c r="J12" s="158">
        <f t="shared" si="4"/>
        <v>0.16920956765405926</v>
      </c>
      <c r="K12" s="158">
        <f t="shared" si="0"/>
        <v>3.4768898977078004E-3</v>
      </c>
      <c r="L12" s="175"/>
      <c r="M12" s="88"/>
    </row>
    <row r="13" spans="2:14" x14ac:dyDescent="0.25">
      <c r="B13" s="167" t="s">
        <v>70</v>
      </c>
      <c r="C13" s="155">
        <v>9272124884.3800068</v>
      </c>
      <c r="D13" s="155">
        <v>115408351555</v>
      </c>
      <c r="E13" s="155">
        <v>9388319607.75</v>
      </c>
      <c r="F13" s="155">
        <v>9291140463.6000004</v>
      </c>
      <c r="G13" s="155">
        <v>8998211786.1300011</v>
      </c>
      <c r="H13" s="156">
        <f t="shared" si="2"/>
        <v>8.0506656047089745E-2</v>
      </c>
      <c r="I13" s="155">
        <f t="shared" si="3"/>
        <v>19015579.219993591</v>
      </c>
      <c r="J13" s="156">
        <f t="shared" si="4"/>
        <v>2.0508329489853602E-3</v>
      </c>
      <c r="K13" s="156">
        <f t="shared" si="0"/>
        <v>1.4985050511392044E-3</v>
      </c>
      <c r="L13" s="175"/>
    </row>
    <row r="14" spans="2:14" ht="31.5" x14ac:dyDescent="0.25">
      <c r="B14" s="166" t="s">
        <v>71</v>
      </c>
      <c r="C14" s="157">
        <v>6014720.6900000013</v>
      </c>
      <c r="D14" s="157">
        <v>130456318</v>
      </c>
      <c r="E14" s="157">
        <v>14525488.49</v>
      </c>
      <c r="F14" s="157">
        <v>14525488.49</v>
      </c>
      <c r="G14" s="157">
        <v>11185283.499999998</v>
      </c>
      <c r="H14" s="158">
        <f t="shared" si="2"/>
        <v>0.11134369505967508</v>
      </c>
      <c r="I14" s="157">
        <f t="shared" si="3"/>
        <v>8510767.7999999989</v>
      </c>
      <c r="J14" s="158">
        <f t="shared" si="4"/>
        <v>1.414989695888937</v>
      </c>
      <c r="K14" s="158">
        <f t="shared" si="0"/>
        <v>2.3427175552672239E-6</v>
      </c>
      <c r="L14" s="175"/>
      <c r="M14" s="88"/>
    </row>
    <row r="15" spans="2:14" x14ac:dyDescent="0.25">
      <c r="B15" s="168" t="s">
        <v>72</v>
      </c>
      <c r="C15" s="155">
        <v>0</v>
      </c>
      <c r="D15" s="155">
        <v>3380145672</v>
      </c>
      <c r="E15" s="155">
        <v>0</v>
      </c>
      <c r="F15" s="155">
        <v>0</v>
      </c>
      <c r="G15" s="155">
        <v>0</v>
      </c>
      <c r="H15" s="156">
        <f t="shared" si="2"/>
        <v>0</v>
      </c>
      <c r="I15" s="155">
        <f t="shared" si="3"/>
        <v>0</v>
      </c>
      <c r="J15" s="156" t="str">
        <f t="shared" si="4"/>
        <v>0.0%</v>
      </c>
      <c r="K15" s="156">
        <f t="shared" si="0"/>
        <v>0</v>
      </c>
      <c r="L15" s="175"/>
      <c r="M15" s="89"/>
    </row>
    <row r="16" spans="2:14" ht="31.5" x14ac:dyDescent="0.25">
      <c r="B16" s="168" t="s">
        <v>73</v>
      </c>
      <c r="C16" s="155">
        <v>0</v>
      </c>
      <c r="D16" s="155">
        <v>416351346</v>
      </c>
      <c r="E16" s="155">
        <v>0</v>
      </c>
      <c r="F16" s="155">
        <v>0</v>
      </c>
      <c r="G16" s="155">
        <v>0</v>
      </c>
      <c r="H16" s="156">
        <f t="shared" si="2"/>
        <v>0</v>
      </c>
      <c r="I16" s="155">
        <f t="shared" si="3"/>
        <v>0</v>
      </c>
      <c r="J16" s="156" t="str">
        <f t="shared" si="4"/>
        <v>0.0%</v>
      </c>
      <c r="K16" s="156">
        <f t="shared" si="0"/>
        <v>0</v>
      </c>
      <c r="L16" s="175"/>
      <c r="M16" s="88"/>
    </row>
    <row r="17" spans="2:13" x14ac:dyDescent="0.25">
      <c r="B17" s="169" t="s">
        <v>74</v>
      </c>
      <c r="C17" s="152">
        <v>3650730114.5600004</v>
      </c>
      <c r="D17" s="152">
        <v>56464492902</v>
      </c>
      <c r="E17" s="152">
        <v>1979554197.3800001</v>
      </c>
      <c r="F17" s="152">
        <v>4358568627.1199989</v>
      </c>
      <c r="G17" s="152">
        <v>4358107387.9799995</v>
      </c>
      <c r="H17" s="153">
        <f t="shared" si="2"/>
        <v>7.7191317996687728E-2</v>
      </c>
      <c r="I17" s="152">
        <f t="shared" si="3"/>
        <v>707838512.55999851</v>
      </c>
      <c r="J17" s="153">
        <f t="shared" si="4"/>
        <v>0.1938895756048814</v>
      </c>
      <c r="K17" s="153">
        <f t="shared" si="0"/>
        <v>7.0296398263098865E-4</v>
      </c>
      <c r="L17" s="175"/>
    </row>
    <row r="18" spans="2:13" x14ac:dyDescent="0.25">
      <c r="B18" s="169" t="s">
        <v>75</v>
      </c>
      <c r="C18" s="152">
        <v>8709193786.4199982</v>
      </c>
      <c r="D18" s="152">
        <v>193105783455</v>
      </c>
      <c r="E18" s="152">
        <v>12701689910.109997</v>
      </c>
      <c r="F18" s="152">
        <v>12701688999.259998</v>
      </c>
      <c r="G18" s="152">
        <v>15360389566.18</v>
      </c>
      <c r="H18" s="153">
        <f t="shared" si="2"/>
        <v>6.5775808326423893E-2</v>
      </c>
      <c r="I18" s="152">
        <f t="shared" si="3"/>
        <v>3992495212.8400002</v>
      </c>
      <c r="J18" s="153">
        <f t="shared" si="4"/>
        <v>0.45842305393013372</v>
      </c>
      <c r="K18" s="153">
        <f t="shared" si="0"/>
        <v>2.0485693008256947E-3</v>
      </c>
      <c r="L18" s="175"/>
      <c r="M18" s="88"/>
    </row>
    <row r="19" spans="2:13" x14ac:dyDescent="0.25">
      <c r="B19" s="169" t="s">
        <v>76</v>
      </c>
      <c r="C19" s="152">
        <v>1445721267.79</v>
      </c>
      <c r="D19" s="152">
        <v>0</v>
      </c>
      <c r="E19" s="152">
        <v>25524475.780000001</v>
      </c>
      <c r="F19" s="152">
        <v>25524475.780000001</v>
      </c>
      <c r="G19" s="152">
        <v>125931323.29000001</v>
      </c>
      <c r="H19" s="153" t="str">
        <f t="shared" si="2"/>
        <v>0.0%</v>
      </c>
      <c r="I19" s="152">
        <f t="shared" si="3"/>
        <v>-1420196792.01</v>
      </c>
      <c r="J19" s="153">
        <f t="shared" si="4"/>
        <v>-0.98234481545739594</v>
      </c>
      <c r="K19" s="153">
        <f t="shared" si="0"/>
        <v>4.1166696417793984E-6</v>
      </c>
      <c r="L19" s="175"/>
      <c r="M19" s="89"/>
    </row>
    <row r="20" spans="2:13" x14ac:dyDescent="0.25">
      <c r="B20" s="313" t="s">
        <v>77</v>
      </c>
      <c r="C20" s="85">
        <f>C21+C22+C23+C24</f>
        <v>20667052278.139996</v>
      </c>
      <c r="D20" s="85">
        <f t="shared" ref="D20:E20" si="5">D21+D22+D23+D24</f>
        <v>279178976374</v>
      </c>
      <c r="E20" s="85">
        <f t="shared" si="5"/>
        <v>25679889849.740005</v>
      </c>
      <c r="F20" s="85">
        <f>F21+F22+F23+F24</f>
        <v>25749720055.75</v>
      </c>
      <c r="G20" s="85">
        <f>G21+G22+G23+G24</f>
        <v>26504518414.98</v>
      </c>
      <c r="H20" s="86">
        <f t="shared" si="2"/>
        <v>9.2233736186691159E-2</v>
      </c>
      <c r="I20" s="85">
        <f t="shared" si="3"/>
        <v>5082667777.6100044</v>
      </c>
      <c r="J20" s="86">
        <f t="shared" si="4"/>
        <v>0.24593094889424827</v>
      </c>
      <c r="K20" s="151">
        <f t="shared" si="0"/>
        <v>4.1529977638515925E-3</v>
      </c>
      <c r="L20" s="175"/>
      <c r="M20" s="90"/>
    </row>
    <row r="21" spans="2:13" x14ac:dyDescent="0.25">
      <c r="B21" s="170" t="s">
        <v>397</v>
      </c>
      <c r="C21" s="155">
        <v>3858405204.6800003</v>
      </c>
      <c r="D21" s="155">
        <v>52632654770</v>
      </c>
      <c r="E21" s="155">
        <v>5674614191.7800007</v>
      </c>
      <c r="F21" s="155">
        <v>5697840564.4499989</v>
      </c>
      <c r="G21" s="155">
        <v>4686359563.21</v>
      </c>
      <c r="H21" s="156">
        <f t="shared" si="2"/>
        <v>0.10825675788821698</v>
      </c>
      <c r="I21" s="155">
        <f t="shared" si="3"/>
        <v>1839435359.7699986</v>
      </c>
      <c r="J21" s="156">
        <f t="shared" si="4"/>
        <v>0.47673462536772454</v>
      </c>
      <c r="K21" s="156">
        <f t="shared" si="0"/>
        <v>9.1896607309560586E-4</v>
      </c>
      <c r="L21" s="175"/>
      <c r="M21" s="90"/>
    </row>
    <row r="22" spans="2:13" x14ac:dyDescent="0.25">
      <c r="B22" s="171" t="s">
        <v>398</v>
      </c>
      <c r="C22" s="157">
        <v>15811963650.539997</v>
      </c>
      <c r="D22" s="157">
        <v>211329260730</v>
      </c>
      <c r="E22" s="157">
        <v>18680549027.09</v>
      </c>
      <c r="F22" s="157">
        <v>18727152860.43</v>
      </c>
      <c r="G22" s="157">
        <v>20123905129.310001</v>
      </c>
      <c r="H22" s="158">
        <f t="shared" si="2"/>
        <v>8.8615995701401329E-2</v>
      </c>
      <c r="I22" s="157">
        <f t="shared" si="3"/>
        <v>2915189209.8900032</v>
      </c>
      <c r="J22" s="158">
        <f t="shared" si="4"/>
        <v>0.18436604550317481</v>
      </c>
      <c r="K22" s="158">
        <f t="shared" si="0"/>
        <v>3.0203755141526515E-3</v>
      </c>
      <c r="L22" s="175"/>
      <c r="M22" s="90"/>
    </row>
    <row r="23" spans="2:13" x14ac:dyDescent="0.25">
      <c r="B23" s="171" t="s">
        <v>399</v>
      </c>
      <c r="C23" s="157">
        <v>42576920.229999997</v>
      </c>
      <c r="D23" s="157">
        <v>777411014</v>
      </c>
      <c r="E23" s="157">
        <v>7532909.9900000002</v>
      </c>
      <c r="F23" s="157">
        <v>7532909.9900000002</v>
      </c>
      <c r="G23" s="157">
        <v>19214746.77</v>
      </c>
      <c r="H23" s="158">
        <f t="shared" si="2"/>
        <v>9.6897392168925466E-3</v>
      </c>
      <c r="I23" s="157">
        <f t="shared" si="3"/>
        <v>-35044010.239999995</v>
      </c>
      <c r="J23" s="158">
        <f t="shared" si="4"/>
        <v>-0.82307527295757144</v>
      </c>
      <c r="K23" s="158">
        <f t="shared" si="0"/>
        <v>1.2149319789121151E-6</v>
      </c>
      <c r="L23" s="175"/>
      <c r="M23" s="90"/>
    </row>
    <row r="24" spans="2:13" x14ac:dyDescent="0.25">
      <c r="B24" s="171" t="s">
        <v>400</v>
      </c>
      <c r="C24" s="157">
        <v>954106502.68999982</v>
      </c>
      <c r="D24" s="157">
        <v>14439649860</v>
      </c>
      <c r="E24" s="157">
        <v>1317193720.8800001</v>
      </c>
      <c r="F24" s="157">
        <v>1317193720.8800001</v>
      </c>
      <c r="G24" s="157">
        <v>1675038975.6900001</v>
      </c>
      <c r="H24" s="158">
        <f t="shared" si="2"/>
        <v>9.122061363335579E-2</v>
      </c>
      <c r="I24" s="157">
        <f t="shared" si="3"/>
        <v>363087218.1900003</v>
      </c>
      <c r="J24" s="158">
        <f t="shared" si="4"/>
        <v>0.38055208424459458</v>
      </c>
      <c r="K24" s="158">
        <f t="shared" si="0"/>
        <v>2.124412446244231E-4</v>
      </c>
      <c r="L24" s="175"/>
      <c r="M24" s="90"/>
    </row>
    <row r="25" spans="2:13" x14ac:dyDescent="0.25">
      <c r="B25" s="313" t="s">
        <v>78</v>
      </c>
      <c r="C25" s="85">
        <v>619279799.90999997</v>
      </c>
      <c r="D25" s="85">
        <v>307479833</v>
      </c>
      <c r="E25" s="85">
        <v>40386789.119999997</v>
      </c>
      <c r="F25" s="85">
        <v>40386788.619999997</v>
      </c>
      <c r="G25" s="85">
        <v>53157953.160000004</v>
      </c>
      <c r="H25" s="86">
        <f t="shared" si="2"/>
        <v>0.13134776426133937</v>
      </c>
      <c r="I25" s="85">
        <f t="shared" si="3"/>
        <v>-578893011.28999996</v>
      </c>
      <c r="J25" s="86">
        <f t="shared" si="4"/>
        <v>-0.93478426290366745</v>
      </c>
      <c r="K25" s="151">
        <f t="shared" si="0"/>
        <v>6.5137113127780628E-6</v>
      </c>
      <c r="L25" s="175"/>
    </row>
    <row r="26" spans="2:13" x14ac:dyDescent="0.25">
      <c r="B26" s="125" t="s">
        <v>79</v>
      </c>
      <c r="C26" s="126">
        <f>SUM(C27:C35)-C32-C33-C34</f>
        <v>5484768331.75</v>
      </c>
      <c r="D26" s="126">
        <f>SUM(D27:D35)-D32-D33-D34</f>
        <v>140706410192</v>
      </c>
      <c r="E26" s="126">
        <f>SUM(E27:E35)-E32-E33-E34</f>
        <v>11149477220.73</v>
      </c>
      <c r="F26" s="126">
        <f t="shared" ref="F26:G26" si="6">SUM(F27:F35)-F32-F33-F34</f>
        <v>8222150646.6699991</v>
      </c>
      <c r="G26" s="126">
        <f t="shared" si="6"/>
        <v>8423413621.5200005</v>
      </c>
      <c r="H26" s="127">
        <f t="shared" si="2"/>
        <v>5.8434797927475503E-2</v>
      </c>
      <c r="I26" s="126">
        <f t="shared" si="3"/>
        <v>2737382314.9199991</v>
      </c>
      <c r="J26" s="127">
        <f t="shared" si="4"/>
        <v>0.49908804699625209</v>
      </c>
      <c r="K26" s="127">
        <f t="shared" si="0"/>
        <v>1.326094931352327E-3</v>
      </c>
      <c r="L26" s="154"/>
    </row>
    <row r="27" spans="2:13" x14ac:dyDescent="0.25">
      <c r="B27" s="172" t="s">
        <v>80</v>
      </c>
      <c r="C27" s="149">
        <v>1808306283.3500006</v>
      </c>
      <c r="D27" s="149">
        <v>33202933419</v>
      </c>
      <c r="E27" s="149">
        <v>2991785576.3000002</v>
      </c>
      <c r="F27" s="149">
        <v>1962516285.6800003</v>
      </c>
      <c r="G27" s="149">
        <v>1218512772.5300002</v>
      </c>
      <c r="H27" s="150">
        <f t="shared" si="2"/>
        <v>5.910671388320686E-2</v>
      </c>
      <c r="I27" s="149">
        <f t="shared" si="3"/>
        <v>154210002.32999969</v>
      </c>
      <c r="J27" s="150">
        <f t="shared" si="4"/>
        <v>8.5278696286071626E-2</v>
      </c>
      <c r="K27" s="150">
        <f t="shared" si="0"/>
        <v>3.1652094579301572E-4</v>
      </c>
      <c r="L27" s="176"/>
    </row>
    <row r="28" spans="2:13" x14ac:dyDescent="0.25">
      <c r="B28" s="173" t="s">
        <v>81</v>
      </c>
      <c r="C28" s="159">
        <v>1064899833.3600001</v>
      </c>
      <c r="D28" s="159">
        <v>61017821671</v>
      </c>
      <c r="E28" s="159">
        <v>4742370739.54</v>
      </c>
      <c r="F28" s="159">
        <v>3283695923.02</v>
      </c>
      <c r="G28" s="159">
        <v>4197596438.8799996</v>
      </c>
      <c r="H28" s="160">
        <f t="shared" si="2"/>
        <v>5.3815358088744186E-2</v>
      </c>
      <c r="I28" s="159">
        <f t="shared" si="3"/>
        <v>2218796089.6599998</v>
      </c>
      <c r="J28" s="160">
        <f t="shared" si="4"/>
        <v>2.0835725766424393</v>
      </c>
      <c r="K28" s="160">
        <f t="shared" si="0"/>
        <v>5.2960505185862877E-4</v>
      </c>
      <c r="L28" s="176"/>
    </row>
    <row r="29" spans="2:13" x14ac:dyDescent="0.25">
      <c r="B29" s="173" t="s">
        <v>82</v>
      </c>
      <c r="C29" s="159">
        <v>0</v>
      </c>
      <c r="D29" s="159">
        <v>26359067</v>
      </c>
      <c r="E29" s="159">
        <v>795860</v>
      </c>
      <c r="F29" s="159">
        <v>279660</v>
      </c>
      <c r="G29" s="159">
        <v>61360</v>
      </c>
      <c r="H29" s="160">
        <f t="shared" si="2"/>
        <v>1.0609631972178681E-2</v>
      </c>
      <c r="I29" s="159">
        <f t="shared" si="3"/>
        <v>279660</v>
      </c>
      <c r="J29" s="160" t="str">
        <f t="shared" si="4"/>
        <v>0.0%</v>
      </c>
      <c r="K29" s="160">
        <f t="shared" si="0"/>
        <v>4.5104465296094969E-8</v>
      </c>
      <c r="L29" s="176"/>
    </row>
    <row r="30" spans="2:13" x14ac:dyDescent="0.25">
      <c r="B30" s="174" t="s">
        <v>83</v>
      </c>
      <c r="C30" s="159">
        <v>75270386.700000003</v>
      </c>
      <c r="D30" s="159">
        <v>2309866101</v>
      </c>
      <c r="E30" s="159">
        <v>582925468.28999996</v>
      </c>
      <c r="F30" s="159">
        <v>168550738.37</v>
      </c>
      <c r="G30" s="159">
        <v>357960531.58999997</v>
      </c>
      <c r="H30" s="160">
        <f t="shared" si="2"/>
        <v>7.2969917302578749E-2</v>
      </c>
      <c r="I30" s="159">
        <f t="shared" si="3"/>
        <v>93280351.670000002</v>
      </c>
      <c r="J30" s="160">
        <f t="shared" si="4"/>
        <v>1.2392702596544518</v>
      </c>
      <c r="K30" s="160">
        <f t="shared" si="0"/>
        <v>2.7184405812203559E-5</v>
      </c>
      <c r="L30" s="176"/>
    </row>
    <row r="31" spans="2:13" x14ac:dyDescent="0.25">
      <c r="B31" s="173" t="s">
        <v>84</v>
      </c>
      <c r="C31" s="159">
        <f>C32+C33+C34</f>
        <v>2536291828.3399992</v>
      </c>
      <c r="D31" s="159">
        <f t="shared" ref="D31:G31" si="7">D32+D33+D34</f>
        <v>42703145659</v>
      </c>
      <c r="E31" s="159">
        <f t="shared" si="7"/>
        <v>2831599576.6000004</v>
      </c>
      <c r="F31" s="159">
        <f t="shared" si="7"/>
        <v>2807108039.5999994</v>
      </c>
      <c r="G31" s="159">
        <f t="shared" si="7"/>
        <v>2649282518.52</v>
      </c>
      <c r="H31" s="160">
        <f t="shared" si="2"/>
        <v>6.5735392470048185E-2</v>
      </c>
      <c r="I31" s="159">
        <f t="shared" si="3"/>
        <v>270816211.26000023</v>
      </c>
      <c r="J31" s="160">
        <f t="shared" si="4"/>
        <v>0.10677643961706457</v>
      </c>
      <c r="K31" s="160">
        <f t="shared" si="0"/>
        <v>4.5273942342318298E-4</v>
      </c>
      <c r="L31" s="176"/>
    </row>
    <row r="32" spans="2:13" x14ac:dyDescent="0.25">
      <c r="B32" s="168" t="s">
        <v>401</v>
      </c>
      <c r="C32" s="155">
        <v>226145589.72</v>
      </c>
      <c r="D32" s="155">
        <v>539883260</v>
      </c>
      <c r="E32" s="155">
        <v>50368872.859999999</v>
      </c>
      <c r="F32" s="155">
        <v>50368872.859999999</v>
      </c>
      <c r="G32" s="155">
        <v>40831372.859999999</v>
      </c>
      <c r="H32" s="156">
        <f t="shared" si="2"/>
        <v>9.3295859664179998E-2</v>
      </c>
      <c r="I32" s="155">
        <f>F32-C32</f>
        <v>-175776716.86000001</v>
      </c>
      <c r="J32" s="156">
        <f t="shared" si="4"/>
        <v>-0.77727236280679313</v>
      </c>
      <c r="K32" s="156">
        <f t="shared" si="0"/>
        <v>8.1236540009915239E-6</v>
      </c>
      <c r="L32" s="176"/>
    </row>
    <row r="33" spans="2:12" x14ac:dyDescent="0.25">
      <c r="B33" s="171" t="s">
        <v>402</v>
      </c>
      <c r="C33" s="157">
        <v>2310146238.6199994</v>
      </c>
      <c r="D33" s="157">
        <v>42139812399</v>
      </c>
      <c r="E33" s="157">
        <v>2759146627.6700001</v>
      </c>
      <c r="F33" s="157">
        <v>2734655090.6699991</v>
      </c>
      <c r="G33" s="157">
        <v>2608451145.6599998</v>
      </c>
      <c r="H33" s="158">
        <f t="shared" si="2"/>
        <v>6.4894809326082659E-2</v>
      </c>
      <c r="I33" s="157">
        <f t="shared" si="3"/>
        <v>424508852.04999971</v>
      </c>
      <c r="J33" s="158">
        <f>IFERROR(I33/C33,"0.0%")</f>
        <v>0.18375843267116565</v>
      </c>
      <c r="K33" s="158">
        <f t="shared" si="0"/>
        <v>4.4105397852361588E-4</v>
      </c>
      <c r="L33" s="176"/>
    </row>
    <row r="34" spans="2:12" x14ac:dyDescent="0.25">
      <c r="B34" s="171" t="s">
        <v>403</v>
      </c>
      <c r="C34" s="157">
        <v>0</v>
      </c>
      <c r="D34" s="157">
        <v>23450000</v>
      </c>
      <c r="E34" s="157">
        <v>22084076.07</v>
      </c>
      <c r="F34" s="157">
        <v>22084076.07</v>
      </c>
      <c r="G34" s="157">
        <v>0</v>
      </c>
      <c r="H34" s="158">
        <f t="shared" si="2"/>
        <v>0.94175164477611939</v>
      </c>
      <c r="I34" s="157">
        <f t="shared" si="3"/>
        <v>22084076.07</v>
      </c>
      <c r="J34" s="158" t="str">
        <f t="shared" si="4"/>
        <v>0.0%</v>
      </c>
      <c r="K34" s="158">
        <f t="shared" si="0"/>
        <v>3.561790898575543E-6</v>
      </c>
      <c r="L34" s="176"/>
    </row>
    <row r="35" spans="2:12" ht="16.5" thickBot="1" x14ac:dyDescent="0.3">
      <c r="B35" s="313" t="s">
        <v>85</v>
      </c>
      <c r="C35" s="85">
        <v>0</v>
      </c>
      <c r="D35" s="85">
        <v>1446284275</v>
      </c>
      <c r="E35" s="85">
        <v>0</v>
      </c>
      <c r="F35" s="85">
        <v>0</v>
      </c>
      <c r="G35" s="85">
        <v>0</v>
      </c>
      <c r="H35" s="86">
        <f t="shared" si="2"/>
        <v>0</v>
      </c>
      <c r="I35" s="85">
        <f t="shared" si="3"/>
        <v>0</v>
      </c>
      <c r="J35" s="86" t="str">
        <f t="shared" si="4"/>
        <v>0.0%</v>
      </c>
      <c r="K35" s="151">
        <f t="shared" si="0"/>
        <v>0</v>
      </c>
      <c r="L35" s="176"/>
    </row>
    <row r="36" spans="2:12" ht="16.5" thickBot="1" x14ac:dyDescent="0.3">
      <c r="B36" s="161" t="s">
        <v>86</v>
      </c>
      <c r="C36" s="162">
        <f>C10+C26</f>
        <v>68292697599.770004</v>
      </c>
      <c r="D36" s="162">
        <f>D10+D26</f>
        <v>1046280711338</v>
      </c>
      <c r="E36" s="162">
        <f>E26+E10</f>
        <v>73353543492.690002</v>
      </c>
      <c r="F36" s="162">
        <f>F26+F10</f>
        <v>81961372228.839981</v>
      </c>
      <c r="G36" s="162">
        <f>G26+G10</f>
        <v>85642404403.390015</v>
      </c>
      <c r="H36" s="163">
        <f t="shared" si="2"/>
        <v>7.8335929679929306E-2</v>
      </c>
      <c r="I36" s="162">
        <f t="shared" si="3"/>
        <v>13668674629.069977</v>
      </c>
      <c r="J36" s="163">
        <f>IFERROR(I36/C36,"0.0%")</f>
        <v>0.20014840692302671</v>
      </c>
      <c r="K36" s="164">
        <f t="shared" si="0"/>
        <v>1.3218994026017431E-2</v>
      </c>
      <c r="L36" s="176"/>
    </row>
    <row r="37" spans="2:12" x14ac:dyDescent="0.25">
      <c r="B37" s="91" t="s">
        <v>394</v>
      </c>
    </row>
    <row r="38" spans="2:12" x14ac:dyDescent="0.25">
      <c r="B38" s="78" t="s">
        <v>407</v>
      </c>
    </row>
    <row r="39" spans="2:12" x14ac:dyDescent="0.25">
      <c r="B39" s="314" t="s">
        <v>426</v>
      </c>
    </row>
    <row r="40" spans="2:12" x14ac:dyDescent="0.25">
      <c r="B40" s="91" t="s">
        <v>395</v>
      </c>
    </row>
    <row r="42" spans="2:12" x14ac:dyDescent="0.25">
      <c r="E42" s="87"/>
      <c r="F42" s="85"/>
      <c r="G42" s="85"/>
    </row>
    <row r="44" spans="2:12" x14ac:dyDescent="0.25">
      <c r="D44" s="92"/>
      <c r="E44" s="92"/>
    </row>
    <row r="45" spans="2:12" x14ac:dyDescent="0.25">
      <c r="D45" s="92"/>
    </row>
    <row r="327" spans="2:2" x14ac:dyDescent="0.25">
      <c r="B327" s="78" t="s">
        <v>21</v>
      </c>
    </row>
  </sheetData>
  <mergeCells count="13">
    <mergeCell ref="F7:F8"/>
    <mergeCell ref="G7:G8"/>
    <mergeCell ref="H7:H8"/>
    <mergeCell ref="B2:K2"/>
    <mergeCell ref="B3:K3"/>
    <mergeCell ref="B5:B9"/>
    <mergeCell ref="D5:H5"/>
    <mergeCell ref="I5:J7"/>
    <mergeCell ref="K5:K8"/>
    <mergeCell ref="C6:C8"/>
    <mergeCell ref="D6:D8"/>
    <mergeCell ref="E6:H6"/>
    <mergeCell ref="E7:E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50F2-06C6-4ED9-B4A5-C9E9376FF9F9}">
  <dimension ref="B2:J320"/>
  <sheetViews>
    <sheetView showGridLines="0" workbookViewId="0">
      <selection activeCell="F21" sqref="F21"/>
    </sheetView>
  </sheetViews>
  <sheetFormatPr baseColWidth="10" defaultColWidth="11.42578125" defaultRowHeight="15" x14ac:dyDescent="0.25"/>
  <cols>
    <col min="1" max="16384" width="11.42578125" style="94"/>
  </cols>
  <sheetData>
    <row r="2" spans="3:10" x14ac:dyDescent="0.25">
      <c r="C2" s="274" t="s">
        <v>88</v>
      </c>
      <c r="D2" s="274"/>
      <c r="E2" s="274"/>
      <c r="F2" s="274"/>
      <c r="G2" s="274"/>
      <c r="H2" s="274"/>
      <c r="I2" s="274"/>
      <c r="J2" s="274"/>
    </row>
    <row r="3" spans="3:10" x14ac:dyDescent="0.25">
      <c r="C3" s="274" t="s">
        <v>411</v>
      </c>
      <c r="D3" s="274"/>
      <c r="E3" s="274"/>
      <c r="F3" s="274"/>
      <c r="G3" s="274"/>
      <c r="H3" s="274"/>
      <c r="I3" s="274"/>
    </row>
    <row r="4" spans="3:10" x14ac:dyDescent="0.25">
      <c r="C4" s="275" t="s">
        <v>89</v>
      </c>
      <c r="D4" s="275"/>
      <c r="E4" s="275"/>
      <c r="F4" s="275"/>
      <c r="G4" s="275"/>
      <c r="H4" s="275"/>
      <c r="I4" s="275"/>
    </row>
    <row r="36" spans="3:3" x14ac:dyDescent="0.25">
      <c r="C36" s="59" t="s">
        <v>87</v>
      </c>
    </row>
    <row r="37" spans="3:3" x14ac:dyDescent="0.25">
      <c r="C37" s="95" t="s">
        <v>407</v>
      </c>
    </row>
    <row r="38" spans="3:3" x14ac:dyDescent="0.25">
      <c r="C38" s="59" t="s">
        <v>20</v>
      </c>
    </row>
    <row r="320" spans="2:2" x14ac:dyDescent="0.25">
      <c r="B320" s="94" t="s">
        <v>21</v>
      </c>
    </row>
  </sheetData>
  <mergeCells count="3">
    <mergeCell ref="C2:J2"/>
    <mergeCell ref="C3:I3"/>
    <mergeCell ref="C4:I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24C4F-9853-4263-A668-9DA7F1478A50}">
  <dimension ref="B1:O320"/>
  <sheetViews>
    <sheetView showGridLines="0" topLeftCell="A19" zoomScale="77" zoomScaleNormal="77" workbookViewId="0">
      <selection activeCell="O40" sqref="O40"/>
    </sheetView>
  </sheetViews>
  <sheetFormatPr baseColWidth="10" defaultColWidth="11.42578125" defaultRowHeight="15" x14ac:dyDescent="0.25"/>
  <cols>
    <col min="1" max="2" width="11.42578125" style="95"/>
    <col min="3" max="3" width="50.28515625" style="95" customWidth="1"/>
    <col min="4" max="4" width="15.5703125" style="95" customWidth="1"/>
    <col min="5" max="5" width="16.7109375" style="95" customWidth="1"/>
    <col min="6" max="6" width="20.85546875" style="95" customWidth="1"/>
    <col min="7" max="7" width="16.7109375" style="95" customWidth="1"/>
    <col min="8" max="8" width="13.42578125" style="95" customWidth="1"/>
    <col min="9" max="9" width="19.85546875" style="95" customWidth="1"/>
    <col min="10" max="10" width="11.5703125" style="95" bestFit="1" customWidth="1"/>
    <col min="11" max="11" width="12.28515625" style="95" customWidth="1"/>
    <col min="12" max="12" width="15" style="95" customWidth="1"/>
    <col min="13" max="13" width="11.42578125" style="95"/>
    <col min="14" max="14" width="30.28515625" style="95" customWidth="1"/>
    <col min="15" max="15" width="15.28515625" style="95" bestFit="1" customWidth="1"/>
    <col min="16" max="16384" width="11.42578125" style="95"/>
  </cols>
  <sheetData>
    <row r="1" spans="3:15" s="2" customFormat="1" ht="15" customHeight="1" x14ac:dyDescent="0.25">
      <c r="C1" s="290" t="s">
        <v>90</v>
      </c>
      <c r="D1" s="290"/>
      <c r="E1" s="290"/>
      <c r="F1" s="290"/>
      <c r="G1" s="290"/>
      <c r="H1" s="290"/>
      <c r="I1" s="290"/>
      <c r="J1" s="290"/>
      <c r="K1" s="290"/>
      <c r="L1" s="290"/>
      <c r="M1" s="1"/>
      <c r="N1" s="1"/>
      <c r="O1" s="1"/>
    </row>
    <row r="2" spans="3:15" s="2" customFormat="1" ht="15" customHeight="1" x14ac:dyDescent="0.25">
      <c r="C2" s="290" t="s">
        <v>91</v>
      </c>
      <c r="D2" s="290"/>
      <c r="E2" s="290"/>
      <c r="F2" s="290"/>
      <c r="G2" s="290"/>
      <c r="H2" s="290"/>
      <c r="I2" s="290"/>
      <c r="J2" s="290"/>
      <c r="K2" s="290"/>
      <c r="L2" s="290"/>
      <c r="M2" s="1"/>
      <c r="N2" s="1"/>
      <c r="O2" s="1"/>
    </row>
    <row r="3" spans="3:15" s="2" customFormat="1" ht="15" customHeight="1" x14ac:dyDescent="0.25">
      <c r="C3" s="291" t="s">
        <v>92</v>
      </c>
      <c r="D3" s="291"/>
      <c r="E3" s="291"/>
      <c r="F3" s="291"/>
      <c r="G3" s="291"/>
      <c r="H3" s="291"/>
      <c r="I3" s="291"/>
      <c r="J3" s="291"/>
      <c r="K3" s="291"/>
      <c r="L3" s="291"/>
      <c r="M3" s="3"/>
      <c r="N3" s="3"/>
      <c r="O3" s="3"/>
    </row>
    <row r="5" spans="3:15" ht="15.75" thickBot="1" x14ac:dyDescent="0.3">
      <c r="C5" s="240" t="s">
        <v>421</v>
      </c>
      <c r="D5" s="240"/>
      <c r="E5" s="240"/>
      <c r="F5" s="240"/>
      <c r="G5" s="240"/>
      <c r="H5" s="240"/>
      <c r="I5" s="240"/>
      <c r="J5" s="240"/>
      <c r="K5" s="240"/>
      <c r="L5" s="240"/>
    </row>
    <row r="6" spans="3:15" ht="15.75" thickBot="1" x14ac:dyDescent="0.3">
      <c r="C6" s="245" t="s">
        <v>93</v>
      </c>
      <c r="D6" s="292"/>
      <c r="E6" s="292"/>
      <c r="F6" s="292"/>
      <c r="G6" s="292"/>
      <c r="H6" s="292"/>
      <c r="I6" s="292"/>
      <c r="J6" s="292"/>
      <c r="K6" s="292"/>
      <c r="L6" s="292"/>
      <c r="N6" s="13" t="s">
        <v>24</v>
      </c>
      <c r="O6" s="14">
        <v>6200273036475</v>
      </c>
    </row>
    <row r="7" spans="3:15" ht="15.75" customHeight="1" thickBot="1" x14ac:dyDescent="0.3">
      <c r="C7" s="280" t="s">
        <v>25</v>
      </c>
      <c r="D7" s="216">
        <v>2021</v>
      </c>
      <c r="E7" s="315">
        <v>2022</v>
      </c>
      <c r="F7" s="316"/>
      <c r="G7" s="316"/>
      <c r="H7" s="316"/>
      <c r="I7" s="317"/>
      <c r="J7" s="276" t="s">
        <v>26</v>
      </c>
      <c r="K7" s="277"/>
      <c r="L7" s="276" t="s">
        <v>62</v>
      </c>
    </row>
    <row r="8" spans="3:15" ht="15.75" customHeight="1" thickBot="1" x14ac:dyDescent="0.3">
      <c r="C8" s="281"/>
      <c r="D8" s="283" t="s">
        <v>418</v>
      </c>
      <c r="E8" s="284" t="s">
        <v>28</v>
      </c>
      <c r="F8" s="287" t="s">
        <v>420</v>
      </c>
      <c r="G8" s="288"/>
      <c r="H8" s="288"/>
      <c r="I8" s="289"/>
      <c r="J8" s="276"/>
      <c r="K8" s="277"/>
      <c r="L8" s="276"/>
    </row>
    <row r="9" spans="3:15" ht="39" customHeight="1" thickBot="1" x14ac:dyDescent="0.3">
      <c r="C9" s="281"/>
      <c r="D9" s="277"/>
      <c r="E9" s="286"/>
      <c r="F9" s="283" t="s">
        <v>63</v>
      </c>
      <c r="G9" s="284" t="s">
        <v>146</v>
      </c>
      <c r="H9" s="284" t="s">
        <v>64</v>
      </c>
      <c r="I9" s="268" t="s">
        <v>419</v>
      </c>
      <c r="J9" s="278"/>
      <c r="K9" s="279"/>
      <c r="L9" s="276"/>
    </row>
    <row r="10" spans="3:15" ht="15.75" customHeight="1" thickBot="1" x14ac:dyDescent="0.3">
      <c r="C10" s="281"/>
      <c r="D10" s="279"/>
      <c r="E10" s="285"/>
      <c r="F10" s="279"/>
      <c r="G10" s="285"/>
      <c r="H10" s="285"/>
      <c r="I10" s="269"/>
      <c r="J10" s="60" t="s">
        <v>30</v>
      </c>
      <c r="K10" s="60" t="s">
        <v>31</v>
      </c>
      <c r="L10" s="278"/>
    </row>
    <row r="11" spans="3:15" ht="15.75" thickBot="1" x14ac:dyDescent="0.3">
      <c r="C11" s="282"/>
      <c r="D11" s="217">
        <v>1</v>
      </c>
      <c r="E11" s="61">
        <v>2</v>
      </c>
      <c r="F11" s="61">
        <v>3</v>
      </c>
      <c r="G11" s="61">
        <v>4</v>
      </c>
      <c r="H11" s="61">
        <v>5</v>
      </c>
      <c r="I11" s="61" t="s">
        <v>94</v>
      </c>
      <c r="J11" s="61" t="s">
        <v>95</v>
      </c>
      <c r="K11" s="61" t="s">
        <v>423</v>
      </c>
      <c r="L11" s="222" t="s">
        <v>66</v>
      </c>
    </row>
    <row r="12" spans="3:15" x14ac:dyDescent="0.25">
      <c r="C12" s="119" t="s">
        <v>96</v>
      </c>
      <c r="D12" s="120">
        <f>D14+D13</f>
        <v>651559975.18000019</v>
      </c>
      <c r="E12" s="120">
        <f>E14+E13</f>
        <v>7818719836</v>
      </c>
      <c r="F12" s="120">
        <f t="shared" ref="F12:G12" si="0">F14+F13</f>
        <v>651559939.40999997</v>
      </c>
      <c r="G12" s="120">
        <f t="shared" si="0"/>
        <v>651559939.40999997</v>
      </c>
      <c r="H12" s="120">
        <f>H14+H13</f>
        <v>651559939.41000009</v>
      </c>
      <c r="I12" s="121">
        <f>G12/E12</f>
        <v>8.3333327331924612E-2</v>
      </c>
      <c r="J12" s="120">
        <f t="shared" ref="J12:J50" si="1">G12-D12</f>
        <v>-35.770000219345093</v>
      </c>
      <c r="K12" s="121">
        <f t="shared" ref="K12:K50" si="2">IFERROR(J12/D12,"0.0%")</f>
        <v>-5.4899014030846907E-8</v>
      </c>
      <c r="L12" s="121">
        <f t="shared" ref="L12:L50" si="3">G12/$O$6</f>
        <v>1.0508568502983653E-4</v>
      </c>
      <c r="M12" s="15"/>
    </row>
    <row r="13" spans="3:15" x14ac:dyDescent="0.25">
      <c r="C13" s="231" t="s">
        <v>97</v>
      </c>
      <c r="D13" s="139">
        <v>219648256</v>
      </c>
      <c r="E13" s="139">
        <v>2635779124</v>
      </c>
      <c r="F13" s="140">
        <v>219648228.60000002</v>
      </c>
      <c r="G13" s="140">
        <v>219648228.60000002</v>
      </c>
      <c r="H13" s="140">
        <v>219648228.60000002</v>
      </c>
      <c r="I13" s="141">
        <f t="shared" ref="I13:I50" si="4">G13/E13</f>
        <v>8.3333321293882448E-2</v>
      </c>
      <c r="J13" s="139">
        <f t="shared" si="1"/>
        <v>-27.399999976158142</v>
      </c>
      <c r="K13" s="141">
        <f t="shared" si="2"/>
        <v>-1.2474490112117321E-7</v>
      </c>
      <c r="L13" s="141">
        <f t="shared" si="3"/>
        <v>3.5425573568752898E-5</v>
      </c>
    </row>
    <row r="14" spans="3:15" x14ac:dyDescent="0.25">
      <c r="C14" s="232" t="s">
        <v>98</v>
      </c>
      <c r="D14" s="17">
        <v>431911719.18000019</v>
      </c>
      <c r="E14" s="17">
        <v>5182940712</v>
      </c>
      <c r="F14" s="76">
        <v>431911710.80999994</v>
      </c>
      <c r="G14" s="76">
        <v>431911710.80999994</v>
      </c>
      <c r="H14" s="76">
        <v>431911710.81000006</v>
      </c>
      <c r="I14" s="18">
        <f t="shared" si="4"/>
        <v>8.3333330402564701E-2</v>
      </c>
      <c r="J14" s="17">
        <f t="shared" si="1"/>
        <v>-8.3700002431869507</v>
      </c>
      <c r="K14" s="18">
        <f t="shared" si="2"/>
        <v>-1.9378960726228256E-8</v>
      </c>
      <c r="L14" s="135">
        <f t="shared" si="3"/>
        <v>6.9660111461083629E-5</v>
      </c>
    </row>
    <row r="15" spans="3:15" x14ac:dyDescent="0.25">
      <c r="C15" s="119" t="s">
        <v>99</v>
      </c>
      <c r="D15" s="120">
        <f>SUM(D16:D38)</f>
        <v>50057421620.709999</v>
      </c>
      <c r="E15" s="120">
        <f>SUM(E16:E38)</f>
        <v>714305474496</v>
      </c>
      <c r="F15" s="120">
        <f>SUM(F16:F38)</f>
        <v>51168477115.600006</v>
      </c>
      <c r="G15" s="120">
        <f t="shared" ref="G15" si="5">SUM(G16:G38)</f>
        <v>57397716234.26001</v>
      </c>
      <c r="H15" s="120">
        <f>SUM(H16:H38)</f>
        <v>57245817038.750015</v>
      </c>
      <c r="I15" s="121">
        <f>G15/E15</f>
        <v>8.0354579775212723E-2</v>
      </c>
      <c r="J15" s="120">
        <f t="shared" si="1"/>
        <v>7340294613.5500107</v>
      </c>
      <c r="K15" s="121">
        <f t="shared" si="2"/>
        <v>0.14663748902546647</v>
      </c>
      <c r="L15" s="121">
        <f>G15/$O$6</f>
        <v>9.2572884930390027E-3</v>
      </c>
      <c r="M15" s="15"/>
    </row>
    <row r="16" spans="3:15" x14ac:dyDescent="0.25">
      <c r="C16" s="318" t="s">
        <v>100</v>
      </c>
      <c r="D16" s="136">
        <v>5439304950.2199984</v>
      </c>
      <c r="E16" s="139">
        <v>86044434138</v>
      </c>
      <c r="F16" s="140">
        <v>8779936409.3500004</v>
      </c>
      <c r="G16" s="140">
        <v>9318406460.5500011</v>
      </c>
      <c r="H16" s="140">
        <v>8527285537.4400005</v>
      </c>
      <c r="I16" s="141">
        <f t="shared" si="4"/>
        <v>0.10829760871696746</v>
      </c>
      <c r="J16" s="139">
        <f t="shared" si="1"/>
        <v>3879101510.3300028</v>
      </c>
      <c r="K16" s="141">
        <f t="shared" si="2"/>
        <v>0.71316124869467168</v>
      </c>
      <c r="L16" s="141">
        <f t="shared" si="3"/>
        <v>1.5029025989229229E-3</v>
      </c>
    </row>
    <row r="17" spans="3:14" x14ac:dyDescent="0.25">
      <c r="C17" s="233" t="s">
        <v>101</v>
      </c>
      <c r="D17" s="142">
        <v>3377609512.2999997</v>
      </c>
      <c r="E17" s="142">
        <v>50918592846</v>
      </c>
      <c r="F17" s="143">
        <v>4293528062.2399988</v>
      </c>
      <c r="G17" s="143">
        <v>3889527920.4200006</v>
      </c>
      <c r="H17" s="143">
        <v>3819236507.5900002</v>
      </c>
      <c r="I17" s="144">
        <f t="shared" si="4"/>
        <v>7.6387183993548824E-2</v>
      </c>
      <c r="J17" s="142">
        <f t="shared" si="1"/>
        <v>511918408.12000084</v>
      </c>
      <c r="K17" s="144">
        <f t="shared" si="2"/>
        <v>0.15156234202200819</v>
      </c>
      <c r="L17" s="144">
        <f t="shared" si="3"/>
        <v>6.2731558715860812E-4</v>
      </c>
    </row>
    <row r="18" spans="3:14" x14ac:dyDescent="0.25">
      <c r="C18" s="318" t="s">
        <v>102</v>
      </c>
      <c r="D18" s="142">
        <v>2664204407.6400003</v>
      </c>
      <c r="E18" s="142">
        <v>41821269281</v>
      </c>
      <c r="F18" s="143">
        <v>3074159252.2200003</v>
      </c>
      <c r="G18" s="143">
        <v>3170936866.8899994</v>
      </c>
      <c r="H18" s="143">
        <v>3345920540.7599998</v>
      </c>
      <c r="I18" s="144">
        <f t="shared" si="4"/>
        <v>7.5821153241051945E-2</v>
      </c>
      <c r="J18" s="142">
        <f t="shared" si="1"/>
        <v>506732459.24999905</v>
      </c>
      <c r="K18" s="144">
        <f t="shared" si="2"/>
        <v>0.19020029311447303</v>
      </c>
      <c r="L18" s="144">
        <f t="shared" si="3"/>
        <v>5.1141890820549272E-4</v>
      </c>
      <c r="N18" s="15"/>
    </row>
    <row r="19" spans="3:14" x14ac:dyDescent="0.25">
      <c r="C19" s="232" t="s">
        <v>103</v>
      </c>
      <c r="D19" s="142">
        <v>589303131.24000013</v>
      </c>
      <c r="E19" s="142">
        <v>9748050161</v>
      </c>
      <c r="F19" s="143">
        <v>651088397.12</v>
      </c>
      <c r="G19" s="143">
        <v>671356553.51999998</v>
      </c>
      <c r="H19" s="143">
        <v>731905362.89999998</v>
      </c>
      <c r="I19" s="144">
        <f t="shared" si="4"/>
        <v>6.8870855446144838E-2</v>
      </c>
      <c r="J19" s="142">
        <f t="shared" si="1"/>
        <v>82053422.279999852</v>
      </c>
      <c r="K19" s="144">
        <f t="shared" si="2"/>
        <v>0.13923805581576437</v>
      </c>
      <c r="L19" s="144">
        <f t="shared" si="3"/>
        <v>1.0827854669795024E-4</v>
      </c>
      <c r="N19" s="15"/>
    </row>
    <row r="20" spans="3:14" x14ac:dyDescent="0.25">
      <c r="C20" s="233" t="s">
        <v>104</v>
      </c>
      <c r="D20" s="142">
        <v>1408241346.5</v>
      </c>
      <c r="E20" s="142">
        <v>21541931000</v>
      </c>
      <c r="F20" s="143">
        <v>1458342238.8899999</v>
      </c>
      <c r="G20" s="143">
        <v>1459557346.4899998</v>
      </c>
      <c r="H20" s="143">
        <v>1424846465.4900002</v>
      </c>
      <c r="I20" s="144">
        <f t="shared" si="4"/>
        <v>6.7754248516068483E-2</v>
      </c>
      <c r="J20" s="142">
        <f t="shared" si="1"/>
        <v>51315999.989999771</v>
      </c>
      <c r="K20" s="144">
        <f t="shared" si="2"/>
        <v>3.6439776546498222E-2</v>
      </c>
      <c r="L20" s="144">
        <f t="shared" si="3"/>
        <v>2.354021085690433E-4</v>
      </c>
    </row>
    <row r="21" spans="3:14" x14ac:dyDescent="0.25">
      <c r="C21" s="318" t="s">
        <v>105</v>
      </c>
      <c r="D21" s="142">
        <v>14313117817.770004</v>
      </c>
      <c r="E21" s="142">
        <v>231147700000</v>
      </c>
      <c r="F21" s="143">
        <v>8934427949.5100002</v>
      </c>
      <c r="G21" s="143">
        <v>17315607135.630005</v>
      </c>
      <c r="H21" s="143">
        <v>17563131507.140003</v>
      </c>
      <c r="I21" s="144">
        <f t="shared" si="4"/>
        <v>7.4911440328543202E-2</v>
      </c>
      <c r="J21" s="142">
        <f t="shared" si="1"/>
        <v>3002489317.8600006</v>
      </c>
      <c r="K21" s="144">
        <f t="shared" si="2"/>
        <v>0.20977185796181694</v>
      </c>
      <c r="L21" s="144">
        <f t="shared" si="3"/>
        <v>2.7927168745256309E-3</v>
      </c>
    </row>
    <row r="22" spans="3:14" ht="30" x14ac:dyDescent="0.25">
      <c r="C22" s="219" t="s">
        <v>106</v>
      </c>
      <c r="D22" s="142">
        <v>11847762039.629997</v>
      </c>
      <c r="E22" s="142">
        <v>123452761388</v>
      </c>
      <c r="F22" s="143">
        <v>11042789190.709999</v>
      </c>
      <c r="G22" s="143">
        <v>10728708242.609999</v>
      </c>
      <c r="H22" s="143">
        <v>11297478946.640001</v>
      </c>
      <c r="I22" s="144">
        <f t="shared" si="4"/>
        <v>8.6905372727068567E-2</v>
      </c>
      <c r="J22" s="142">
        <f t="shared" si="1"/>
        <v>-1119053797.0199986</v>
      </c>
      <c r="K22" s="144">
        <f t="shared" si="2"/>
        <v>-9.4452757683420388E-2</v>
      </c>
      <c r="L22" s="144">
        <f t="shared" si="3"/>
        <v>1.7303606114593818E-3</v>
      </c>
    </row>
    <row r="23" spans="3:14" x14ac:dyDescent="0.25">
      <c r="C23" s="233" t="s">
        <v>107</v>
      </c>
      <c r="D23" s="142">
        <v>346857482.26999998</v>
      </c>
      <c r="E23" s="142">
        <v>2890580897</v>
      </c>
      <c r="F23" s="143">
        <v>271780947.91999996</v>
      </c>
      <c r="G23" s="143">
        <v>237845590.19999999</v>
      </c>
      <c r="H23" s="143">
        <v>253841767.91999999</v>
      </c>
      <c r="I23" s="144">
        <f t="shared" si="4"/>
        <v>8.2282973103035756E-2</v>
      </c>
      <c r="J23" s="142">
        <f t="shared" si="1"/>
        <v>-109011892.06999999</v>
      </c>
      <c r="K23" s="144">
        <f t="shared" si="2"/>
        <v>-0.31428438953248011</v>
      </c>
      <c r="L23" s="144">
        <f t="shared" si="3"/>
        <v>3.8360502642512782E-5</v>
      </c>
    </row>
    <row r="24" spans="3:14" x14ac:dyDescent="0.25">
      <c r="C24" s="219" t="s">
        <v>108</v>
      </c>
      <c r="D24" s="136">
        <v>128628423.84999999</v>
      </c>
      <c r="E24" s="136">
        <v>3321764347</v>
      </c>
      <c r="F24" s="137">
        <v>170141108.47999999</v>
      </c>
      <c r="G24" s="137">
        <v>162609464.98000002</v>
      </c>
      <c r="H24" s="137">
        <v>172334765.41999999</v>
      </c>
      <c r="I24" s="138">
        <f t="shared" si="4"/>
        <v>4.8952739566507253E-2</v>
      </c>
      <c r="J24" s="136">
        <f t="shared" si="1"/>
        <v>33981041.130000025</v>
      </c>
      <c r="K24" s="138">
        <f t="shared" si="2"/>
        <v>0.2641798765226806</v>
      </c>
      <c r="L24" s="138">
        <f t="shared" si="3"/>
        <v>2.6226178109157481E-5</v>
      </c>
    </row>
    <row r="25" spans="3:14" x14ac:dyDescent="0.25">
      <c r="C25" s="75" t="s">
        <v>109</v>
      </c>
      <c r="D25" s="142">
        <v>1843347084.4400005</v>
      </c>
      <c r="E25" s="142">
        <v>15702169538</v>
      </c>
      <c r="F25" s="143">
        <v>1762141089.0699999</v>
      </c>
      <c r="G25" s="143">
        <v>1674044739.5699999</v>
      </c>
      <c r="H25" s="143">
        <v>1658824581.7299998</v>
      </c>
      <c r="I25" s="144">
        <f t="shared" si="4"/>
        <v>0.10661232102473048</v>
      </c>
      <c r="J25" s="142">
        <f t="shared" si="1"/>
        <v>-169302344.8700006</v>
      </c>
      <c r="K25" s="144">
        <f t="shared" si="2"/>
        <v>-9.1845071554407673E-2</v>
      </c>
      <c r="L25" s="144">
        <f t="shared" si="3"/>
        <v>2.6999532596740826E-4</v>
      </c>
    </row>
    <row r="26" spans="3:14" ht="30" x14ac:dyDescent="0.25">
      <c r="C26" s="219" t="s">
        <v>110</v>
      </c>
      <c r="D26" s="142">
        <v>2914536123.9699988</v>
      </c>
      <c r="E26" s="142">
        <v>48295382533</v>
      </c>
      <c r="F26" s="143">
        <v>4498431022.0599995</v>
      </c>
      <c r="G26" s="143">
        <v>3102975747.4400001</v>
      </c>
      <c r="H26" s="143">
        <v>2656058551.75</v>
      </c>
      <c r="I26" s="144">
        <f t="shared" si="4"/>
        <v>6.4249946572423389E-2</v>
      </c>
      <c r="J26" s="142">
        <f t="shared" si="1"/>
        <v>188439623.47000122</v>
      </c>
      <c r="K26" s="144">
        <f t="shared" si="2"/>
        <v>6.4655099629823951E-2</v>
      </c>
      <c r="L26" s="144">
        <f t="shared" si="3"/>
        <v>5.0045792002800479E-4</v>
      </c>
    </row>
    <row r="27" spans="3:14" ht="30" x14ac:dyDescent="0.25">
      <c r="C27" s="75" t="s">
        <v>111</v>
      </c>
      <c r="D27" s="142">
        <v>1226705266.2700005</v>
      </c>
      <c r="E27" s="142">
        <v>6771009965</v>
      </c>
      <c r="F27" s="143">
        <v>444056628.56999993</v>
      </c>
      <c r="G27" s="143">
        <v>404617588.73000002</v>
      </c>
      <c r="H27" s="143">
        <v>468635202.48999995</v>
      </c>
      <c r="I27" s="144">
        <f t="shared" si="4"/>
        <v>5.975734651425816E-2</v>
      </c>
      <c r="J27" s="142">
        <f t="shared" si="1"/>
        <v>-822087677.54000044</v>
      </c>
      <c r="K27" s="144">
        <f t="shared" si="2"/>
        <v>-0.67015908396618651</v>
      </c>
      <c r="L27" s="144">
        <f t="shared" si="3"/>
        <v>6.525802756583677E-5</v>
      </c>
    </row>
    <row r="28" spans="3:14" x14ac:dyDescent="0.25">
      <c r="C28" s="234" t="s">
        <v>112</v>
      </c>
      <c r="D28" s="142">
        <v>347751195.40000004</v>
      </c>
      <c r="E28" s="142">
        <v>6472352809</v>
      </c>
      <c r="F28" s="143">
        <v>468754291.75999993</v>
      </c>
      <c r="G28" s="143">
        <v>203697101.46999997</v>
      </c>
      <c r="H28" s="143">
        <v>207142356.49999997</v>
      </c>
      <c r="I28" s="144">
        <f t="shared" si="4"/>
        <v>3.1471878539555673E-2</v>
      </c>
      <c r="J28" s="142">
        <f t="shared" si="1"/>
        <v>-144054093.93000007</v>
      </c>
      <c r="K28" s="144">
        <f t="shared" si="2"/>
        <v>-0.41424471241371913</v>
      </c>
      <c r="L28" s="144">
        <f t="shared" si="3"/>
        <v>3.2852924423116455E-5</v>
      </c>
    </row>
    <row r="29" spans="3:14" ht="30" x14ac:dyDescent="0.25">
      <c r="C29" s="234" t="s">
        <v>113</v>
      </c>
      <c r="D29" s="142">
        <v>1057376445.29</v>
      </c>
      <c r="E29" s="142">
        <v>8399310777</v>
      </c>
      <c r="F29" s="143">
        <v>702439195.43999994</v>
      </c>
      <c r="G29" s="143">
        <v>702439195.43999994</v>
      </c>
      <c r="H29" s="143">
        <v>736711341.22000003</v>
      </c>
      <c r="I29" s="144">
        <f t="shared" si="4"/>
        <v>8.363057566145822E-2</v>
      </c>
      <c r="J29" s="142">
        <f t="shared" si="1"/>
        <v>-354937249.85000002</v>
      </c>
      <c r="K29" s="144">
        <f t="shared" si="2"/>
        <v>-0.33567728071779923</v>
      </c>
      <c r="L29" s="144">
        <f t="shared" si="3"/>
        <v>1.1329165527190283E-4</v>
      </c>
    </row>
    <row r="30" spans="3:14" x14ac:dyDescent="0.25">
      <c r="C30" s="234" t="s">
        <v>114</v>
      </c>
      <c r="D30" s="142">
        <v>75133076.299999982</v>
      </c>
      <c r="E30" s="142">
        <v>1206917122</v>
      </c>
      <c r="F30" s="143">
        <v>65664132.780000009</v>
      </c>
      <c r="G30" s="224">
        <v>85791682.840000004</v>
      </c>
      <c r="H30" s="143">
        <v>80506289.980000004</v>
      </c>
      <c r="I30" s="144">
        <f t="shared" si="4"/>
        <v>7.1083325670144901E-2</v>
      </c>
      <c r="J30" s="142">
        <f t="shared" si="1"/>
        <v>10658606.540000021</v>
      </c>
      <c r="K30" s="144">
        <f t="shared" si="2"/>
        <v>0.14186303908868461</v>
      </c>
      <c r="L30" s="144">
        <f t="shared" si="3"/>
        <v>1.3836758854860781E-5</v>
      </c>
    </row>
    <row r="31" spans="3:14" x14ac:dyDescent="0.25">
      <c r="C31" s="234" t="s">
        <v>115</v>
      </c>
      <c r="D31" s="142">
        <v>206276215.06</v>
      </c>
      <c r="E31" s="142">
        <v>3017699205</v>
      </c>
      <c r="F31" s="143">
        <v>263145126.28999999</v>
      </c>
      <c r="G31" s="143">
        <v>248357553.81</v>
      </c>
      <c r="H31" s="143">
        <v>312295971.68999994</v>
      </c>
      <c r="I31" s="144">
        <f t="shared" si="4"/>
        <v>8.2300301301898637E-2</v>
      </c>
      <c r="J31" s="142">
        <f t="shared" si="1"/>
        <v>42081338.75</v>
      </c>
      <c r="K31" s="144">
        <f t="shared" si="2"/>
        <v>0.20400480364524679</v>
      </c>
      <c r="L31" s="144">
        <f t="shared" si="3"/>
        <v>4.0055905981714165E-5</v>
      </c>
    </row>
    <row r="32" spans="3:14" x14ac:dyDescent="0.25">
      <c r="C32" s="234" t="s">
        <v>116</v>
      </c>
      <c r="D32" s="136">
        <v>52374878.420000002</v>
      </c>
      <c r="E32" s="136">
        <v>660646782</v>
      </c>
      <c r="F32" s="137">
        <v>43142543.640000008</v>
      </c>
      <c r="G32" s="137">
        <v>59514196.980000004</v>
      </c>
      <c r="H32" s="137">
        <v>65074619.030000001</v>
      </c>
      <c r="I32" s="138">
        <f t="shared" si="4"/>
        <v>9.0084745133898192E-2</v>
      </c>
      <c r="J32" s="136">
        <f t="shared" si="1"/>
        <v>7139318.5600000024</v>
      </c>
      <c r="K32" s="138">
        <f t="shared" si="2"/>
        <v>0.13631188797707575</v>
      </c>
      <c r="L32" s="138">
        <f t="shared" si="3"/>
        <v>9.5986413227110423E-6</v>
      </c>
    </row>
    <row r="33" spans="3:13" ht="30" x14ac:dyDescent="0.25">
      <c r="C33" s="234" t="s">
        <v>117</v>
      </c>
      <c r="D33" s="142">
        <v>725859552.10000014</v>
      </c>
      <c r="E33" s="142">
        <v>12135451604</v>
      </c>
      <c r="F33" s="143">
        <v>1374805347.49</v>
      </c>
      <c r="G33" s="143">
        <v>1262047788.4600003</v>
      </c>
      <c r="H33" s="143">
        <v>1126156014.5800002</v>
      </c>
      <c r="I33" s="144">
        <f t="shared" si="4"/>
        <v>0.10399677157824215</v>
      </c>
      <c r="J33" s="142">
        <f t="shared" si="1"/>
        <v>536188236.36000013</v>
      </c>
      <c r="K33" s="144">
        <f t="shared" si="2"/>
        <v>0.73869419339973175</v>
      </c>
      <c r="L33" s="144">
        <f t="shared" si="3"/>
        <v>2.0354713107561856E-4</v>
      </c>
    </row>
    <row r="34" spans="3:13" ht="30" x14ac:dyDescent="0.25">
      <c r="C34" s="219" t="s">
        <v>118</v>
      </c>
      <c r="D34" s="142">
        <v>1152123220.8799999</v>
      </c>
      <c r="E34" s="142">
        <v>15535507827</v>
      </c>
      <c r="F34" s="143">
        <v>1299484293.9199996</v>
      </c>
      <c r="G34" s="143">
        <v>1289455572.5999999</v>
      </c>
      <c r="H34" s="143">
        <v>1376305698.7100003</v>
      </c>
      <c r="I34" s="144">
        <f t="shared" si="4"/>
        <v>8.3000542174680975E-2</v>
      </c>
      <c r="J34" s="142">
        <f t="shared" si="1"/>
        <v>137332351.72000003</v>
      </c>
      <c r="K34" s="144">
        <f t="shared" si="2"/>
        <v>0.1191993609981271</v>
      </c>
      <c r="L34" s="144">
        <f t="shared" si="3"/>
        <v>2.079675467538903E-4</v>
      </c>
    </row>
    <row r="35" spans="3:13" ht="30" x14ac:dyDescent="0.25">
      <c r="C35" s="219" t="s">
        <v>119</v>
      </c>
      <c r="D35" s="142">
        <v>145269678.84000003</v>
      </c>
      <c r="E35" s="142">
        <v>5697312972</v>
      </c>
      <c r="F35" s="143">
        <v>340900470.15999997</v>
      </c>
      <c r="G35" s="143">
        <v>257016457.81</v>
      </c>
      <c r="H35" s="143">
        <v>373275700.16000009</v>
      </c>
      <c r="I35" s="144">
        <f t="shared" si="4"/>
        <v>4.5111872750037155E-2</v>
      </c>
      <c r="J35" s="142">
        <f t="shared" si="1"/>
        <v>111746778.96999997</v>
      </c>
      <c r="K35" s="144">
        <f t="shared" si="2"/>
        <v>0.76923677303009552</v>
      </c>
      <c r="L35" s="144">
        <f t="shared" si="3"/>
        <v>4.1452441900223135E-5</v>
      </c>
    </row>
    <row r="36" spans="3:13" ht="30" x14ac:dyDescent="0.25">
      <c r="C36" s="218" t="s">
        <v>120</v>
      </c>
      <c r="D36" s="142">
        <v>86907180.979999989</v>
      </c>
      <c r="E36" s="142">
        <v>1857951622</v>
      </c>
      <c r="F36" s="143">
        <v>101771289.69</v>
      </c>
      <c r="G36" s="143">
        <v>124060552.36</v>
      </c>
      <c r="H36" s="143">
        <v>127790020.98</v>
      </c>
      <c r="I36" s="144">
        <f t="shared" si="4"/>
        <v>6.6772757100346067E-2</v>
      </c>
      <c r="J36" s="142">
        <f t="shared" si="1"/>
        <v>37153371.38000001</v>
      </c>
      <c r="K36" s="144">
        <f t="shared" si="2"/>
        <v>0.42750634597790188</v>
      </c>
      <c r="L36" s="144">
        <f t="shared" si="3"/>
        <v>2.0008885355560297E-5</v>
      </c>
    </row>
    <row r="37" spans="3:13" x14ac:dyDescent="0.25">
      <c r="C37" s="219" t="s">
        <v>121</v>
      </c>
      <c r="D37" s="142">
        <v>108732591.33999997</v>
      </c>
      <c r="E37" s="142">
        <v>3551479482</v>
      </c>
      <c r="F37" s="143">
        <v>126874248.7</v>
      </c>
      <c r="G37" s="143">
        <v>126019895.2</v>
      </c>
      <c r="H37" s="143">
        <v>118267554.54000001</v>
      </c>
      <c r="I37" s="144">
        <f t="shared" si="4"/>
        <v>3.5483773970455955E-2</v>
      </c>
      <c r="J37" s="142">
        <f t="shared" si="1"/>
        <v>17287303.860000029</v>
      </c>
      <c r="K37" s="144">
        <f t="shared" si="2"/>
        <v>0.15898916458216025</v>
      </c>
      <c r="L37" s="144">
        <f t="shared" si="3"/>
        <v>2.0324894477815649E-5</v>
      </c>
    </row>
    <row r="38" spans="3:13" ht="30" x14ac:dyDescent="0.25">
      <c r="C38" s="219" t="s">
        <v>122</v>
      </c>
      <c r="D38" s="142">
        <v>0</v>
      </c>
      <c r="E38" s="142">
        <v>14115198200</v>
      </c>
      <c r="F38" s="143">
        <v>1000673879.5900002</v>
      </c>
      <c r="G38" s="143">
        <v>903122580.25999999</v>
      </c>
      <c r="H38" s="143">
        <v>802791734.09000003</v>
      </c>
      <c r="I38" s="144">
        <f t="shared" si="4"/>
        <v>6.3982281188230142E-2</v>
      </c>
      <c r="J38" s="142">
        <f t="shared" si="1"/>
        <v>903122580.25999999</v>
      </c>
      <c r="K38" s="144" t="str">
        <f t="shared" si="2"/>
        <v>0.0%</v>
      </c>
      <c r="L38" s="144">
        <f t="shared" si="3"/>
        <v>1.4565851776963783E-4</v>
      </c>
    </row>
    <row r="39" spans="3:13" x14ac:dyDescent="0.25">
      <c r="C39" s="119" t="s">
        <v>123</v>
      </c>
      <c r="D39" s="120">
        <f>D40</f>
        <v>726855278.73999989</v>
      </c>
      <c r="E39" s="120">
        <f>E40</f>
        <v>9087263346</v>
      </c>
      <c r="F39" s="120">
        <f t="shared" ref="F39:G39" si="6">F40</f>
        <v>757271928.02999997</v>
      </c>
      <c r="G39" s="120">
        <f t="shared" si="6"/>
        <v>757271928.02999997</v>
      </c>
      <c r="H39" s="120">
        <f>H40</f>
        <v>757271928.02999985</v>
      </c>
      <c r="I39" s="121">
        <f t="shared" si="4"/>
        <v>8.3333331410862355E-2</v>
      </c>
      <c r="J39" s="120">
        <f t="shared" si="1"/>
        <v>30416649.290000081</v>
      </c>
      <c r="K39" s="121">
        <f t="shared" si="2"/>
        <v>4.1846912555587673E-2</v>
      </c>
      <c r="L39" s="121">
        <f t="shared" si="3"/>
        <v>1.2213525494363177E-4</v>
      </c>
      <c r="M39" s="15"/>
    </row>
    <row r="40" spans="3:13" x14ac:dyDescent="0.25">
      <c r="C40" s="75" t="s">
        <v>124</v>
      </c>
      <c r="D40" s="17">
        <v>726855278.73999989</v>
      </c>
      <c r="E40" s="17">
        <v>9087263346</v>
      </c>
      <c r="F40" s="76">
        <v>757271928.02999997</v>
      </c>
      <c r="G40" s="76">
        <v>757271928.02999997</v>
      </c>
      <c r="H40" s="76">
        <v>757271928.02999985</v>
      </c>
      <c r="I40" s="18">
        <f t="shared" si="4"/>
        <v>8.3333331410862355E-2</v>
      </c>
      <c r="J40" s="17">
        <f t="shared" si="1"/>
        <v>30416649.290000081</v>
      </c>
      <c r="K40" s="18">
        <f t="shared" si="2"/>
        <v>4.1846912555587673E-2</v>
      </c>
      <c r="L40" s="135">
        <f t="shared" si="3"/>
        <v>1.2213525494363177E-4</v>
      </c>
    </row>
    <row r="41" spans="3:13" x14ac:dyDescent="0.25">
      <c r="C41" s="119" t="s">
        <v>125</v>
      </c>
      <c r="D41" s="120">
        <f>SUM(D42:D46)</f>
        <v>512367848.17000014</v>
      </c>
      <c r="E41" s="120">
        <f>SUM(E42:E46)</f>
        <v>9710521816</v>
      </c>
      <c r="F41" s="120">
        <f t="shared" ref="F41:G41" si="7">SUM(F42:F46)</f>
        <v>808918723.94999993</v>
      </c>
      <c r="G41" s="120">
        <f t="shared" si="7"/>
        <v>808871701.42999995</v>
      </c>
      <c r="H41" s="120">
        <f>SUM(H42:H46)</f>
        <v>808051893.00999999</v>
      </c>
      <c r="I41" s="121">
        <f t="shared" si="4"/>
        <v>8.3298479397597797E-2</v>
      </c>
      <c r="J41" s="120">
        <f t="shared" si="1"/>
        <v>296503853.25999981</v>
      </c>
      <c r="K41" s="121">
        <f t="shared" si="2"/>
        <v>0.57869332417911956</v>
      </c>
      <c r="L41" s="121">
        <f t="shared" si="3"/>
        <v>1.3045743254717416E-4</v>
      </c>
      <c r="M41" s="15"/>
    </row>
    <row r="42" spans="3:13" x14ac:dyDescent="0.25">
      <c r="C42" s="220" t="s">
        <v>126</v>
      </c>
      <c r="D42" s="139">
        <v>270907662.3900001</v>
      </c>
      <c r="E42" s="139">
        <v>5511291957</v>
      </c>
      <c r="F42" s="140">
        <v>459274316</v>
      </c>
      <c r="G42" s="140">
        <v>459274316</v>
      </c>
      <c r="H42" s="140">
        <v>459274316</v>
      </c>
      <c r="I42" s="141">
        <f t="shared" si="4"/>
        <v>8.3333330838455524E-2</v>
      </c>
      <c r="J42" s="139">
        <f t="shared" si="1"/>
        <v>188366653.6099999</v>
      </c>
      <c r="K42" s="141">
        <f t="shared" si="2"/>
        <v>0.69531681735463891</v>
      </c>
      <c r="L42" s="141">
        <f t="shared" si="3"/>
        <v>7.407324053282469E-5</v>
      </c>
    </row>
    <row r="43" spans="3:13" x14ac:dyDescent="0.25">
      <c r="C43" s="221" t="s">
        <v>127</v>
      </c>
      <c r="D43" s="136">
        <v>81692212.710000023</v>
      </c>
      <c r="E43" s="136">
        <v>1474248087</v>
      </c>
      <c r="F43" s="137">
        <v>123949980.29999998</v>
      </c>
      <c r="G43" s="137">
        <v>123949980.29999998</v>
      </c>
      <c r="H43" s="137">
        <v>123949980.3</v>
      </c>
      <c r="I43" s="138">
        <f t="shared" si="4"/>
        <v>8.4076744879642493E-2</v>
      </c>
      <c r="J43" s="136">
        <f t="shared" si="1"/>
        <v>42257767.589999959</v>
      </c>
      <c r="K43" s="138">
        <f t="shared" si="2"/>
        <v>0.51728024236546533</v>
      </c>
      <c r="L43" s="138">
        <f t="shared" si="3"/>
        <v>1.9991051937685061E-5</v>
      </c>
    </row>
    <row r="44" spans="3:13" x14ac:dyDescent="0.25">
      <c r="C44" s="219" t="s">
        <v>128</v>
      </c>
      <c r="D44" s="142">
        <v>97947639.000000015</v>
      </c>
      <c r="E44" s="142">
        <v>1575371875</v>
      </c>
      <c r="F44" s="143">
        <v>131280974.62000002</v>
      </c>
      <c r="G44" s="143">
        <v>131280974.62000002</v>
      </c>
      <c r="H44" s="143">
        <v>131280974.62000002</v>
      </c>
      <c r="I44" s="144">
        <f t="shared" si="4"/>
        <v>8.3333323835046894E-2</v>
      </c>
      <c r="J44" s="142">
        <f t="shared" si="1"/>
        <v>33333335.620000005</v>
      </c>
      <c r="K44" s="144">
        <f t="shared" si="2"/>
        <v>0.34031790822441366</v>
      </c>
      <c r="L44" s="144">
        <f t="shared" si="3"/>
        <v>2.1173418307177697E-5</v>
      </c>
    </row>
    <row r="45" spans="3:13" x14ac:dyDescent="0.25">
      <c r="C45" s="218" t="s">
        <v>129</v>
      </c>
      <c r="D45" s="136">
        <v>11705195</v>
      </c>
      <c r="E45" s="136">
        <v>247728228</v>
      </c>
      <c r="F45" s="137">
        <v>19256659.030000001</v>
      </c>
      <c r="G45" s="137">
        <v>19209636.510000002</v>
      </c>
      <c r="H45" s="137">
        <v>18389828.09</v>
      </c>
      <c r="I45" s="138">
        <f t="shared" si="4"/>
        <v>7.7543187811443121E-2</v>
      </c>
      <c r="J45" s="136">
        <f t="shared" si="1"/>
        <v>7504441.5100000016</v>
      </c>
      <c r="K45" s="138">
        <f t="shared" si="2"/>
        <v>0.64112058876421973</v>
      </c>
      <c r="L45" s="138">
        <f t="shared" si="3"/>
        <v>3.0981920307369444E-6</v>
      </c>
    </row>
    <row r="46" spans="3:13" ht="16.5" customHeight="1" x14ac:dyDescent="0.25">
      <c r="C46" s="218" t="s">
        <v>130</v>
      </c>
      <c r="D46" s="136">
        <v>50115139.070000008</v>
      </c>
      <c r="E46" s="136">
        <v>901881669</v>
      </c>
      <c r="F46" s="137">
        <v>75156794</v>
      </c>
      <c r="G46" s="137">
        <v>75156794</v>
      </c>
      <c r="H46" s="137">
        <v>75156794</v>
      </c>
      <c r="I46" s="138">
        <f t="shared" si="4"/>
        <v>8.3333320305016639E-2</v>
      </c>
      <c r="J46" s="136">
        <f t="shared" si="1"/>
        <v>25041654.929999992</v>
      </c>
      <c r="K46" s="138">
        <f t="shared" si="2"/>
        <v>0.49968243917316518</v>
      </c>
      <c r="L46" s="138">
        <f t="shared" si="3"/>
        <v>1.2121529738749761E-5</v>
      </c>
    </row>
    <row r="47" spans="3:13" x14ac:dyDescent="0.25">
      <c r="C47" s="119" t="s">
        <v>131</v>
      </c>
      <c r="D47" s="120">
        <f>SUM(D48:D49)</f>
        <v>16344492876.969997</v>
      </c>
      <c r="E47" s="120">
        <f>SUM(E48:E49)</f>
        <v>305358731844</v>
      </c>
      <c r="F47" s="120">
        <f t="shared" ref="F47:G47" si="8">SUM(F48:F49)</f>
        <v>19967315785.699997</v>
      </c>
      <c r="G47" s="120">
        <f t="shared" si="8"/>
        <v>22345952425.709999</v>
      </c>
      <c r="H47" s="120">
        <f>SUM(H48:H49)</f>
        <v>26179703604.190002</v>
      </c>
      <c r="I47" s="121">
        <f t="shared" si="4"/>
        <v>7.3179346438751833E-2</v>
      </c>
      <c r="J47" s="120">
        <f t="shared" si="1"/>
        <v>6001459548.7400017</v>
      </c>
      <c r="K47" s="121">
        <f t="shared" si="2"/>
        <v>0.36718542410063287</v>
      </c>
      <c r="L47" s="121">
        <f t="shared" si="3"/>
        <v>3.6040271604577908E-3</v>
      </c>
      <c r="M47" s="15"/>
    </row>
    <row r="48" spans="3:13" ht="30" x14ac:dyDescent="0.25">
      <c r="C48" s="220" t="s">
        <v>132</v>
      </c>
      <c r="D48" s="139">
        <v>8699193786.4199982</v>
      </c>
      <c r="E48" s="139">
        <v>217039052885</v>
      </c>
      <c r="F48" s="140">
        <v>12701689910.109999</v>
      </c>
      <c r="G48" s="140">
        <v>12701688999.26</v>
      </c>
      <c r="H48" s="140">
        <v>18549267804.18</v>
      </c>
      <c r="I48" s="141">
        <f t="shared" si="4"/>
        <v>5.8522596880249467E-2</v>
      </c>
      <c r="J48" s="139">
        <f t="shared" si="1"/>
        <v>4002495212.8400021</v>
      </c>
      <c r="K48" s="141">
        <f t="shared" si="2"/>
        <v>0.46009955762661076</v>
      </c>
      <c r="L48" s="141">
        <f t="shared" si="3"/>
        <v>2.0485693008256952E-3</v>
      </c>
    </row>
    <row r="49" spans="3:12" ht="30" x14ac:dyDescent="0.25">
      <c r="C49" s="218" t="s">
        <v>133</v>
      </c>
      <c r="D49" s="136">
        <v>7645299090.5500002</v>
      </c>
      <c r="E49" s="136">
        <v>88319678959</v>
      </c>
      <c r="F49" s="137">
        <v>7265625875.5900002</v>
      </c>
      <c r="G49" s="137">
        <v>9644263426.4500008</v>
      </c>
      <c r="H49" s="137">
        <v>7630435800.0100002</v>
      </c>
      <c r="I49" s="138">
        <f t="shared" si="4"/>
        <v>0.10919722014532103</v>
      </c>
      <c r="J49" s="136">
        <f t="shared" si="1"/>
        <v>1998964335.9000006</v>
      </c>
      <c r="K49" s="138">
        <f t="shared" si="2"/>
        <v>0.26146319617120378</v>
      </c>
      <c r="L49" s="138">
        <f t="shared" si="3"/>
        <v>1.5554578596320961E-3</v>
      </c>
    </row>
    <row r="50" spans="3:12" ht="15.75" thickBot="1" x14ac:dyDescent="0.3">
      <c r="C50" s="145" t="s">
        <v>86</v>
      </c>
      <c r="D50" s="146">
        <f>D12+D15+D39+D41+D47</f>
        <v>68292697599.769989</v>
      </c>
      <c r="E50" s="146">
        <f>E12+E15+E39+E41+E47</f>
        <v>1046280711338</v>
      </c>
      <c r="F50" s="146">
        <f>F12+F15+F39+F41+F47</f>
        <v>73353543492.690002</v>
      </c>
      <c r="G50" s="146">
        <f>G12+G15+G39+G41+G47</f>
        <v>81961372228.840012</v>
      </c>
      <c r="H50" s="146">
        <f>H12+H15+H39+H41+H47</f>
        <v>85642404403.390015</v>
      </c>
      <c r="I50" s="147">
        <f t="shared" si="4"/>
        <v>7.8335929679929334E-2</v>
      </c>
      <c r="J50" s="146">
        <f t="shared" si="1"/>
        <v>13668674629.070023</v>
      </c>
      <c r="K50" s="147">
        <f t="shared" si="2"/>
        <v>0.20014840692302743</v>
      </c>
      <c r="L50" s="223">
        <f t="shared" si="3"/>
        <v>1.3218994026017436E-2</v>
      </c>
    </row>
    <row r="51" spans="3:12" x14ac:dyDescent="0.25">
      <c r="C51" s="59" t="s">
        <v>87</v>
      </c>
    </row>
    <row r="52" spans="3:12" x14ac:dyDescent="0.25">
      <c r="C52" s="95" t="s">
        <v>408</v>
      </c>
    </row>
    <row r="53" spans="3:12" x14ac:dyDescent="0.25">
      <c r="C53" s="319" t="s">
        <v>426</v>
      </c>
    </row>
    <row r="54" spans="3:12" x14ac:dyDescent="0.25">
      <c r="C54" s="59" t="s">
        <v>20</v>
      </c>
    </row>
    <row r="56" spans="3:12" x14ac:dyDescent="0.25">
      <c r="F56" s="17"/>
      <c r="G56" s="16"/>
      <c r="H56" s="16"/>
    </row>
    <row r="320" spans="2:2" x14ac:dyDescent="0.25">
      <c r="B320" s="95" t="s">
        <v>21</v>
      </c>
    </row>
  </sheetData>
  <mergeCells count="16">
    <mergeCell ref="E8:E10"/>
    <mergeCell ref="F8:I8"/>
    <mergeCell ref="F9:F10"/>
    <mergeCell ref="G9:G10"/>
    <mergeCell ref="H9:H10"/>
    <mergeCell ref="I9:I10"/>
    <mergeCell ref="C1:L1"/>
    <mergeCell ref="C2:L2"/>
    <mergeCell ref="C3:L3"/>
    <mergeCell ref="C5:L5"/>
    <mergeCell ref="C6:L6"/>
    <mergeCell ref="C7:C11"/>
    <mergeCell ref="E7:I7"/>
    <mergeCell ref="J7:K9"/>
    <mergeCell ref="L7:L10"/>
    <mergeCell ref="D8:D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8F31-D473-4A6A-9416-4CF12CAC2999}">
  <dimension ref="B3:T320"/>
  <sheetViews>
    <sheetView showGridLines="0" zoomScale="69" zoomScaleNormal="69" workbookViewId="0">
      <selection activeCell="H47" sqref="H47"/>
    </sheetView>
  </sheetViews>
  <sheetFormatPr baseColWidth="10" defaultColWidth="11.42578125" defaultRowHeight="15" x14ac:dyDescent="0.25"/>
  <cols>
    <col min="2" max="2" width="35.42578125" bestFit="1" customWidth="1"/>
  </cols>
  <sheetData>
    <row r="3" spans="2:20" x14ac:dyDescent="0.25">
      <c r="F3" s="240" t="s">
        <v>412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</row>
    <row r="5" spans="2:20" x14ac:dyDescent="0.25">
      <c r="B5" s="20" t="s">
        <v>134</v>
      </c>
      <c r="C5" s="21">
        <v>0.16274990401998532</v>
      </c>
      <c r="D5" s="58"/>
      <c r="E5" s="58"/>
    </row>
    <row r="6" spans="2:20" x14ac:dyDescent="0.25">
      <c r="B6" s="20" t="s">
        <v>135</v>
      </c>
      <c r="C6" s="21">
        <v>0.17625743825341589</v>
      </c>
      <c r="D6" s="58"/>
      <c r="E6" s="58"/>
    </row>
    <row r="7" spans="2:20" x14ac:dyDescent="0.25">
      <c r="B7" s="20" t="s">
        <v>136</v>
      </c>
      <c r="C7" s="21">
        <v>8.5426437394813415E-3</v>
      </c>
      <c r="D7" s="58"/>
      <c r="E7" s="58"/>
    </row>
    <row r="8" spans="2:20" x14ac:dyDescent="0.25">
      <c r="B8" s="20" t="s">
        <v>137</v>
      </c>
      <c r="C8" s="21">
        <v>0.4974783651011484</v>
      </c>
      <c r="D8" s="58"/>
      <c r="E8" s="58"/>
    </row>
    <row r="9" spans="2:20" x14ac:dyDescent="0.25">
      <c r="B9" s="20" t="s">
        <v>138</v>
      </c>
      <c r="C9" s="21">
        <v>0.15497164888596898</v>
      </c>
      <c r="D9" s="58"/>
      <c r="E9" s="58"/>
    </row>
    <row r="10" spans="2:20" x14ac:dyDescent="0.25">
      <c r="B10" s="22" t="s">
        <v>139</v>
      </c>
      <c r="C10" s="23">
        <v>1</v>
      </c>
      <c r="D10" s="23"/>
      <c r="E10" s="23"/>
    </row>
    <row r="12" spans="2:20" ht="19.5" customHeight="1" x14ac:dyDescent="0.25"/>
    <row r="14" spans="2:20" x14ac:dyDescent="0.25">
      <c r="B14" s="47" t="s">
        <v>140</v>
      </c>
    </row>
    <row r="15" spans="2:20" ht="15" customHeight="1" x14ac:dyDescent="0.25">
      <c r="B15" s="72" t="s">
        <v>407</v>
      </c>
      <c r="C15" s="59"/>
      <c r="D15" s="57"/>
      <c r="E15" s="57"/>
    </row>
    <row r="16" spans="2:20" x14ac:dyDescent="0.25">
      <c r="B16" s="47" t="s">
        <v>20</v>
      </c>
      <c r="C16" s="56"/>
      <c r="D16" s="56"/>
      <c r="E16" s="56"/>
    </row>
    <row r="320" spans="2:2" x14ac:dyDescent="0.25">
      <c r="B320" t="s">
        <v>21</v>
      </c>
    </row>
  </sheetData>
  <mergeCells count="1">
    <mergeCell ref="F3:T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2C8A8-99C3-42DC-93DB-929048AE57D7}">
  <dimension ref="B3:D316"/>
  <sheetViews>
    <sheetView showGridLines="0" zoomScale="85" zoomScaleNormal="85" workbookViewId="0">
      <selection activeCell="B8" sqref="B8"/>
    </sheetView>
  </sheetViews>
  <sheetFormatPr baseColWidth="10" defaultColWidth="9.140625" defaultRowHeight="15" x14ac:dyDescent="0.25"/>
  <cols>
    <col min="1" max="1" width="9.140625" style="4"/>
    <col min="2" max="2" width="123.7109375" style="4" bestFit="1" customWidth="1"/>
    <col min="3" max="3" width="20" style="4" customWidth="1"/>
    <col min="4" max="4" width="16.85546875" style="4" customWidth="1"/>
    <col min="5" max="5" width="9.140625" style="4"/>
    <col min="6" max="6" width="14.28515625" style="4" bestFit="1" customWidth="1"/>
    <col min="7" max="7" width="112.85546875" style="4" bestFit="1" customWidth="1"/>
    <col min="8" max="8" width="19.85546875" style="4" bestFit="1" customWidth="1"/>
    <col min="9" max="9" width="18" style="4" bestFit="1" customWidth="1"/>
    <col min="10" max="10" width="17.140625" style="4" bestFit="1" customWidth="1"/>
    <col min="11" max="11" width="17.7109375" style="4" bestFit="1" customWidth="1"/>
    <col min="12" max="16384" width="9.140625" style="4"/>
  </cols>
  <sheetData>
    <row r="3" spans="2:4" ht="15.75" x14ac:dyDescent="0.25">
      <c r="B3" s="293" t="s">
        <v>413</v>
      </c>
      <c r="C3" s="293"/>
      <c r="D3" s="293"/>
    </row>
    <row r="4" spans="2:4" ht="16.5" thickBot="1" x14ac:dyDescent="0.3">
      <c r="B4" s="294" t="s">
        <v>141</v>
      </c>
      <c r="C4" s="294"/>
      <c r="D4" s="294"/>
    </row>
    <row r="5" spans="2:4" ht="15" customHeight="1" x14ac:dyDescent="0.25">
      <c r="B5" s="295" t="s">
        <v>25</v>
      </c>
      <c r="C5" s="297" t="s">
        <v>28</v>
      </c>
      <c r="D5" s="297" t="s">
        <v>142</v>
      </c>
    </row>
    <row r="6" spans="2:4" ht="15" customHeight="1" x14ac:dyDescent="0.25">
      <c r="B6" s="296"/>
      <c r="C6" s="300"/>
      <c r="D6" s="298"/>
    </row>
    <row r="7" spans="2:4" ht="15.75" thickBot="1" x14ac:dyDescent="0.3">
      <c r="B7" s="65" t="s">
        <v>143</v>
      </c>
      <c r="C7" s="301"/>
      <c r="D7" s="299"/>
    </row>
    <row r="8" spans="2:4" x14ac:dyDescent="0.25">
      <c r="B8" s="103" t="s">
        <v>617</v>
      </c>
      <c r="C8" s="103">
        <v>824909284943</v>
      </c>
      <c r="D8" s="103">
        <v>78419306780.669983</v>
      </c>
    </row>
    <row r="9" spans="2:4" x14ac:dyDescent="0.25">
      <c r="B9" s="68" t="s">
        <v>34</v>
      </c>
      <c r="C9" s="69">
        <v>774311822528</v>
      </c>
      <c r="D9" s="69">
        <v>70101356821.519989</v>
      </c>
    </row>
    <row r="10" spans="2:4" x14ac:dyDescent="0.25">
      <c r="B10" s="237" t="s">
        <v>35</v>
      </c>
      <c r="C10" s="238">
        <v>239266514875</v>
      </c>
      <c r="D10" s="238">
        <v>19683645846.930004</v>
      </c>
    </row>
    <row r="11" spans="2:4" x14ac:dyDescent="0.25">
      <c r="B11" s="53" t="s">
        <v>618</v>
      </c>
      <c r="C11" s="52">
        <v>3170074337</v>
      </c>
      <c r="D11" s="52">
        <v>360844121.47999996</v>
      </c>
    </row>
    <row r="12" spans="2:4" x14ac:dyDescent="0.25">
      <c r="B12" s="53" t="s">
        <v>619</v>
      </c>
      <c r="C12" s="52">
        <v>59683905384</v>
      </c>
      <c r="D12" s="52">
        <v>5338025918.8799992</v>
      </c>
    </row>
    <row r="13" spans="2:4" x14ac:dyDescent="0.25">
      <c r="B13" s="53" t="s">
        <v>620</v>
      </c>
      <c r="C13" s="52">
        <v>4972401233</v>
      </c>
      <c r="D13" s="52">
        <v>548471169.63999999</v>
      </c>
    </row>
    <row r="14" spans="2:4" x14ac:dyDescent="0.25">
      <c r="B14" s="53" t="s">
        <v>621</v>
      </c>
      <c r="C14" s="52">
        <v>390076419</v>
      </c>
      <c r="D14" s="52">
        <v>40908812.919999994</v>
      </c>
    </row>
    <row r="15" spans="2:4" x14ac:dyDescent="0.25">
      <c r="B15" s="53" t="s">
        <v>622</v>
      </c>
      <c r="C15" s="52">
        <v>16553429</v>
      </c>
      <c r="D15" s="52">
        <v>1886777.73</v>
      </c>
    </row>
    <row r="16" spans="2:4" x14ac:dyDescent="0.25">
      <c r="B16" s="53" t="s">
        <v>623</v>
      </c>
      <c r="C16" s="52">
        <v>840555014</v>
      </c>
      <c r="D16" s="52">
        <v>96767461.769999996</v>
      </c>
    </row>
    <row r="17" spans="2:4" x14ac:dyDescent="0.25">
      <c r="B17" s="53" t="s">
        <v>624</v>
      </c>
      <c r="C17" s="52">
        <v>1089338623</v>
      </c>
      <c r="D17" s="52">
        <v>125106043.45</v>
      </c>
    </row>
    <row r="18" spans="2:4" x14ac:dyDescent="0.25">
      <c r="B18" s="53" t="s">
        <v>625</v>
      </c>
      <c r="C18" s="52">
        <v>3455170716</v>
      </c>
      <c r="D18" s="52">
        <v>337451219.03000009</v>
      </c>
    </row>
    <row r="19" spans="2:4" x14ac:dyDescent="0.25">
      <c r="B19" s="53" t="s">
        <v>626</v>
      </c>
      <c r="C19" s="52">
        <v>120024203</v>
      </c>
      <c r="D19" s="52">
        <v>15709103.699999999</v>
      </c>
    </row>
    <row r="20" spans="2:4" x14ac:dyDescent="0.25">
      <c r="B20" s="53" t="s">
        <v>627</v>
      </c>
      <c r="C20" s="52">
        <v>114843096408</v>
      </c>
      <c r="D20" s="52">
        <v>9113525064.8699989</v>
      </c>
    </row>
    <row r="21" spans="2:4" x14ac:dyDescent="0.25">
      <c r="B21" s="53" t="s">
        <v>628</v>
      </c>
      <c r="C21" s="52">
        <v>317297004</v>
      </c>
      <c r="D21" s="52">
        <v>18748674.869999997</v>
      </c>
    </row>
    <row r="22" spans="2:4" x14ac:dyDescent="0.25">
      <c r="B22" s="53" t="s">
        <v>629</v>
      </c>
      <c r="C22" s="52">
        <v>65157955</v>
      </c>
      <c r="D22" s="52">
        <v>5794590.5899999999</v>
      </c>
    </row>
    <row r="23" spans="2:4" x14ac:dyDescent="0.25">
      <c r="B23" s="53" t="s">
        <v>630</v>
      </c>
      <c r="C23" s="52">
        <v>750395202</v>
      </c>
      <c r="D23" s="52">
        <v>68107032.989999995</v>
      </c>
    </row>
    <row r="24" spans="2:4" x14ac:dyDescent="0.25">
      <c r="B24" s="53" t="s">
        <v>631</v>
      </c>
      <c r="C24" s="52">
        <v>946777725</v>
      </c>
      <c r="D24" s="52">
        <v>99654449.539999992</v>
      </c>
    </row>
    <row r="25" spans="2:4" x14ac:dyDescent="0.25">
      <c r="B25" s="53" t="s">
        <v>632</v>
      </c>
      <c r="C25" s="52">
        <v>1214430882</v>
      </c>
      <c r="D25" s="52">
        <v>0</v>
      </c>
    </row>
    <row r="26" spans="2:4" x14ac:dyDescent="0.25">
      <c r="B26" s="53" t="s">
        <v>633</v>
      </c>
      <c r="C26" s="52">
        <v>168249463</v>
      </c>
      <c r="D26" s="52">
        <v>9690689.0599999987</v>
      </c>
    </row>
    <row r="27" spans="2:4" x14ac:dyDescent="0.25">
      <c r="B27" s="53" t="s">
        <v>634</v>
      </c>
      <c r="C27" s="52">
        <v>297121840</v>
      </c>
      <c r="D27" s="52">
        <v>60708177.249999993</v>
      </c>
    </row>
    <row r="28" spans="2:4" x14ac:dyDescent="0.25">
      <c r="B28" s="53" t="s">
        <v>635</v>
      </c>
      <c r="C28" s="52">
        <v>9522887599</v>
      </c>
      <c r="D28" s="52">
        <v>785768876.58000004</v>
      </c>
    </row>
    <row r="29" spans="2:4" x14ac:dyDescent="0.25">
      <c r="B29" s="53" t="s">
        <v>636</v>
      </c>
      <c r="C29" s="52">
        <v>4365921110</v>
      </c>
      <c r="D29" s="52">
        <v>248178695.49000004</v>
      </c>
    </row>
    <row r="30" spans="2:4" x14ac:dyDescent="0.25">
      <c r="B30" s="53" t="s">
        <v>637</v>
      </c>
      <c r="C30" s="52">
        <v>14424485250</v>
      </c>
      <c r="D30" s="52">
        <v>1347895692.2199998</v>
      </c>
    </row>
    <row r="31" spans="2:4" x14ac:dyDescent="0.25">
      <c r="B31" s="53" t="s">
        <v>638</v>
      </c>
      <c r="C31" s="52">
        <v>240641723</v>
      </c>
      <c r="D31" s="52">
        <v>16592630.799999997</v>
      </c>
    </row>
    <row r="32" spans="2:4" x14ac:dyDescent="0.25">
      <c r="B32" s="53" t="s">
        <v>639</v>
      </c>
      <c r="C32" s="52">
        <v>31720064</v>
      </c>
      <c r="D32" s="52">
        <v>2396952.1800000002</v>
      </c>
    </row>
    <row r="33" spans="2:4" x14ac:dyDescent="0.25">
      <c r="B33" s="53" t="s">
        <v>640</v>
      </c>
      <c r="C33" s="52">
        <v>604846003</v>
      </c>
      <c r="D33" s="52">
        <v>67756772.800000012</v>
      </c>
    </row>
    <row r="34" spans="2:4" x14ac:dyDescent="0.25">
      <c r="B34" s="53" t="s">
        <v>641</v>
      </c>
      <c r="C34" s="52">
        <v>14099637020</v>
      </c>
      <c r="D34" s="52">
        <v>693081533.13000011</v>
      </c>
    </row>
    <row r="35" spans="2:4" x14ac:dyDescent="0.25">
      <c r="B35" s="53" t="s">
        <v>642</v>
      </c>
      <c r="C35" s="52">
        <v>2084364761</v>
      </c>
      <c r="D35" s="52">
        <v>80775194.799999997</v>
      </c>
    </row>
    <row r="36" spans="2:4" x14ac:dyDescent="0.25">
      <c r="B36" s="53" t="s">
        <v>643</v>
      </c>
      <c r="C36" s="52">
        <v>574761954</v>
      </c>
      <c r="D36" s="52">
        <v>41809979.470000006</v>
      </c>
    </row>
    <row r="37" spans="2:4" x14ac:dyDescent="0.25">
      <c r="B37" s="53" t="s">
        <v>644</v>
      </c>
      <c r="C37" s="52">
        <v>935258768</v>
      </c>
      <c r="D37" s="52">
        <v>150677750.43000001</v>
      </c>
    </row>
    <row r="38" spans="2:4" x14ac:dyDescent="0.25">
      <c r="B38" s="53" t="s">
        <v>645</v>
      </c>
      <c r="C38" s="52">
        <v>3693186</v>
      </c>
      <c r="D38" s="52">
        <v>23725.49</v>
      </c>
    </row>
    <row r="39" spans="2:4" x14ac:dyDescent="0.25">
      <c r="B39" s="53" t="s">
        <v>646</v>
      </c>
      <c r="C39" s="111">
        <v>37671600</v>
      </c>
      <c r="D39" s="111">
        <v>52747.29</v>
      </c>
    </row>
    <row r="40" spans="2:4" x14ac:dyDescent="0.25">
      <c r="B40" s="53" t="s">
        <v>647</v>
      </c>
      <c r="C40" s="111">
        <v>0</v>
      </c>
      <c r="D40" s="52">
        <v>7235988.4800000004</v>
      </c>
    </row>
    <row r="41" spans="2:4" x14ac:dyDescent="0.25">
      <c r="B41" s="237" t="s">
        <v>36</v>
      </c>
      <c r="C41" s="238">
        <v>38908676469</v>
      </c>
      <c r="D41" s="238">
        <v>3441110848.25</v>
      </c>
    </row>
    <row r="42" spans="2:4" x14ac:dyDescent="0.25">
      <c r="B42" s="53" t="s">
        <v>648</v>
      </c>
      <c r="C42" s="111">
        <v>4792092656</v>
      </c>
      <c r="D42" s="111">
        <v>334936999.74999988</v>
      </c>
    </row>
    <row r="43" spans="2:4" x14ac:dyDescent="0.25">
      <c r="B43" s="53" t="s">
        <v>649</v>
      </c>
      <c r="C43" s="111">
        <v>6667904868</v>
      </c>
      <c r="D43" s="111">
        <v>170794484.13</v>
      </c>
    </row>
    <row r="44" spans="2:4" x14ac:dyDescent="0.25">
      <c r="B44" s="53" t="s">
        <v>650</v>
      </c>
      <c r="C44" s="111">
        <v>11214412998</v>
      </c>
      <c r="D44" s="111">
        <v>1359949846.2</v>
      </c>
    </row>
    <row r="45" spans="2:4" x14ac:dyDescent="0.25">
      <c r="B45" s="53" t="s">
        <v>651</v>
      </c>
      <c r="C45" s="111">
        <v>581545659</v>
      </c>
      <c r="D45" s="111">
        <v>113087852.23</v>
      </c>
    </row>
    <row r="46" spans="2:4" x14ac:dyDescent="0.25">
      <c r="B46" s="53" t="s">
        <v>652</v>
      </c>
      <c r="C46" s="111">
        <v>1782938803</v>
      </c>
      <c r="D46" s="111">
        <v>170423093.84000003</v>
      </c>
    </row>
    <row r="47" spans="2:4" x14ac:dyDescent="0.25">
      <c r="B47" s="53" t="s">
        <v>653</v>
      </c>
      <c r="C47" s="111">
        <v>0</v>
      </c>
      <c r="D47" s="111">
        <v>152028.17000000001</v>
      </c>
    </row>
    <row r="48" spans="2:4" x14ac:dyDescent="0.25">
      <c r="B48" s="53" t="s">
        <v>654</v>
      </c>
      <c r="C48" s="111">
        <v>994283654</v>
      </c>
      <c r="D48" s="111">
        <v>97932557.620000005</v>
      </c>
    </row>
    <row r="49" spans="2:4" x14ac:dyDescent="0.25">
      <c r="B49" s="53" t="s">
        <v>655</v>
      </c>
      <c r="C49" s="111">
        <v>85161180</v>
      </c>
      <c r="D49" s="111">
        <v>6433754</v>
      </c>
    </row>
    <row r="50" spans="2:4" x14ac:dyDescent="0.25">
      <c r="B50" s="53" t="s">
        <v>656</v>
      </c>
      <c r="C50" s="111">
        <v>10955106532</v>
      </c>
      <c r="D50" s="111">
        <v>996699380.27999997</v>
      </c>
    </row>
    <row r="51" spans="2:4" x14ac:dyDescent="0.25">
      <c r="B51" s="53" t="s">
        <v>657</v>
      </c>
      <c r="C51" s="111">
        <v>303826739</v>
      </c>
      <c r="D51" s="111">
        <v>32646511.310000014</v>
      </c>
    </row>
    <row r="52" spans="2:4" x14ac:dyDescent="0.25">
      <c r="B52" s="53" t="s">
        <v>658</v>
      </c>
      <c r="C52" s="111">
        <v>268430483</v>
      </c>
      <c r="D52" s="111">
        <v>48747164.13000001</v>
      </c>
    </row>
    <row r="53" spans="2:4" x14ac:dyDescent="0.25">
      <c r="B53" s="53" t="s">
        <v>659</v>
      </c>
      <c r="C53" s="111">
        <v>390014498</v>
      </c>
      <c r="D53" s="111">
        <v>34365018.479999997</v>
      </c>
    </row>
    <row r="54" spans="2:4" x14ac:dyDescent="0.25">
      <c r="B54" s="53" t="s">
        <v>660</v>
      </c>
      <c r="C54" s="111">
        <v>14701767</v>
      </c>
      <c r="D54" s="111">
        <v>1306851.25</v>
      </c>
    </row>
    <row r="55" spans="2:4" x14ac:dyDescent="0.25">
      <c r="B55" s="53" t="s">
        <v>661</v>
      </c>
      <c r="C55" s="111">
        <v>116055781</v>
      </c>
      <c r="D55" s="111">
        <v>18794591.719999999</v>
      </c>
    </row>
    <row r="56" spans="2:4" x14ac:dyDescent="0.25">
      <c r="B56" s="53" t="s">
        <v>662</v>
      </c>
      <c r="C56" s="111">
        <v>11602</v>
      </c>
      <c r="D56" s="111">
        <v>69.510000000000005</v>
      </c>
    </row>
    <row r="57" spans="2:4" x14ac:dyDescent="0.25">
      <c r="B57" s="53" t="s">
        <v>663</v>
      </c>
      <c r="C57" s="111">
        <v>1277</v>
      </c>
      <c r="D57" s="111">
        <v>7.65</v>
      </c>
    </row>
    <row r="58" spans="2:4" x14ac:dyDescent="0.25">
      <c r="B58" s="53" t="s">
        <v>664</v>
      </c>
      <c r="C58" s="111">
        <v>21569530</v>
      </c>
      <c r="D58" s="111">
        <v>1808778.3599999999</v>
      </c>
    </row>
    <row r="59" spans="2:4" x14ac:dyDescent="0.25">
      <c r="B59" s="53" t="s">
        <v>665</v>
      </c>
      <c r="C59" s="111">
        <v>720618442</v>
      </c>
      <c r="D59" s="111">
        <v>53031859.619999997</v>
      </c>
    </row>
    <row r="60" spans="2:4" x14ac:dyDescent="0.25">
      <c r="B60" s="237" t="s">
        <v>37</v>
      </c>
      <c r="C60" s="238">
        <v>441856698156</v>
      </c>
      <c r="D60" s="238">
        <v>41460845654.309982</v>
      </c>
    </row>
    <row r="61" spans="2:4" x14ac:dyDescent="0.25">
      <c r="B61" s="53" t="s">
        <v>666</v>
      </c>
      <c r="C61" s="111">
        <v>275687325621</v>
      </c>
      <c r="D61" s="111">
        <v>27800588786.399986</v>
      </c>
    </row>
    <row r="62" spans="2:4" x14ac:dyDescent="0.25">
      <c r="B62" s="53" t="s">
        <v>667</v>
      </c>
      <c r="C62" s="111">
        <v>48508359286</v>
      </c>
      <c r="D62" s="111">
        <v>3615071127.7799997</v>
      </c>
    </row>
    <row r="63" spans="2:4" x14ac:dyDescent="0.25">
      <c r="B63" s="53" t="s">
        <v>668</v>
      </c>
      <c r="C63" s="111">
        <v>23128326477</v>
      </c>
      <c r="D63" s="111">
        <v>2548783592.46</v>
      </c>
    </row>
    <row r="64" spans="2:4" x14ac:dyDescent="0.25">
      <c r="B64" s="53" t="s">
        <v>669</v>
      </c>
      <c r="C64" s="111">
        <v>2050000000</v>
      </c>
      <c r="D64" s="111">
        <v>146661171.59999996</v>
      </c>
    </row>
    <row r="65" spans="2:4" x14ac:dyDescent="0.25">
      <c r="B65" s="53" t="s">
        <v>670</v>
      </c>
      <c r="C65" s="111">
        <v>0</v>
      </c>
      <c r="D65" s="111">
        <v>92948.41</v>
      </c>
    </row>
    <row r="66" spans="2:4" x14ac:dyDescent="0.25">
      <c r="B66" s="53" t="s">
        <v>671</v>
      </c>
      <c r="C66" s="111">
        <v>7423000256</v>
      </c>
      <c r="D66" s="111">
        <v>679283968.20000005</v>
      </c>
    </row>
    <row r="67" spans="2:4" x14ac:dyDescent="0.25">
      <c r="B67" s="53" t="s">
        <v>672</v>
      </c>
      <c r="C67" s="111">
        <v>28380735</v>
      </c>
      <c r="D67" s="111">
        <v>2057222.88</v>
      </c>
    </row>
    <row r="68" spans="2:4" x14ac:dyDescent="0.25">
      <c r="B68" s="53" t="s">
        <v>673</v>
      </c>
      <c r="C68" s="111">
        <v>2429373</v>
      </c>
      <c r="D68" s="111">
        <v>202675.13</v>
      </c>
    </row>
    <row r="69" spans="2:4" x14ac:dyDescent="0.25">
      <c r="B69" s="53" t="s">
        <v>674</v>
      </c>
      <c r="C69" s="111">
        <v>13762388</v>
      </c>
      <c r="D69" s="111">
        <v>1461482.3</v>
      </c>
    </row>
    <row r="70" spans="2:4" x14ac:dyDescent="0.25">
      <c r="B70" s="53" t="s">
        <v>675</v>
      </c>
      <c r="C70" s="111">
        <v>772853490</v>
      </c>
      <c r="D70" s="111">
        <v>72687067.310000002</v>
      </c>
    </row>
    <row r="71" spans="2:4" x14ac:dyDescent="0.25">
      <c r="B71" s="53" t="s">
        <v>676</v>
      </c>
      <c r="C71" s="111">
        <v>44248812</v>
      </c>
      <c r="D71" s="111">
        <v>3140222.66</v>
      </c>
    </row>
    <row r="72" spans="2:4" x14ac:dyDescent="0.25">
      <c r="B72" s="53" t="s">
        <v>677</v>
      </c>
      <c r="C72" s="111">
        <v>32466340</v>
      </c>
      <c r="D72" s="111">
        <v>3116097.6999999997</v>
      </c>
    </row>
    <row r="73" spans="2:4" x14ac:dyDescent="0.25">
      <c r="B73" s="53" t="s">
        <v>678</v>
      </c>
      <c r="C73" s="111">
        <v>397001377</v>
      </c>
      <c r="D73" s="111">
        <v>13093462.16</v>
      </c>
    </row>
    <row r="74" spans="2:4" x14ac:dyDescent="0.25">
      <c r="B74" s="53" t="s">
        <v>679</v>
      </c>
      <c r="C74" s="111">
        <v>321541</v>
      </c>
      <c r="D74" s="111">
        <v>44418.65</v>
      </c>
    </row>
    <row r="75" spans="2:4" x14ac:dyDescent="0.25">
      <c r="B75" s="53" t="s">
        <v>680</v>
      </c>
      <c r="C75" s="111">
        <v>21155031548</v>
      </c>
      <c r="D75" s="111">
        <v>1309358246.51</v>
      </c>
    </row>
    <row r="76" spans="2:4" x14ac:dyDescent="0.25">
      <c r="B76" s="53" t="s">
        <v>681</v>
      </c>
      <c r="C76" s="111">
        <v>7542697</v>
      </c>
      <c r="D76" s="111">
        <v>847865.48</v>
      </c>
    </row>
    <row r="77" spans="2:4" x14ac:dyDescent="0.25">
      <c r="B77" s="53" t="s">
        <v>682</v>
      </c>
      <c r="C77" s="111">
        <v>14135877496</v>
      </c>
      <c r="D77" s="111">
        <v>1330555072.1399999</v>
      </c>
    </row>
    <row r="78" spans="2:4" x14ac:dyDescent="0.25">
      <c r="B78" s="53" t="s">
        <v>683</v>
      </c>
      <c r="C78" s="111">
        <v>8920000</v>
      </c>
      <c r="D78" s="111">
        <v>3420000</v>
      </c>
    </row>
    <row r="79" spans="2:4" x14ac:dyDescent="0.25">
      <c r="B79" s="53" t="s">
        <v>684</v>
      </c>
      <c r="C79" s="111">
        <v>587749649</v>
      </c>
      <c r="D79" s="111">
        <v>37521183</v>
      </c>
    </row>
    <row r="80" spans="2:4" x14ac:dyDescent="0.25">
      <c r="B80" s="53" t="s">
        <v>685</v>
      </c>
      <c r="C80" s="111">
        <v>1793663</v>
      </c>
      <c r="D80" s="111">
        <v>0</v>
      </c>
    </row>
    <row r="81" spans="2:4" x14ac:dyDescent="0.25">
      <c r="B81" s="53" t="s">
        <v>686</v>
      </c>
      <c r="C81" s="111">
        <v>3918498280</v>
      </c>
      <c r="D81" s="111">
        <v>159283802.41</v>
      </c>
    </row>
    <row r="82" spans="2:4" x14ac:dyDescent="0.25">
      <c r="B82" s="53" t="s">
        <v>687</v>
      </c>
      <c r="C82" s="111">
        <v>1883903327</v>
      </c>
      <c r="D82" s="111">
        <v>296719913</v>
      </c>
    </row>
    <row r="83" spans="2:4" x14ac:dyDescent="0.25">
      <c r="B83" s="53" t="s">
        <v>688</v>
      </c>
      <c r="C83" s="111">
        <v>9603295211</v>
      </c>
      <c r="D83" s="111">
        <v>853530167.67000008</v>
      </c>
    </row>
    <row r="84" spans="2:4" x14ac:dyDescent="0.25">
      <c r="B84" s="53" t="s">
        <v>689</v>
      </c>
      <c r="C84" s="111">
        <v>8664884735</v>
      </c>
      <c r="D84" s="111">
        <v>738076277.25000012</v>
      </c>
    </row>
    <row r="85" spans="2:4" x14ac:dyDescent="0.25">
      <c r="B85" s="53" t="s">
        <v>690</v>
      </c>
      <c r="C85" s="111">
        <v>878381415</v>
      </c>
      <c r="D85" s="111">
        <v>73354446.239999995</v>
      </c>
    </row>
    <row r="86" spans="2:4" x14ac:dyDescent="0.25">
      <c r="B86" s="53" t="s">
        <v>691</v>
      </c>
      <c r="C86" s="111">
        <v>0</v>
      </c>
      <c r="D86" s="111">
        <v>339284.55</v>
      </c>
    </row>
    <row r="87" spans="2:4" x14ac:dyDescent="0.25">
      <c r="B87" s="53" t="s">
        <v>692</v>
      </c>
      <c r="C87" s="111">
        <v>690825817</v>
      </c>
      <c r="D87" s="111">
        <v>58701636.240000002</v>
      </c>
    </row>
    <row r="88" spans="2:4" x14ac:dyDescent="0.25">
      <c r="B88" s="53" t="s">
        <v>693</v>
      </c>
      <c r="C88" s="111">
        <v>14709433505</v>
      </c>
      <c r="D88" s="111">
        <v>1383061119.4299996</v>
      </c>
    </row>
    <row r="89" spans="2:4" x14ac:dyDescent="0.25">
      <c r="B89" s="53" t="s">
        <v>694</v>
      </c>
      <c r="C89" s="111">
        <v>3919530473</v>
      </c>
      <c r="D89" s="111">
        <v>38255850</v>
      </c>
    </row>
    <row r="90" spans="2:4" x14ac:dyDescent="0.25">
      <c r="B90" s="53" t="s">
        <v>695</v>
      </c>
      <c r="C90" s="111">
        <v>1653141215</v>
      </c>
      <c r="D90" s="111">
        <v>91022511.400000006</v>
      </c>
    </row>
    <row r="91" spans="2:4" x14ac:dyDescent="0.25">
      <c r="B91" s="53" t="s">
        <v>696</v>
      </c>
      <c r="C91" s="111">
        <v>480833682</v>
      </c>
      <c r="D91" s="111">
        <v>28133196.359999999</v>
      </c>
    </row>
    <row r="92" spans="2:4" x14ac:dyDescent="0.25">
      <c r="B92" s="53" t="s">
        <v>697</v>
      </c>
      <c r="C92" s="111">
        <v>167060934</v>
      </c>
      <c r="D92" s="111">
        <v>32268328.899999999</v>
      </c>
    </row>
    <row r="93" spans="2:4" x14ac:dyDescent="0.25">
      <c r="B93" s="53" t="s">
        <v>698</v>
      </c>
      <c r="C93" s="111">
        <v>116125955</v>
      </c>
      <c r="D93" s="111">
        <v>29312087.41</v>
      </c>
    </row>
    <row r="94" spans="2:4" x14ac:dyDescent="0.25">
      <c r="B94" s="53" t="s">
        <v>699</v>
      </c>
      <c r="C94" s="111">
        <v>633333432</v>
      </c>
      <c r="D94" s="111">
        <v>63374235.529999979</v>
      </c>
    </row>
    <row r="95" spans="2:4" x14ac:dyDescent="0.25">
      <c r="B95" s="53" t="s">
        <v>700</v>
      </c>
      <c r="C95" s="111">
        <v>27419081</v>
      </c>
      <c r="D95" s="111">
        <v>113932.39</v>
      </c>
    </row>
    <row r="96" spans="2:4" x14ac:dyDescent="0.25">
      <c r="B96" s="53" t="s">
        <v>701</v>
      </c>
      <c r="C96" s="111">
        <v>426152326</v>
      </c>
      <c r="D96" s="111">
        <v>40270810.669999994</v>
      </c>
    </row>
    <row r="97" spans="2:4" x14ac:dyDescent="0.25">
      <c r="B97" s="53" t="s">
        <v>702</v>
      </c>
      <c r="C97" s="111">
        <v>4889185</v>
      </c>
      <c r="D97" s="111">
        <v>112574.2</v>
      </c>
    </row>
    <row r="98" spans="2:4" x14ac:dyDescent="0.25">
      <c r="B98" s="53" t="s">
        <v>703</v>
      </c>
      <c r="C98" s="111">
        <v>9373367</v>
      </c>
      <c r="D98" s="111">
        <v>654977.11</v>
      </c>
    </row>
    <row r="99" spans="2:4" x14ac:dyDescent="0.25">
      <c r="B99" s="53" t="s">
        <v>704</v>
      </c>
      <c r="C99" s="111">
        <v>5633595</v>
      </c>
      <c r="D99" s="111">
        <v>80368.240000000005</v>
      </c>
    </row>
    <row r="100" spans="2:4" x14ac:dyDescent="0.25">
      <c r="B100" s="53" t="s">
        <v>705</v>
      </c>
      <c r="C100" s="111">
        <v>8841302</v>
      </c>
      <c r="D100" s="111">
        <v>730620.32000000007</v>
      </c>
    </row>
    <row r="101" spans="2:4" x14ac:dyDescent="0.25">
      <c r="B101" s="53" t="s">
        <v>706</v>
      </c>
      <c r="C101" s="111">
        <v>2331480</v>
      </c>
      <c r="D101" s="111">
        <v>145705.61000000002</v>
      </c>
    </row>
    <row r="102" spans="2:4" x14ac:dyDescent="0.25">
      <c r="B102" s="53" t="s">
        <v>707</v>
      </c>
      <c r="C102" s="111">
        <v>8611116</v>
      </c>
      <c r="D102" s="111">
        <v>2558988.27</v>
      </c>
    </row>
    <row r="103" spans="2:4" x14ac:dyDescent="0.25">
      <c r="B103" s="53" t="s">
        <v>708</v>
      </c>
      <c r="C103" s="111">
        <v>58807974</v>
      </c>
      <c r="D103" s="111">
        <v>2758210.3400000003</v>
      </c>
    </row>
    <row r="104" spans="2:4" x14ac:dyDescent="0.25">
      <c r="B104" s="237" t="s">
        <v>38</v>
      </c>
      <c r="C104" s="238">
        <v>53090272736</v>
      </c>
      <c r="D104" s="238">
        <v>5422625356.000001</v>
      </c>
    </row>
    <row r="105" spans="2:4" x14ac:dyDescent="0.25">
      <c r="B105" s="53" t="s">
        <v>709</v>
      </c>
      <c r="C105" s="111">
        <v>43887166830</v>
      </c>
      <c r="D105" s="111">
        <v>4583836560.4499998</v>
      </c>
    </row>
    <row r="106" spans="2:4" x14ac:dyDescent="0.25">
      <c r="B106" s="53" t="s">
        <v>710</v>
      </c>
      <c r="C106" s="111">
        <v>8894051512</v>
      </c>
      <c r="D106" s="111">
        <v>794210777.63</v>
      </c>
    </row>
    <row r="107" spans="2:4" x14ac:dyDescent="0.25">
      <c r="B107" s="53" t="s">
        <v>711</v>
      </c>
      <c r="C107" s="111">
        <v>184363923</v>
      </c>
      <c r="D107" s="111">
        <v>24460275.310000002</v>
      </c>
    </row>
    <row r="108" spans="2:4" x14ac:dyDescent="0.25">
      <c r="B108" s="53" t="s">
        <v>712</v>
      </c>
      <c r="C108" s="111">
        <v>104554192</v>
      </c>
      <c r="D108" s="111">
        <v>18734781.099999998</v>
      </c>
    </row>
    <row r="109" spans="2:4" x14ac:dyDescent="0.25">
      <c r="B109" s="53" t="s">
        <v>713</v>
      </c>
      <c r="C109" s="111">
        <v>9131423</v>
      </c>
      <c r="D109" s="111">
        <v>94161</v>
      </c>
    </row>
    <row r="110" spans="2:4" x14ac:dyDescent="0.25">
      <c r="B110" s="53" t="s">
        <v>714</v>
      </c>
      <c r="C110" s="111">
        <v>11004856</v>
      </c>
      <c r="D110" s="111">
        <v>1288800.51</v>
      </c>
    </row>
    <row r="111" spans="2:4" x14ac:dyDescent="0.25">
      <c r="B111" s="237" t="s">
        <v>39</v>
      </c>
      <c r="C111" s="238">
        <v>1188226570</v>
      </c>
      <c r="D111" s="238">
        <v>92908707.62000002</v>
      </c>
    </row>
    <row r="112" spans="2:4" x14ac:dyDescent="0.25">
      <c r="B112" s="53" t="s">
        <v>715</v>
      </c>
      <c r="C112" s="111">
        <v>1188226570</v>
      </c>
      <c r="D112" s="111">
        <v>92908707.62000002</v>
      </c>
    </row>
    <row r="113" spans="2:4" x14ac:dyDescent="0.25">
      <c r="B113" s="237" t="s">
        <v>40</v>
      </c>
      <c r="C113" s="238">
        <v>1433722</v>
      </c>
      <c r="D113" s="238">
        <v>220408.41000000003</v>
      </c>
    </row>
    <row r="114" spans="2:4" x14ac:dyDescent="0.25">
      <c r="B114" s="33" t="s">
        <v>716</v>
      </c>
      <c r="C114" s="52">
        <v>1433722</v>
      </c>
      <c r="D114" s="52">
        <v>220408.41000000003</v>
      </c>
    </row>
    <row r="115" spans="2:4" x14ac:dyDescent="0.25">
      <c r="B115" s="68" t="s">
        <v>41</v>
      </c>
      <c r="C115" s="69">
        <v>2855666989</v>
      </c>
      <c r="D115" s="69">
        <v>320228402.94</v>
      </c>
    </row>
    <row r="116" spans="2:4" x14ac:dyDescent="0.25">
      <c r="B116" s="237" t="s">
        <v>42</v>
      </c>
      <c r="C116" s="238">
        <v>1215658648</v>
      </c>
      <c r="D116" s="238">
        <v>145431560.90000001</v>
      </c>
    </row>
    <row r="117" spans="2:4" x14ac:dyDescent="0.25">
      <c r="B117" s="53" t="s">
        <v>717</v>
      </c>
      <c r="C117" s="111">
        <v>225265875</v>
      </c>
      <c r="D117" s="111">
        <v>19526404.75</v>
      </c>
    </row>
    <row r="118" spans="2:4" x14ac:dyDescent="0.25">
      <c r="B118" s="53" t="s">
        <v>718</v>
      </c>
      <c r="C118" s="111">
        <v>8722900</v>
      </c>
      <c r="D118" s="111">
        <v>2320941.75</v>
      </c>
    </row>
    <row r="119" spans="2:4" x14ac:dyDescent="0.25">
      <c r="B119" s="53" t="s">
        <v>719</v>
      </c>
      <c r="C119" s="111">
        <v>981669873</v>
      </c>
      <c r="D119" s="111">
        <v>123584214.40000001</v>
      </c>
    </row>
    <row r="120" spans="2:4" x14ac:dyDescent="0.25">
      <c r="B120" s="237" t="s">
        <v>43</v>
      </c>
      <c r="C120" s="238">
        <v>1640008341</v>
      </c>
      <c r="D120" s="238">
        <v>174796842.03999999</v>
      </c>
    </row>
    <row r="121" spans="2:4" x14ac:dyDescent="0.25">
      <c r="B121" s="53" t="s">
        <v>720</v>
      </c>
      <c r="C121" s="111">
        <v>1640008341</v>
      </c>
      <c r="D121" s="111">
        <v>174796842.03999999</v>
      </c>
    </row>
    <row r="122" spans="2:4" x14ac:dyDescent="0.25">
      <c r="B122" s="237" t="s">
        <v>721</v>
      </c>
      <c r="C122" s="238">
        <v>0</v>
      </c>
      <c r="D122" s="238">
        <v>0</v>
      </c>
    </row>
    <row r="123" spans="2:4" x14ac:dyDescent="0.25">
      <c r="B123" s="53" t="s">
        <v>722</v>
      </c>
      <c r="C123" s="111">
        <v>0</v>
      </c>
      <c r="D123" s="111">
        <v>0</v>
      </c>
    </row>
    <row r="124" spans="2:4" x14ac:dyDescent="0.25">
      <c r="B124" s="53" t="s">
        <v>723</v>
      </c>
      <c r="C124" s="111">
        <v>0</v>
      </c>
      <c r="D124" s="111">
        <v>0</v>
      </c>
    </row>
    <row r="125" spans="2:4" x14ac:dyDescent="0.25">
      <c r="B125" s="68" t="s">
        <v>44</v>
      </c>
      <c r="C125" s="69">
        <v>24530106722</v>
      </c>
      <c r="D125" s="69">
        <v>2381124619.8800001</v>
      </c>
    </row>
    <row r="126" spans="2:4" x14ac:dyDescent="0.25">
      <c r="B126" s="237" t="s">
        <v>45</v>
      </c>
      <c r="C126" s="238">
        <v>18916568735</v>
      </c>
      <c r="D126" s="238">
        <v>1896833687.8899999</v>
      </c>
    </row>
    <row r="127" spans="2:4" x14ac:dyDescent="0.25">
      <c r="B127" s="53" t="s">
        <v>724</v>
      </c>
      <c r="C127" s="111">
        <v>2127927</v>
      </c>
      <c r="D127" s="111">
        <v>49700</v>
      </c>
    </row>
    <row r="128" spans="2:4" x14ac:dyDescent="0.25">
      <c r="B128" s="53" t="s">
        <v>725</v>
      </c>
      <c r="C128" s="111">
        <v>1180332876</v>
      </c>
      <c r="D128" s="111">
        <v>91247786.939999998</v>
      </c>
    </row>
    <row r="129" spans="2:4" x14ac:dyDescent="0.25">
      <c r="B129" s="53" t="s">
        <v>726</v>
      </c>
      <c r="C129" s="111">
        <v>30214</v>
      </c>
      <c r="D129" s="111">
        <v>4080</v>
      </c>
    </row>
    <row r="130" spans="2:4" x14ac:dyDescent="0.25">
      <c r="B130" s="53" t="s">
        <v>727</v>
      </c>
      <c r="C130" s="111">
        <v>150</v>
      </c>
      <c r="D130" s="111">
        <v>0</v>
      </c>
    </row>
    <row r="131" spans="2:4" x14ac:dyDescent="0.25">
      <c r="B131" s="53" t="s">
        <v>728</v>
      </c>
      <c r="C131" s="111">
        <v>650000000</v>
      </c>
      <c r="D131" s="111">
        <v>86196815.170000002</v>
      </c>
    </row>
    <row r="132" spans="2:4" x14ac:dyDescent="0.25">
      <c r="B132" s="53" t="s">
        <v>729</v>
      </c>
      <c r="C132" s="111">
        <v>1010993</v>
      </c>
      <c r="D132" s="111">
        <v>91910</v>
      </c>
    </row>
    <row r="133" spans="2:4" x14ac:dyDescent="0.25">
      <c r="B133" s="53" t="s">
        <v>730</v>
      </c>
      <c r="C133" s="111">
        <v>374703145</v>
      </c>
      <c r="D133" s="111">
        <v>26481094.419999998</v>
      </c>
    </row>
    <row r="134" spans="2:4" x14ac:dyDescent="0.25">
      <c r="B134" s="53" t="s">
        <v>731</v>
      </c>
      <c r="C134" s="111">
        <v>15102648797</v>
      </c>
      <c r="D134" s="111">
        <v>0</v>
      </c>
    </row>
    <row r="135" spans="2:4" x14ac:dyDescent="0.25">
      <c r="B135" s="53" t="s">
        <v>732</v>
      </c>
      <c r="C135" s="111">
        <v>0</v>
      </c>
      <c r="D135" s="111">
        <v>207295036.04000002</v>
      </c>
    </row>
    <row r="136" spans="2:4" x14ac:dyDescent="0.25">
      <c r="B136" s="53" t="s">
        <v>733</v>
      </c>
      <c r="C136" s="111">
        <v>1605714633</v>
      </c>
      <c r="D136" s="111">
        <v>0</v>
      </c>
    </row>
    <row r="137" spans="2:4" x14ac:dyDescent="0.25">
      <c r="B137" s="53" t="s">
        <v>734</v>
      </c>
      <c r="C137" s="111">
        <v>0</v>
      </c>
      <c r="D137" s="111">
        <v>1485467265.3199997</v>
      </c>
    </row>
    <row r="138" spans="2:4" x14ac:dyDescent="0.25">
      <c r="B138" s="53" t="s">
        <v>735</v>
      </c>
      <c r="C138" s="111">
        <v>0</v>
      </c>
      <c r="D138" s="111">
        <v>0</v>
      </c>
    </row>
    <row r="139" spans="2:4" x14ac:dyDescent="0.25">
      <c r="B139" s="237" t="s">
        <v>46</v>
      </c>
      <c r="C139" s="238">
        <v>5613537987</v>
      </c>
      <c r="D139" s="238">
        <v>484290931.99000001</v>
      </c>
    </row>
    <row r="140" spans="2:4" x14ac:dyDescent="0.25">
      <c r="B140" s="53" t="s">
        <v>736</v>
      </c>
      <c r="C140" s="111">
        <v>34691273</v>
      </c>
      <c r="D140" s="111">
        <v>2995114.49</v>
      </c>
    </row>
    <row r="141" spans="2:4" x14ac:dyDescent="0.25">
      <c r="B141" s="53" t="s">
        <v>737</v>
      </c>
      <c r="C141" s="111">
        <v>1022226589</v>
      </c>
      <c r="D141" s="111">
        <v>105069283.71999998</v>
      </c>
    </row>
    <row r="142" spans="2:4" x14ac:dyDescent="0.25">
      <c r="B142" s="53" t="s">
        <v>738</v>
      </c>
      <c r="C142" s="111">
        <v>4472802449</v>
      </c>
      <c r="D142" s="111">
        <v>340438837.55000001</v>
      </c>
    </row>
    <row r="143" spans="2:4" x14ac:dyDescent="0.25">
      <c r="B143" s="53" t="s">
        <v>739</v>
      </c>
      <c r="C143" s="111">
        <v>0</v>
      </c>
      <c r="D143" s="111">
        <v>20</v>
      </c>
    </row>
    <row r="144" spans="2:4" x14ac:dyDescent="0.25">
      <c r="B144" s="53" t="s">
        <v>740</v>
      </c>
      <c r="C144" s="111">
        <v>69800</v>
      </c>
      <c r="D144" s="111">
        <v>5050</v>
      </c>
    </row>
    <row r="145" spans="2:4" x14ac:dyDescent="0.25">
      <c r="B145" s="53" t="s">
        <v>741</v>
      </c>
      <c r="C145" s="111">
        <v>54558902</v>
      </c>
      <c r="D145" s="111">
        <v>4161140</v>
      </c>
    </row>
    <row r="146" spans="2:4" x14ac:dyDescent="0.25">
      <c r="B146" s="53" t="s">
        <v>742</v>
      </c>
      <c r="C146" s="111">
        <v>644</v>
      </c>
      <c r="D146" s="111">
        <v>0</v>
      </c>
    </row>
    <row r="147" spans="2:4" x14ac:dyDescent="0.25">
      <c r="B147" s="53" t="s">
        <v>743</v>
      </c>
      <c r="C147" s="111">
        <v>237233</v>
      </c>
      <c r="D147" s="111">
        <v>25600.079999999998</v>
      </c>
    </row>
    <row r="148" spans="2:4" x14ac:dyDescent="0.25">
      <c r="B148" s="53" t="s">
        <v>744</v>
      </c>
      <c r="C148" s="111">
        <v>0</v>
      </c>
      <c r="D148" s="111">
        <v>8138676.8399999999</v>
      </c>
    </row>
    <row r="149" spans="2:4" x14ac:dyDescent="0.25">
      <c r="B149" s="53" t="s">
        <v>745</v>
      </c>
      <c r="C149" s="111">
        <v>0</v>
      </c>
      <c r="D149" s="111">
        <v>19357838.889999997</v>
      </c>
    </row>
    <row r="150" spans="2:4" x14ac:dyDescent="0.25">
      <c r="B150" s="53" t="s">
        <v>746</v>
      </c>
      <c r="C150" s="111">
        <v>28951097</v>
      </c>
      <c r="D150" s="111">
        <v>4099370.42</v>
      </c>
    </row>
    <row r="151" spans="2:4" x14ac:dyDescent="0.25">
      <c r="B151" s="68" t="s">
        <v>47</v>
      </c>
      <c r="C151" s="69">
        <v>8787404149</v>
      </c>
      <c r="D151" s="69">
        <v>4774684182.0200005</v>
      </c>
    </row>
    <row r="152" spans="2:4" x14ac:dyDescent="0.25">
      <c r="B152" s="237" t="s">
        <v>48</v>
      </c>
      <c r="C152" s="238">
        <v>0</v>
      </c>
      <c r="D152" s="238">
        <v>91780038.019999996</v>
      </c>
    </row>
    <row r="153" spans="2:4" x14ac:dyDescent="0.25">
      <c r="B153" s="53" t="s">
        <v>747</v>
      </c>
      <c r="C153" s="111">
        <v>0</v>
      </c>
      <c r="D153" s="111">
        <v>91780038.019999996</v>
      </c>
    </row>
    <row r="154" spans="2:4" x14ac:dyDescent="0.25">
      <c r="B154" s="237" t="s">
        <v>49</v>
      </c>
      <c r="C154" s="238">
        <v>8787404149</v>
      </c>
      <c r="D154" s="238">
        <v>4682904144</v>
      </c>
    </row>
    <row r="155" spans="2:4" x14ac:dyDescent="0.25">
      <c r="B155" s="53" t="s">
        <v>748</v>
      </c>
      <c r="C155" s="111">
        <v>3500000000</v>
      </c>
      <c r="D155" s="111">
        <v>0</v>
      </c>
    </row>
    <row r="156" spans="2:4" x14ac:dyDescent="0.25">
      <c r="B156" s="53" t="s">
        <v>749</v>
      </c>
      <c r="C156" s="111">
        <v>5200000000</v>
      </c>
      <c r="D156" s="111">
        <v>3669034784.4000001</v>
      </c>
    </row>
    <row r="157" spans="2:4" x14ac:dyDescent="0.25">
      <c r="B157" s="53" t="s">
        <v>750</v>
      </c>
      <c r="C157" s="111">
        <v>87267496</v>
      </c>
      <c r="D157" s="111">
        <v>0</v>
      </c>
    </row>
    <row r="158" spans="2:4" x14ac:dyDescent="0.25">
      <c r="B158" s="53" t="s">
        <v>751</v>
      </c>
      <c r="C158" s="111">
        <v>96396</v>
      </c>
      <c r="D158" s="111">
        <v>139.6</v>
      </c>
    </row>
    <row r="159" spans="2:4" x14ac:dyDescent="0.25">
      <c r="B159" s="53" t="s">
        <v>752</v>
      </c>
      <c r="C159" s="111">
        <v>8138</v>
      </c>
      <c r="D159" s="111">
        <v>0</v>
      </c>
    </row>
    <row r="160" spans="2:4" x14ac:dyDescent="0.25">
      <c r="B160" s="53" t="s">
        <v>753</v>
      </c>
      <c r="C160" s="111">
        <v>28490</v>
      </c>
      <c r="D160" s="111">
        <v>0</v>
      </c>
    </row>
    <row r="161" spans="2:4" x14ac:dyDescent="0.25">
      <c r="B161" s="53" t="s">
        <v>754</v>
      </c>
      <c r="C161" s="111">
        <v>3629</v>
      </c>
      <c r="D161" s="111">
        <v>0</v>
      </c>
    </row>
    <row r="162" spans="2:4" x14ac:dyDescent="0.25">
      <c r="B162" s="53" t="s">
        <v>755</v>
      </c>
      <c r="C162" s="111">
        <v>0</v>
      </c>
      <c r="D162" s="111">
        <v>0</v>
      </c>
    </row>
    <row r="163" spans="2:4" x14ac:dyDescent="0.25">
      <c r="B163" s="53" t="s">
        <v>756</v>
      </c>
      <c r="C163" s="111">
        <v>0</v>
      </c>
      <c r="D163" s="111">
        <v>1013869220</v>
      </c>
    </row>
    <row r="164" spans="2:4" x14ac:dyDescent="0.25">
      <c r="B164" s="68" t="s">
        <v>757</v>
      </c>
      <c r="C164" s="69">
        <v>2588473130</v>
      </c>
      <c r="D164" s="69">
        <v>5033261.6100000003</v>
      </c>
    </row>
    <row r="165" spans="2:4" x14ac:dyDescent="0.25">
      <c r="B165" s="237" t="s">
        <v>758</v>
      </c>
      <c r="C165" s="238">
        <v>1805845</v>
      </c>
      <c r="D165" s="238">
        <v>0</v>
      </c>
    </row>
    <row r="166" spans="2:4" x14ac:dyDescent="0.25">
      <c r="B166" s="53" t="s">
        <v>759</v>
      </c>
      <c r="C166" s="111">
        <v>1805845</v>
      </c>
      <c r="D166" s="111">
        <v>0</v>
      </c>
    </row>
    <row r="167" spans="2:4" x14ac:dyDescent="0.25">
      <c r="B167" s="237" t="s">
        <v>760</v>
      </c>
      <c r="C167" s="238">
        <v>1000000000</v>
      </c>
      <c r="D167" s="238">
        <v>78866.649999999994</v>
      </c>
    </row>
    <row r="168" spans="2:4" x14ac:dyDescent="0.25">
      <c r="B168" s="53" t="s">
        <v>761</v>
      </c>
      <c r="C168" s="111">
        <v>0</v>
      </c>
      <c r="D168" s="111">
        <v>78866.649999999994</v>
      </c>
    </row>
    <row r="169" spans="2:4" x14ac:dyDescent="0.25">
      <c r="B169" s="53" t="s">
        <v>762</v>
      </c>
      <c r="C169" s="111">
        <v>1000000000</v>
      </c>
      <c r="D169" s="111">
        <v>0</v>
      </c>
    </row>
    <row r="170" spans="2:4" x14ac:dyDescent="0.25">
      <c r="B170" s="237" t="s">
        <v>763</v>
      </c>
      <c r="C170" s="238">
        <v>1586667285</v>
      </c>
      <c r="D170" s="238">
        <v>4954394.96</v>
      </c>
    </row>
    <row r="171" spans="2:4" x14ac:dyDescent="0.25">
      <c r="B171" s="53" t="s">
        <v>764</v>
      </c>
      <c r="C171" s="111">
        <v>1586667285</v>
      </c>
      <c r="D171" s="111">
        <v>4954394.96</v>
      </c>
    </row>
    <row r="172" spans="2:4" x14ac:dyDescent="0.25">
      <c r="B172" s="53" t="s">
        <v>765</v>
      </c>
      <c r="C172" s="111">
        <v>0</v>
      </c>
      <c r="D172" s="111">
        <v>0</v>
      </c>
    </row>
    <row r="173" spans="2:4" x14ac:dyDescent="0.25">
      <c r="B173" s="68" t="s">
        <v>51</v>
      </c>
      <c r="C173" s="69">
        <v>1502656173</v>
      </c>
      <c r="D173" s="69">
        <v>102609043.99000001</v>
      </c>
    </row>
    <row r="174" spans="2:4" x14ac:dyDescent="0.25">
      <c r="B174" s="237" t="s">
        <v>766</v>
      </c>
      <c r="C174" s="238">
        <v>1502656173</v>
      </c>
      <c r="D174" s="238">
        <v>102609043.99000001</v>
      </c>
    </row>
    <row r="175" spans="2:4" x14ac:dyDescent="0.25">
      <c r="B175" s="53" t="s">
        <v>767</v>
      </c>
      <c r="C175" s="111">
        <v>468502484</v>
      </c>
      <c r="D175" s="111">
        <v>18221077.27</v>
      </c>
    </row>
    <row r="176" spans="2:4" x14ac:dyDescent="0.25">
      <c r="B176" s="53" t="s">
        <v>768</v>
      </c>
      <c r="C176" s="111">
        <v>1034027394</v>
      </c>
      <c r="D176" s="111">
        <v>84376037.520000011</v>
      </c>
    </row>
    <row r="177" spans="2:4" x14ac:dyDescent="0.25">
      <c r="B177" s="53" t="s">
        <v>769</v>
      </c>
      <c r="C177" s="111">
        <v>126295</v>
      </c>
      <c r="D177" s="111">
        <v>11929.2</v>
      </c>
    </row>
    <row r="178" spans="2:4" x14ac:dyDescent="0.25">
      <c r="B178" s="68" t="s">
        <v>52</v>
      </c>
      <c r="C178" s="69">
        <v>10333155252</v>
      </c>
      <c r="D178" s="69">
        <v>734270448.71000004</v>
      </c>
    </row>
    <row r="179" spans="2:4" x14ac:dyDescent="0.25">
      <c r="B179" s="237" t="s">
        <v>770</v>
      </c>
      <c r="C179" s="238">
        <v>10333155252</v>
      </c>
      <c r="D179" s="238">
        <v>734270448.71000004</v>
      </c>
    </row>
    <row r="180" spans="2:4" x14ac:dyDescent="0.25">
      <c r="B180" s="53" t="s">
        <v>771</v>
      </c>
      <c r="C180" s="111">
        <v>0</v>
      </c>
      <c r="D180" s="111">
        <v>2180</v>
      </c>
    </row>
    <row r="181" spans="2:4" x14ac:dyDescent="0.25">
      <c r="B181" s="53" t="s">
        <v>772</v>
      </c>
      <c r="C181" s="111">
        <v>108371331</v>
      </c>
      <c r="D181" s="111">
        <v>11797180.040000001</v>
      </c>
    </row>
    <row r="182" spans="2:4" x14ac:dyDescent="0.25">
      <c r="B182" s="53" t="s">
        <v>773</v>
      </c>
      <c r="C182" s="111">
        <v>0</v>
      </c>
      <c r="D182" s="111">
        <v>0</v>
      </c>
    </row>
    <row r="183" spans="2:4" x14ac:dyDescent="0.25">
      <c r="B183" s="53" t="s">
        <v>774</v>
      </c>
      <c r="C183" s="111">
        <v>0</v>
      </c>
      <c r="D183" s="111">
        <v>0</v>
      </c>
    </row>
    <row r="184" spans="2:4" x14ac:dyDescent="0.25">
      <c r="B184" s="53" t="s">
        <v>775</v>
      </c>
      <c r="C184" s="111">
        <v>10224783921</v>
      </c>
      <c r="D184" s="111">
        <v>712922770.08000004</v>
      </c>
    </row>
    <row r="185" spans="2:4" x14ac:dyDescent="0.25">
      <c r="B185" s="53" t="s">
        <v>776</v>
      </c>
      <c r="C185" s="111">
        <v>0</v>
      </c>
      <c r="D185" s="111">
        <v>5230864.0200000005</v>
      </c>
    </row>
    <row r="186" spans="2:4" x14ac:dyDescent="0.25">
      <c r="B186" s="53" t="s">
        <v>777</v>
      </c>
      <c r="C186" s="111">
        <v>0</v>
      </c>
      <c r="D186" s="111">
        <v>4317454.5699999994</v>
      </c>
    </row>
    <row r="187" spans="2:4" x14ac:dyDescent="0.25">
      <c r="B187" s="53" t="s">
        <v>778</v>
      </c>
      <c r="C187" s="111">
        <v>0</v>
      </c>
      <c r="D187" s="111">
        <v>0</v>
      </c>
    </row>
    <row r="188" spans="2:4" x14ac:dyDescent="0.25">
      <c r="B188" s="53" t="s">
        <v>779</v>
      </c>
      <c r="C188" s="111">
        <v>0</v>
      </c>
      <c r="D188" s="111">
        <v>0</v>
      </c>
    </row>
    <row r="189" spans="2:4" x14ac:dyDescent="0.25">
      <c r="B189" s="103" t="s">
        <v>780</v>
      </c>
      <c r="C189" s="103">
        <v>46576632388</v>
      </c>
      <c r="D189" s="103">
        <v>27862298</v>
      </c>
    </row>
    <row r="190" spans="2:4" x14ac:dyDescent="0.25">
      <c r="B190" s="68" t="s">
        <v>55</v>
      </c>
      <c r="C190" s="69">
        <v>46576632388</v>
      </c>
      <c r="D190" s="69">
        <v>0</v>
      </c>
    </row>
    <row r="191" spans="2:4" x14ac:dyDescent="0.25">
      <c r="B191" s="237" t="s">
        <v>781</v>
      </c>
      <c r="C191" s="238">
        <v>46173737955</v>
      </c>
      <c r="D191" s="238">
        <v>0</v>
      </c>
    </row>
    <row r="192" spans="2:4" x14ac:dyDescent="0.25">
      <c r="B192" s="53" t="s">
        <v>782</v>
      </c>
      <c r="C192" s="111">
        <v>3625612452</v>
      </c>
      <c r="D192" s="111">
        <v>0</v>
      </c>
    </row>
    <row r="193" spans="2:4" x14ac:dyDescent="0.25">
      <c r="B193" s="53" t="s">
        <v>783</v>
      </c>
      <c r="C193" s="111">
        <v>3625612452</v>
      </c>
      <c r="D193" s="111">
        <v>0</v>
      </c>
    </row>
    <row r="194" spans="2:4" x14ac:dyDescent="0.25">
      <c r="B194" s="53" t="s">
        <v>784</v>
      </c>
      <c r="C194" s="111">
        <v>3625612452</v>
      </c>
      <c r="D194" s="111">
        <v>0</v>
      </c>
    </row>
    <row r="195" spans="2:4" x14ac:dyDescent="0.25">
      <c r="B195" s="53" t="s">
        <v>785</v>
      </c>
      <c r="C195" s="111">
        <v>35296900599</v>
      </c>
      <c r="D195" s="111">
        <v>0</v>
      </c>
    </row>
    <row r="196" spans="2:4" x14ac:dyDescent="0.25">
      <c r="B196" s="237" t="s">
        <v>786</v>
      </c>
      <c r="C196" s="238">
        <v>402894433</v>
      </c>
      <c r="D196" s="238">
        <v>0</v>
      </c>
    </row>
    <row r="197" spans="2:4" x14ac:dyDescent="0.25">
      <c r="B197" s="53" t="s">
        <v>787</v>
      </c>
      <c r="C197" s="111">
        <v>0</v>
      </c>
      <c r="D197" s="111">
        <v>0</v>
      </c>
    </row>
    <row r="198" spans="2:4" x14ac:dyDescent="0.25">
      <c r="B198" s="53" t="s">
        <v>788</v>
      </c>
      <c r="C198" s="111">
        <v>402894433</v>
      </c>
      <c r="D198" s="111">
        <v>0</v>
      </c>
    </row>
    <row r="199" spans="2:4" x14ac:dyDescent="0.25">
      <c r="B199" s="68" t="s">
        <v>56</v>
      </c>
      <c r="C199" s="69">
        <v>0</v>
      </c>
      <c r="D199" s="69">
        <v>27862298</v>
      </c>
    </row>
    <row r="200" spans="2:4" x14ac:dyDescent="0.25">
      <c r="B200" s="237" t="s">
        <v>789</v>
      </c>
      <c r="C200" s="238">
        <v>0</v>
      </c>
      <c r="D200" s="238">
        <v>27862298</v>
      </c>
    </row>
    <row r="201" spans="2:4" x14ac:dyDescent="0.25">
      <c r="B201" s="110" t="s">
        <v>790</v>
      </c>
      <c r="C201" s="111">
        <v>0</v>
      </c>
      <c r="D201" s="111">
        <v>27862298</v>
      </c>
    </row>
    <row r="202" spans="2:4" ht="15.75" thickBot="1" x14ac:dyDescent="0.3">
      <c r="B202" s="54" t="s">
        <v>144</v>
      </c>
      <c r="C202" s="55">
        <v>871485917331</v>
      </c>
      <c r="D202" s="55">
        <v>78447169078.669983</v>
      </c>
    </row>
    <row r="204" spans="2:4" x14ac:dyDescent="0.25">
      <c r="B204" s="47" t="s">
        <v>140</v>
      </c>
    </row>
    <row r="205" spans="2:4" x14ac:dyDescent="0.25">
      <c r="B205" s="72" t="s">
        <v>408</v>
      </c>
    </row>
    <row r="206" spans="2:4" x14ac:dyDescent="0.25">
      <c r="B206" s="47" t="s">
        <v>20</v>
      </c>
    </row>
    <row r="316" spans="2:2" x14ac:dyDescent="0.25">
      <c r="B316" s="4" t="s">
        <v>21</v>
      </c>
    </row>
  </sheetData>
  <mergeCells count="5">
    <mergeCell ref="B3:D3"/>
    <mergeCell ref="B4:D4"/>
    <mergeCell ref="B5:B6"/>
    <mergeCell ref="D5:D7"/>
    <mergeCell ref="C5:C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4A340-A27B-4938-95EA-C04080C69B0D}">
  <dimension ref="B3:H269"/>
  <sheetViews>
    <sheetView showGridLines="0" workbookViewId="0">
      <selection activeCell="E269" sqref="C8:E269"/>
    </sheetView>
  </sheetViews>
  <sheetFormatPr baseColWidth="10" defaultRowHeight="15" x14ac:dyDescent="0.25"/>
  <cols>
    <col min="2" max="2" width="76" bestFit="1" customWidth="1"/>
    <col min="3" max="3" width="17.5703125" customWidth="1"/>
    <col min="4" max="4" width="11.7109375" bestFit="1" customWidth="1"/>
    <col min="5" max="5" width="10.28515625" bestFit="1" customWidth="1"/>
    <col min="6" max="6" width="12.42578125" bestFit="1" customWidth="1"/>
    <col min="7" max="7" width="12.5703125" bestFit="1" customWidth="1"/>
  </cols>
  <sheetData>
    <row r="3" spans="2:7" ht="15.75" x14ac:dyDescent="0.25">
      <c r="B3" s="293" t="s">
        <v>414</v>
      </c>
      <c r="C3" s="293"/>
      <c r="D3" s="293"/>
      <c r="E3" s="293"/>
      <c r="F3" s="94"/>
      <c r="G3" s="94"/>
    </row>
    <row r="4" spans="2:7" ht="16.5" thickBot="1" x14ac:dyDescent="0.3">
      <c r="B4" s="294" t="s">
        <v>141</v>
      </c>
      <c r="C4" s="294"/>
      <c r="D4" s="294"/>
      <c r="E4" s="294"/>
      <c r="F4" s="96"/>
      <c r="G4" s="96"/>
    </row>
    <row r="5" spans="2:7" x14ac:dyDescent="0.25">
      <c r="B5" s="295" t="s">
        <v>25</v>
      </c>
      <c r="C5" s="297" t="s">
        <v>427</v>
      </c>
      <c r="D5" s="306" t="s">
        <v>146</v>
      </c>
      <c r="E5" s="307"/>
      <c r="F5" s="302" t="s">
        <v>147</v>
      </c>
      <c r="G5" s="303"/>
    </row>
    <row r="6" spans="2:7" ht="18.75" customHeight="1" x14ac:dyDescent="0.25">
      <c r="B6" s="296"/>
      <c r="C6" s="298"/>
      <c r="D6" s="304"/>
      <c r="E6" s="308"/>
      <c r="F6" s="304"/>
      <c r="G6" s="305"/>
    </row>
    <row r="7" spans="2:7" ht="15.75" thickBot="1" x14ac:dyDescent="0.3">
      <c r="B7" s="99" t="s">
        <v>428</v>
      </c>
      <c r="C7" s="299"/>
      <c r="D7" s="101">
        <v>2021</v>
      </c>
      <c r="E7" s="100">
        <v>2022</v>
      </c>
      <c r="F7" s="97" t="s">
        <v>148</v>
      </c>
      <c r="G7" s="98" t="s">
        <v>149</v>
      </c>
    </row>
    <row r="8" spans="2:7" x14ac:dyDescent="0.25">
      <c r="B8" s="102" t="s">
        <v>150</v>
      </c>
      <c r="C8" s="104">
        <v>4284940544</v>
      </c>
      <c r="D8" s="103">
        <v>212919958.36999997</v>
      </c>
      <c r="E8" s="104">
        <v>651493283.98000002</v>
      </c>
      <c r="F8" s="104">
        <f>E8-D8</f>
        <v>438573325.61000001</v>
      </c>
      <c r="G8" s="105">
        <f>IFERROR(F8/D8,"-")</f>
        <v>2.0598037354857675</v>
      </c>
    </row>
    <row r="9" spans="2:7" x14ac:dyDescent="0.25">
      <c r="B9" s="106" t="s">
        <v>151</v>
      </c>
      <c r="C9" s="108">
        <v>301221700</v>
      </c>
      <c r="D9" s="107">
        <v>24101997.93</v>
      </c>
      <c r="E9" s="108">
        <v>79392851.569999993</v>
      </c>
      <c r="F9" s="108">
        <f t="shared" ref="F9:F71" si="0">E9-D9</f>
        <v>55290853.639999993</v>
      </c>
      <c r="G9" s="109">
        <f t="shared" ref="G9:G71" si="1">IFERROR(F9/D9,"-")</f>
        <v>2.2940361127149096</v>
      </c>
    </row>
    <row r="10" spans="2:7" x14ac:dyDescent="0.25">
      <c r="B10" s="110" t="s">
        <v>152</v>
      </c>
      <c r="C10" s="112">
        <v>37000000</v>
      </c>
      <c r="D10" s="111">
        <v>825113.3899999999</v>
      </c>
      <c r="E10" s="112">
        <v>3609726.78</v>
      </c>
      <c r="F10" s="112">
        <f t="shared" si="0"/>
        <v>2784613.3899999997</v>
      </c>
      <c r="G10" s="113">
        <f t="shared" si="1"/>
        <v>3.3748251134307736</v>
      </c>
    </row>
    <row r="11" spans="2:7" x14ac:dyDescent="0.25">
      <c r="B11" s="110" t="s">
        <v>153</v>
      </c>
      <c r="C11" s="112">
        <v>177510958</v>
      </c>
      <c r="D11" s="111">
        <v>23276884.539999999</v>
      </c>
      <c r="E11" s="112">
        <v>75783124.789999992</v>
      </c>
      <c r="F11" s="112">
        <f t="shared" si="0"/>
        <v>52506240.249999993</v>
      </c>
      <c r="G11" s="113">
        <f t="shared" si="1"/>
        <v>2.2557245648476285</v>
      </c>
    </row>
    <row r="12" spans="2:7" x14ac:dyDescent="0.25">
      <c r="B12" s="110" t="s">
        <v>154</v>
      </c>
      <c r="C12" s="112">
        <v>10982479</v>
      </c>
      <c r="D12" s="111">
        <v>0</v>
      </c>
      <c r="E12" s="112">
        <v>0</v>
      </c>
      <c r="F12" s="112">
        <f t="shared" si="0"/>
        <v>0</v>
      </c>
      <c r="G12" s="113" t="str">
        <f t="shared" si="1"/>
        <v>-</v>
      </c>
    </row>
    <row r="13" spans="2:7" x14ac:dyDescent="0.25">
      <c r="B13" s="110" t="s">
        <v>155</v>
      </c>
      <c r="C13" s="112">
        <v>75728263</v>
      </c>
      <c r="D13" s="111">
        <v>0</v>
      </c>
      <c r="E13" s="112">
        <v>0</v>
      </c>
      <c r="F13" s="112">
        <f t="shared" si="0"/>
        <v>0</v>
      </c>
      <c r="G13" s="113" t="str">
        <f t="shared" si="1"/>
        <v>-</v>
      </c>
    </row>
    <row r="14" spans="2:7" x14ac:dyDescent="0.25">
      <c r="B14" s="106" t="s">
        <v>156</v>
      </c>
      <c r="C14" s="108">
        <v>1015091260</v>
      </c>
      <c r="D14" s="107">
        <v>70023718.86999996</v>
      </c>
      <c r="E14" s="108">
        <v>207727461.99000001</v>
      </c>
      <c r="F14" s="108">
        <f t="shared" si="0"/>
        <v>137703743.12000006</v>
      </c>
      <c r="G14" s="109">
        <f t="shared" si="1"/>
        <v>1.9665299892976127</v>
      </c>
    </row>
    <row r="15" spans="2:7" x14ac:dyDescent="0.25">
      <c r="B15" s="110" t="s">
        <v>157</v>
      </c>
      <c r="C15" s="112">
        <v>0</v>
      </c>
      <c r="D15" s="111">
        <v>0</v>
      </c>
      <c r="E15" s="112">
        <v>0</v>
      </c>
      <c r="F15" s="112">
        <f t="shared" si="0"/>
        <v>0</v>
      </c>
      <c r="G15" s="113" t="str">
        <f t="shared" si="1"/>
        <v>-</v>
      </c>
    </row>
    <row r="16" spans="2:7" x14ac:dyDescent="0.25">
      <c r="B16" s="110" t="s">
        <v>158</v>
      </c>
      <c r="C16" s="112">
        <v>22497311</v>
      </c>
      <c r="D16" s="111">
        <v>1077760.19</v>
      </c>
      <c r="E16" s="112">
        <v>0</v>
      </c>
      <c r="F16" s="112">
        <f t="shared" si="0"/>
        <v>-1077760.19</v>
      </c>
      <c r="G16" s="113">
        <f t="shared" si="1"/>
        <v>-1</v>
      </c>
    </row>
    <row r="17" spans="2:7" x14ac:dyDescent="0.25">
      <c r="B17" s="110" t="s">
        <v>153</v>
      </c>
      <c r="C17" s="112">
        <v>184918345</v>
      </c>
      <c r="D17" s="111">
        <v>58455286.039999962</v>
      </c>
      <c r="E17" s="112">
        <v>149827461.99000001</v>
      </c>
      <c r="F17" s="112">
        <f t="shared" si="0"/>
        <v>91372175.950000048</v>
      </c>
      <c r="G17" s="113">
        <f t="shared" si="1"/>
        <v>1.5631122887239934</v>
      </c>
    </row>
    <row r="18" spans="2:7" x14ac:dyDescent="0.25">
      <c r="B18" s="110" t="s">
        <v>159</v>
      </c>
      <c r="C18" s="112">
        <v>200661202</v>
      </c>
      <c r="D18" s="111">
        <v>0</v>
      </c>
      <c r="E18" s="112">
        <v>57900000</v>
      </c>
      <c r="F18" s="112">
        <f t="shared" si="0"/>
        <v>57900000</v>
      </c>
      <c r="G18" s="113" t="str">
        <f t="shared" si="1"/>
        <v>-</v>
      </c>
    </row>
    <row r="19" spans="2:7" x14ac:dyDescent="0.25">
      <c r="B19" s="110" t="s">
        <v>160</v>
      </c>
      <c r="C19" s="112">
        <v>133261686</v>
      </c>
      <c r="D19" s="111">
        <v>0</v>
      </c>
      <c r="E19" s="112">
        <v>0</v>
      </c>
      <c r="F19" s="112">
        <f t="shared" si="0"/>
        <v>0</v>
      </c>
      <c r="G19" s="113" t="str">
        <f t="shared" si="1"/>
        <v>-</v>
      </c>
    </row>
    <row r="20" spans="2:7" x14ac:dyDescent="0.25">
      <c r="B20" s="110" t="s">
        <v>161</v>
      </c>
      <c r="C20" s="112">
        <v>60000000</v>
      </c>
      <c r="D20" s="111">
        <v>0</v>
      </c>
      <c r="E20" s="112">
        <v>0</v>
      </c>
      <c r="F20" s="112">
        <f t="shared" si="0"/>
        <v>0</v>
      </c>
      <c r="G20" s="113" t="str">
        <f t="shared" si="1"/>
        <v>-</v>
      </c>
    </row>
    <row r="21" spans="2:7" x14ac:dyDescent="0.25">
      <c r="B21" s="110" t="s">
        <v>154</v>
      </c>
      <c r="C21" s="112">
        <v>84281946</v>
      </c>
      <c r="D21" s="111">
        <v>0</v>
      </c>
      <c r="E21" s="112">
        <v>0</v>
      </c>
      <c r="F21" s="112">
        <f t="shared" si="0"/>
        <v>0</v>
      </c>
      <c r="G21" s="113" t="str">
        <f t="shared" si="1"/>
        <v>-</v>
      </c>
    </row>
    <row r="22" spans="2:7" x14ac:dyDescent="0.25">
      <c r="B22" s="110" t="s">
        <v>155</v>
      </c>
      <c r="C22" s="112">
        <v>329470770</v>
      </c>
      <c r="D22" s="111">
        <v>10490672.640000001</v>
      </c>
      <c r="E22" s="112">
        <v>0</v>
      </c>
      <c r="F22" s="112">
        <f t="shared" si="0"/>
        <v>-10490672.640000001</v>
      </c>
      <c r="G22" s="113">
        <f t="shared" si="1"/>
        <v>-1</v>
      </c>
    </row>
    <row r="23" spans="2:7" x14ac:dyDescent="0.25">
      <c r="B23" s="106" t="s">
        <v>162</v>
      </c>
      <c r="C23" s="108">
        <v>2054798395</v>
      </c>
      <c r="D23" s="107">
        <v>118794241.57000001</v>
      </c>
      <c r="E23" s="108">
        <v>364372970.42000008</v>
      </c>
      <c r="F23" s="108">
        <f t="shared" si="0"/>
        <v>245578728.85000008</v>
      </c>
      <c r="G23" s="109">
        <f t="shared" si="1"/>
        <v>2.0672612207830947</v>
      </c>
    </row>
    <row r="24" spans="2:7" x14ac:dyDescent="0.25">
      <c r="B24" s="110" t="s">
        <v>158</v>
      </c>
      <c r="C24" s="112">
        <v>87811859</v>
      </c>
      <c r="D24" s="111">
        <v>0</v>
      </c>
      <c r="E24" s="112">
        <v>5661756.6100000003</v>
      </c>
      <c r="F24" s="112">
        <f t="shared" si="0"/>
        <v>5661756.6100000003</v>
      </c>
      <c r="G24" s="113" t="str">
        <f t="shared" si="1"/>
        <v>-</v>
      </c>
    </row>
    <row r="25" spans="2:7" x14ac:dyDescent="0.25">
      <c r="B25" s="110" t="s">
        <v>153</v>
      </c>
      <c r="C25" s="112">
        <v>137308604</v>
      </c>
      <c r="D25" s="111">
        <v>65967913.700000003</v>
      </c>
      <c r="E25" s="112">
        <v>4509240.13</v>
      </c>
      <c r="F25" s="112">
        <f t="shared" si="0"/>
        <v>-61458673.57</v>
      </c>
      <c r="G25" s="113">
        <f t="shared" si="1"/>
        <v>-0.93164494862598635</v>
      </c>
    </row>
    <row r="26" spans="2:7" x14ac:dyDescent="0.25">
      <c r="B26" s="110" t="s">
        <v>159</v>
      </c>
      <c r="C26" s="112">
        <v>0</v>
      </c>
      <c r="D26" s="111">
        <v>0</v>
      </c>
      <c r="E26" s="112">
        <v>0</v>
      </c>
      <c r="F26" s="112">
        <f t="shared" si="0"/>
        <v>0</v>
      </c>
      <c r="G26" s="113" t="str">
        <f t="shared" si="1"/>
        <v>-</v>
      </c>
    </row>
    <row r="27" spans="2:7" x14ac:dyDescent="0.25">
      <c r="B27" s="110" t="s">
        <v>160</v>
      </c>
      <c r="C27" s="112">
        <v>275575390</v>
      </c>
      <c r="D27" s="111">
        <v>0</v>
      </c>
      <c r="E27" s="112">
        <v>352585945.08000004</v>
      </c>
      <c r="F27" s="112">
        <f t="shared" si="0"/>
        <v>352585945.08000004</v>
      </c>
      <c r="G27" s="113" t="str">
        <f t="shared" si="1"/>
        <v>-</v>
      </c>
    </row>
    <row r="28" spans="2:7" x14ac:dyDescent="0.25">
      <c r="B28" s="110" t="s">
        <v>161</v>
      </c>
      <c r="C28" s="112">
        <v>100000000</v>
      </c>
      <c r="D28" s="111">
        <v>49881315.75</v>
      </c>
      <c r="E28" s="112">
        <v>0</v>
      </c>
      <c r="F28" s="112">
        <f t="shared" si="0"/>
        <v>-49881315.75</v>
      </c>
      <c r="G28" s="113">
        <f t="shared" si="1"/>
        <v>-1</v>
      </c>
    </row>
    <row r="29" spans="2:7" x14ac:dyDescent="0.25">
      <c r="B29" s="110" t="s">
        <v>154</v>
      </c>
      <c r="C29" s="112">
        <v>0</v>
      </c>
      <c r="D29" s="111">
        <v>0</v>
      </c>
      <c r="E29" s="112">
        <v>0</v>
      </c>
      <c r="F29" s="112">
        <f t="shared" si="0"/>
        <v>0</v>
      </c>
      <c r="G29" s="113" t="str">
        <f t="shared" si="1"/>
        <v>-</v>
      </c>
    </row>
    <row r="30" spans="2:7" x14ac:dyDescent="0.25">
      <c r="B30" s="110" t="s">
        <v>155</v>
      </c>
      <c r="C30" s="112">
        <v>519707104</v>
      </c>
      <c r="D30" s="111">
        <v>2945012.12</v>
      </c>
      <c r="E30" s="112">
        <v>1616028.6</v>
      </c>
      <c r="F30" s="112">
        <f t="shared" si="0"/>
        <v>-1328983.52</v>
      </c>
      <c r="G30" s="113">
        <f t="shared" si="1"/>
        <v>-0.45126589156448021</v>
      </c>
    </row>
    <row r="31" spans="2:7" x14ac:dyDescent="0.25">
      <c r="B31" s="110" t="s">
        <v>163</v>
      </c>
      <c r="C31" s="112">
        <v>934395438</v>
      </c>
      <c r="D31" s="111">
        <v>0</v>
      </c>
      <c r="E31" s="112">
        <v>0</v>
      </c>
      <c r="F31" s="112">
        <f t="shared" si="0"/>
        <v>0</v>
      </c>
      <c r="G31" s="113" t="str">
        <f t="shared" si="1"/>
        <v>-</v>
      </c>
    </row>
    <row r="32" spans="2:7" x14ac:dyDescent="0.25">
      <c r="B32" s="106" t="s">
        <v>164</v>
      </c>
      <c r="C32" s="108">
        <v>913829189</v>
      </c>
      <c r="D32" s="107">
        <v>0</v>
      </c>
      <c r="E32" s="108">
        <v>0</v>
      </c>
      <c r="F32" s="108">
        <f t="shared" si="0"/>
        <v>0</v>
      </c>
      <c r="G32" s="109" t="str">
        <f t="shared" si="1"/>
        <v>-</v>
      </c>
    </row>
    <row r="33" spans="2:7" x14ac:dyDescent="0.25">
      <c r="B33" s="110" t="s">
        <v>153</v>
      </c>
      <c r="C33" s="112">
        <v>907752273</v>
      </c>
      <c r="D33" s="111">
        <v>0</v>
      </c>
      <c r="E33" s="112">
        <v>0</v>
      </c>
      <c r="F33" s="112">
        <f t="shared" si="0"/>
        <v>0</v>
      </c>
      <c r="G33" s="113" t="str">
        <f t="shared" si="1"/>
        <v>-</v>
      </c>
    </row>
    <row r="34" spans="2:7" x14ac:dyDescent="0.25">
      <c r="B34" s="110" t="s">
        <v>154</v>
      </c>
      <c r="C34" s="112">
        <v>6076916</v>
      </c>
      <c r="D34" s="111">
        <v>0</v>
      </c>
      <c r="E34" s="112">
        <v>0</v>
      </c>
      <c r="F34" s="112">
        <f t="shared" si="0"/>
        <v>0</v>
      </c>
      <c r="G34" s="113" t="str">
        <f t="shared" si="1"/>
        <v>-</v>
      </c>
    </row>
    <row r="35" spans="2:7" x14ac:dyDescent="0.25">
      <c r="B35" s="102" t="s">
        <v>165</v>
      </c>
      <c r="C35" s="104">
        <v>1069971636</v>
      </c>
      <c r="D35" s="103">
        <v>101672902.86999999</v>
      </c>
      <c r="E35" s="104">
        <v>212336138.46000001</v>
      </c>
      <c r="F35" s="104">
        <f t="shared" si="0"/>
        <v>110663235.59000002</v>
      </c>
      <c r="G35" s="105">
        <f t="shared" si="1"/>
        <v>1.0884240782570669</v>
      </c>
    </row>
    <row r="36" spans="2:7" x14ac:dyDescent="0.25">
      <c r="B36" s="106" t="s">
        <v>166</v>
      </c>
      <c r="C36" s="108">
        <v>671336363</v>
      </c>
      <c r="D36" s="107">
        <v>53828996.310000002</v>
      </c>
      <c r="E36" s="108">
        <v>132029343.27</v>
      </c>
      <c r="F36" s="108">
        <f t="shared" si="0"/>
        <v>78200346.959999993</v>
      </c>
      <c r="G36" s="109">
        <f t="shared" si="1"/>
        <v>1.4527550636397886</v>
      </c>
    </row>
    <row r="37" spans="2:7" x14ac:dyDescent="0.25">
      <c r="B37" s="110" t="s">
        <v>153</v>
      </c>
      <c r="C37" s="112">
        <v>189080000</v>
      </c>
      <c r="D37" s="111">
        <v>21302868.030000001</v>
      </c>
      <c r="E37" s="112">
        <v>57540607.049999997</v>
      </c>
      <c r="F37" s="112">
        <f t="shared" si="0"/>
        <v>36237739.019999996</v>
      </c>
      <c r="G37" s="113">
        <f t="shared" si="1"/>
        <v>1.7010732530928603</v>
      </c>
    </row>
    <row r="38" spans="2:7" x14ac:dyDescent="0.25">
      <c r="B38" s="110" t="s">
        <v>159</v>
      </c>
      <c r="C38" s="112">
        <v>0</v>
      </c>
      <c r="D38" s="111">
        <v>0</v>
      </c>
      <c r="E38" s="112">
        <v>59097099.439999998</v>
      </c>
      <c r="F38" s="112">
        <f t="shared" si="0"/>
        <v>59097099.439999998</v>
      </c>
      <c r="G38" s="113" t="str">
        <f t="shared" si="1"/>
        <v>-</v>
      </c>
    </row>
    <row r="39" spans="2:7" x14ac:dyDescent="0.25">
      <c r="B39" s="110" t="s">
        <v>160</v>
      </c>
      <c r="C39" s="112">
        <v>9679685</v>
      </c>
      <c r="D39" s="111">
        <v>10495622.49</v>
      </c>
      <c r="E39" s="112">
        <v>3331718.21</v>
      </c>
      <c r="F39" s="112">
        <f t="shared" si="0"/>
        <v>-7163904.2800000003</v>
      </c>
      <c r="G39" s="113">
        <f t="shared" si="1"/>
        <v>-0.68256116174391868</v>
      </c>
    </row>
    <row r="40" spans="2:7" x14ac:dyDescent="0.25">
      <c r="B40" s="110" t="s">
        <v>161</v>
      </c>
      <c r="C40" s="112">
        <v>60000000</v>
      </c>
      <c r="D40" s="111">
        <v>0</v>
      </c>
      <c r="E40" s="112">
        <v>0</v>
      </c>
      <c r="F40" s="112">
        <f t="shared" si="0"/>
        <v>0</v>
      </c>
      <c r="G40" s="113" t="str">
        <f t="shared" si="1"/>
        <v>-</v>
      </c>
    </row>
    <row r="41" spans="2:7" x14ac:dyDescent="0.25">
      <c r="B41" s="110" t="s">
        <v>154</v>
      </c>
      <c r="C41" s="112">
        <v>0</v>
      </c>
      <c r="D41" s="111">
        <v>10994253.640000001</v>
      </c>
      <c r="E41" s="112">
        <v>0</v>
      </c>
      <c r="F41" s="112">
        <f t="shared" si="0"/>
        <v>-10994253.640000001</v>
      </c>
      <c r="G41" s="113">
        <f t="shared" si="1"/>
        <v>-1</v>
      </c>
    </row>
    <row r="42" spans="2:7" x14ac:dyDescent="0.25">
      <c r="B42" s="110" t="s">
        <v>155</v>
      </c>
      <c r="C42" s="112">
        <v>389933963</v>
      </c>
      <c r="D42" s="111">
        <v>11036252.15</v>
      </c>
      <c r="E42" s="112">
        <v>12059918.57</v>
      </c>
      <c r="F42" s="112">
        <f t="shared" si="0"/>
        <v>1023666.4199999999</v>
      </c>
      <c r="G42" s="113">
        <f t="shared" si="1"/>
        <v>9.2754895963481576E-2</v>
      </c>
    </row>
    <row r="43" spans="2:7" x14ac:dyDescent="0.25">
      <c r="B43" s="110" t="s">
        <v>163</v>
      </c>
      <c r="C43" s="112">
        <v>22642715</v>
      </c>
      <c r="D43" s="111">
        <v>0</v>
      </c>
      <c r="E43" s="112">
        <v>0</v>
      </c>
      <c r="F43" s="112">
        <f t="shared" si="0"/>
        <v>0</v>
      </c>
      <c r="G43" s="113" t="str">
        <f t="shared" si="1"/>
        <v>-</v>
      </c>
    </row>
    <row r="44" spans="2:7" x14ac:dyDescent="0.25">
      <c r="B44" s="106" t="s">
        <v>167</v>
      </c>
      <c r="C44" s="108">
        <v>187567971</v>
      </c>
      <c r="D44" s="107">
        <v>9206440.9199999999</v>
      </c>
      <c r="E44" s="108">
        <v>56983908.229999997</v>
      </c>
      <c r="F44" s="108">
        <f t="shared" si="0"/>
        <v>47777467.309999995</v>
      </c>
      <c r="G44" s="109">
        <f t="shared" si="1"/>
        <v>5.1895697506957985</v>
      </c>
    </row>
    <row r="45" spans="2:7" x14ac:dyDescent="0.25">
      <c r="B45" s="110" t="s">
        <v>153</v>
      </c>
      <c r="C45" s="112">
        <v>110000000</v>
      </c>
      <c r="D45" s="111">
        <v>8544916.4100000001</v>
      </c>
      <c r="E45" s="112">
        <v>56983908.229999997</v>
      </c>
      <c r="F45" s="112">
        <f t="shared" si="0"/>
        <v>48438991.819999993</v>
      </c>
      <c r="G45" s="113">
        <f t="shared" si="1"/>
        <v>5.6687496396468546</v>
      </c>
    </row>
    <row r="46" spans="2:7" x14ac:dyDescent="0.25">
      <c r="B46" s="110" t="s">
        <v>161</v>
      </c>
      <c r="C46" s="112">
        <v>0</v>
      </c>
      <c r="D46" s="111">
        <v>0</v>
      </c>
      <c r="E46" s="112">
        <v>0</v>
      </c>
      <c r="F46" s="112">
        <f t="shared" si="0"/>
        <v>0</v>
      </c>
      <c r="G46" s="113" t="str">
        <f t="shared" si="1"/>
        <v>-</v>
      </c>
    </row>
    <row r="47" spans="2:7" x14ac:dyDescent="0.25">
      <c r="B47" s="110" t="s">
        <v>154</v>
      </c>
      <c r="C47" s="112">
        <v>0</v>
      </c>
      <c r="D47" s="111">
        <v>0</v>
      </c>
      <c r="E47" s="112">
        <v>0</v>
      </c>
      <c r="F47" s="112">
        <f t="shared" si="0"/>
        <v>0</v>
      </c>
      <c r="G47" s="113" t="str">
        <f t="shared" si="1"/>
        <v>-</v>
      </c>
    </row>
    <row r="48" spans="2:7" x14ac:dyDescent="0.25">
      <c r="B48" s="110" t="s">
        <v>155</v>
      </c>
      <c r="C48" s="112">
        <v>77567971</v>
      </c>
      <c r="D48" s="111">
        <v>661524.51</v>
      </c>
      <c r="E48" s="112">
        <v>0</v>
      </c>
      <c r="F48" s="112">
        <f t="shared" si="0"/>
        <v>-661524.51</v>
      </c>
      <c r="G48" s="113">
        <f t="shared" si="1"/>
        <v>-1</v>
      </c>
    </row>
    <row r="49" spans="2:7" x14ac:dyDescent="0.25">
      <c r="B49" s="106" t="s">
        <v>168</v>
      </c>
      <c r="C49" s="108">
        <v>211067302</v>
      </c>
      <c r="D49" s="107">
        <v>38637465.640000001</v>
      </c>
      <c r="E49" s="108">
        <v>23322886.960000001</v>
      </c>
      <c r="F49" s="108">
        <f t="shared" si="0"/>
        <v>-15314578.68</v>
      </c>
      <c r="G49" s="109">
        <f t="shared" si="1"/>
        <v>-0.39636602521220643</v>
      </c>
    </row>
    <row r="50" spans="2:7" x14ac:dyDescent="0.25">
      <c r="B50" s="110" t="s">
        <v>153</v>
      </c>
      <c r="C50" s="112">
        <v>100000000</v>
      </c>
      <c r="D50" s="111">
        <v>26400393.789999999</v>
      </c>
      <c r="E50" s="112">
        <v>21939990.190000001</v>
      </c>
      <c r="F50" s="112">
        <f t="shared" si="0"/>
        <v>-4460403.5999999978</v>
      </c>
      <c r="G50" s="113">
        <f t="shared" si="1"/>
        <v>-0.16895216167910038</v>
      </c>
    </row>
    <row r="51" spans="2:7" x14ac:dyDescent="0.25">
      <c r="B51" s="110" t="s">
        <v>159</v>
      </c>
      <c r="C51" s="112">
        <v>0</v>
      </c>
      <c r="D51" s="111">
        <v>0</v>
      </c>
      <c r="E51" s="112">
        <v>0</v>
      </c>
      <c r="F51" s="112">
        <f t="shared" si="0"/>
        <v>0</v>
      </c>
      <c r="G51" s="113" t="str">
        <f t="shared" si="1"/>
        <v>-</v>
      </c>
    </row>
    <row r="52" spans="2:7" x14ac:dyDescent="0.25">
      <c r="B52" s="110" t="s">
        <v>160</v>
      </c>
      <c r="C52" s="112">
        <v>0</v>
      </c>
      <c r="D52" s="111">
        <v>0</v>
      </c>
      <c r="E52" s="112">
        <v>0</v>
      </c>
      <c r="F52" s="112">
        <f t="shared" si="0"/>
        <v>0</v>
      </c>
      <c r="G52" s="113" t="str">
        <f t="shared" si="1"/>
        <v>-</v>
      </c>
    </row>
    <row r="53" spans="2:7" x14ac:dyDescent="0.25">
      <c r="B53" s="110" t="s">
        <v>161</v>
      </c>
      <c r="C53" s="112">
        <v>0</v>
      </c>
      <c r="D53" s="111">
        <v>5118442.5999999996</v>
      </c>
      <c r="E53" s="112">
        <v>0</v>
      </c>
      <c r="F53" s="112">
        <f t="shared" si="0"/>
        <v>-5118442.5999999996</v>
      </c>
      <c r="G53" s="113">
        <f t="shared" si="1"/>
        <v>-1</v>
      </c>
    </row>
    <row r="54" spans="2:7" x14ac:dyDescent="0.25">
      <c r="B54" s="110" t="s">
        <v>154</v>
      </c>
      <c r="C54" s="112">
        <v>0</v>
      </c>
      <c r="D54" s="111">
        <v>0</v>
      </c>
      <c r="E54" s="112">
        <v>0</v>
      </c>
      <c r="F54" s="112">
        <f t="shared" si="0"/>
        <v>0</v>
      </c>
      <c r="G54" s="113" t="str">
        <f t="shared" si="1"/>
        <v>-</v>
      </c>
    </row>
    <row r="55" spans="2:7" x14ac:dyDescent="0.25">
      <c r="B55" s="110" t="s">
        <v>155</v>
      </c>
      <c r="C55" s="112">
        <v>111067302</v>
      </c>
      <c r="D55" s="111">
        <v>7118629.25</v>
      </c>
      <c r="E55" s="112">
        <v>1382896.77</v>
      </c>
      <c r="F55" s="112">
        <f t="shared" si="0"/>
        <v>-5735732.4800000004</v>
      </c>
      <c r="G55" s="113">
        <f t="shared" si="1"/>
        <v>-0.80573552555781724</v>
      </c>
    </row>
    <row r="56" spans="2:7" x14ac:dyDescent="0.25">
      <c r="B56" s="102" t="s">
        <v>169</v>
      </c>
      <c r="C56" s="104">
        <v>3985133221</v>
      </c>
      <c r="D56" s="103">
        <v>249616294.73999998</v>
      </c>
      <c r="E56" s="104">
        <v>250945067.35999998</v>
      </c>
      <c r="F56" s="104">
        <f t="shared" si="0"/>
        <v>1328772.6200000048</v>
      </c>
      <c r="G56" s="105">
        <f t="shared" si="1"/>
        <v>5.3232607325737792E-3</v>
      </c>
    </row>
    <row r="57" spans="2:7" x14ac:dyDescent="0.25">
      <c r="B57" s="106" t="s">
        <v>170</v>
      </c>
      <c r="C57" s="108">
        <v>2184745931</v>
      </c>
      <c r="D57" s="107">
        <v>106109077.78</v>
      </c>
      <c r="E57" s="108">
        <v>71070151.730000004</v>
      </c>
      <c r="F57" s="108">
        <f t="shared" si="0"/>
        <v>-35038926.049999997</v>
      </c>
      <c r="G57" s="109">
        <f t="shared" si="1"/>
        <v>-0.33021610198749951</v>
      </c>
    </row>
    <row r="58" spans="2:7" x14ac:dyDescent="0.25">
      <c r="B58" s="110" t="s">
        <v>158</v>
      </c>
      <c r="C58" s="112">
        <v>142049097</v>
      </c>
      <c r="D58" s="111">
        <v>0</v>
      </c>
      <c r="E58" s="112">
        <v>13946587.359999999</v>
      </c>
      <c r="F58" s="112">
        <f t="shared" si="0"/>
        <v>13946587.359999999</v>
      </c>
      <c r="G58" s="113" t="str">
        <f t="shared" si="1"/>
        <v>-</v>
      </c>
    </row>
    <row r="59" spans="2:7" x14ac:dyDescent="0.25">
      <c r="B59" s="110" t="s">
        <v>153</v>
      </c>
      <c r="C59" s="112">
        <v>515957851</v>
      </c>
      <c r="D59" s="111">
        <v>78227363.599999994</v>
      </c>
      <c r="E59" s="112">
        <v>46687597.020000003</v>
      </c>
      <c r="F59" s="112">
        <f t="shared" si="0"/>
        <v>-31539766.579999991</v>
      </c>
      <c r="G59" s="113">
        <f t="shared" si="1"/>
        <v>-0.403180743010493</v>
      </c>
    </row>
    <row r="60" spans="2:7" x14ac:dyDescent="0.25">
      <c r="B60" s="110" t="s">
        <v>160</v>
      </c>
      <c r="C60" s="112">
        <v>548506156</v>
      </c>
      <c r="D60" s="111">
        <v>0</v>
      </c>
      <c r="E60" s="112">
        <v>0</v>
      </c>
      <c r="F60" s="112">
        <f t="shared" si="0"/>
        <v>0</v>
      </c>
      <c r="G60" s="113" t="str">
        <f t="shared" si="1"/>
        <v>-</v>
      </c>
    </row>
    <row r="61" spans="2:7" x14ac:dyDescent="0.25">
      <c r="B61" s="110" t="s">
        <v>161</v>
      </c>
      <c r="C61" s="112">
        <v>822757951</v>
      </c>
      <c r="D61" s="111">
        <v>22873747.559999999</v>
      </c>
      <c r="E61" s="112">
        <v>0</v>
      </c>
      <c r="F61" s="112">
        <f t="shared" si="0"/>
        <v>-22873747.559999999</v>
      </c>
      <c r="G61" s="113">
        <f t="shared" si="1"/>
        <v>-1</v>
      </c>
    </row>
    <row r="62" spans="2:7" x14ac:dyDescent="0.25">
      <c r="B62" s="110" t="s">
        <v>154</v>
      </c>
      <c r="C62" s="112">
        <v>18597757</v>
      </c>
      <c r="D62" s="111">
        <v>0</v>
      </c>
      <c r="E62" s="112">
        <v>0</v>
      </c>
      <c r="F62" s="112">
        <f t="shared" si="0"/>
        <v>0</v>
      </c>
      <c r="G62" s="113" t="str">
        <f t="shared" si="1"/>
        <v>-</v>
      </c>
    </row>
    <row r="63" spans="2:7" x14ac:dyDescent="0.25">
      <c r="B63" s="110" t="s">
        <v>155</v>
      </c>
      <c r="C63" s="112">
        <v>136877119</v>
      </c>
      <c r="D63" s="111">
        <v>5007966.62</v>
      </c>
      <c r="E63" s="112">
        <v>10435967.35</v>
      </c>
      <c r="F63" s="112">
        <f t="shared" si="0"/>
        <v>5428000.7299999995</v>
      </c>
      <c r="G63" s="113">
        <f t="shared" si="1"/>
        <v>1.0838731848416352</v>
      </c>
    </row>
    <row r="64" spans="2:7" x14ac:dyDescent="0.25">
      <c r="B64" s="106" t="s">
        <v>171</v>
      </c>
      <c r="C64" s="108">
        <v>635775519</v>
      </c>
      <c r="D64" s="107">
        <v>3146408.67</v>
      </c>
      <c r="E64" s="108">
        <v>82528567.75</v>
      </c>
      <c r="F64" s="108">
        <f t="shared" si="0"/>
        <v>79382159.079999998</v>
      </c>
      <c r="G64" s="109">
        <f t="shared" si="1"/>
        <v>25.229449637894621</v>
      </c>
    </row>
    <row r="65" spans="2:7" x14ac:dyDescent="0.25">
      <c r="B65" s="110" t="s">
        <v>153</v>
      </c>
      <c r="C65" s="112">
        <v>417155181</v>
      </c>
      <c r="D65" s="111">
        <v>0</v>
      </c>
      <c r="E65" s="112">
        <v>70298548.120000005</v>
      </c>
      <c r="F65" s="112">
        <f t="shared" si="0"/>
        <v>70298548.120000005</v>
      </c>
      <c r="G65" s="113" t="str">
        <f t="shared" si="1"/>
        <v>-</v>
      </c>
    </row>
    <row r="66" spans="2:7" x14ac:dyDescent="0.25">
      <c r="B66" s="110" t="s">
        <v>159</v>
      </c>
      <c r="C66" s="112">
        <v>91104925</v>
      </c>
      <c r="D66" s="111">
        <v>0</v>
      </c>
      <c r="E66" s="112">
        <v>4200000</v>
      </c>
      <c r="F66" s="112">
        <f t="shared" si="0"/>
        <v>4200000</v>
      </c>
      <c r="G66" s="113" t="str">
        <f t="shared" si="1"/>
        <v>-</v>
      </c>
    </row>
    <row r="67" spans="2:7" x14ac:dyDescent="0.25">
      <c r="B67" s="110" t="s">
        <v>161</v>
      </c>
      <c r="C67" s="112">
        <v>0</v>
      </c>
      <c r="D67" s="111">
        <v>0</v>
      </c>
      <c r="E67" s="112">
        <v>0</v>
      </c>
      <c r="F67" s="112">
        <f t="shared" si="0"/>
        <v>0</v>
      </c>
      <c r="G67" s="113" t="str">
        <f t="shared" si="1"/>
        <v>-</v>
      </c>
    </row>
    <row r="68" spans="2:7" x14ac:dyDescent="0.25">
      <c r="B68" s="110" t="s">
        <v>154</v>
      </c>
      <c r="C68" s="112">
        <v>25195852</v>
      </c>
      <c r="D68" s="111">
        <v>3146408.67</v>
      </c>
      <c r="E68" s="112">
        <v>0</v>
      </c>
      <c r="F68" s="112">
        <f t="shared" si="0"/>
        <v>-3146408.67</v>
      </c>
      <c r="G68" s="113">
        <f t="shared" si="1"/>
        <v>-1</v>
      </c>
    </row>
    <row r="69" spans="2:7" x14ac:dyDescent="0.25">
      <c r="B69" s="110" t="s">
        <v>155</v>
      </c>
      <c r="C69" s="112">
        <v>85497312</v>
      </c>
      <c r="D69" s="111">
        <v>0</v>
      </c>
      <c r="E69" s="112">
        <v>8030019.6299999999</v>
      </c>
      <c r="F69" s="112">
        <f t="shared" si="0"/>
        <v>8030019.6299999999</v>
      </c>
      <c r="G69" s="113" t="str">
        <f t="shared" si="1"/>
        <v>-</v>
      </c>
    </row>
    <row r="70" spans="2:7" x14ac:dyDescent="0.25">
      <c r="B70" s="110" t="s">
        <v>163</v>
      </c>
      <c r="C70" s="112">
        <v>16822249</v>
      </c>
      <c r="D70" s="111">
        <v>0</v>
      </c>
      <c r="E70" s="112">
        <v>0</v>
      </c>
      <c r="F70" s="112">
        <f t="shared" si="0"/>
        <v>0</v>
      </c>
      <c r="G70" s="113" t="str">
        <f t="shared" si="1"/>
        <v>-</v>
      </c>
    </row>
    <row r="71" spans="2:7" x14ac:dyDescent="0.25">
      <c r="B71" s="106" t="s">
        <v>172</v>
      </c>
      <c r="C71" s="108">
        <v>204788739</v>
      </c>
      <c r="D71" s="107">
        <v>58791385.210000001</v>
      </c>
      <c r="E71" s="108">
        <v>61431172.780000001</v>
      </c>
      <c r="F71" s="108">
        <f t="shared" si="0"/>
        <v>2639787.5700000003</v>
      </c>
      <c r="G71" s="109">
        <f t="shared" si="1"/>
        <v>4.4900924864600587E-2</v>
      </c>
    </row>
    <row r="72" spans="2:7" x14ac:dyDescent="0.25">
      <c r="B72" s="110" t="s">
        <v>153</v>
      </c>
      <c r="C72" s="112">
        <v>137811114</v>
      </c>
      <c r="D72" s="111">
        <v>57368505.57</v>
      </c>
      <c r="E72" s="112">
        <v>57399860.530000001</v>
      </c>
      <c r="F72" s="112">
        <f t="shared" ref="F72:F135" si="2">E72-D72</f>
        <v>31354.960000000894</v>
      </c>
      <c r="G72" s="113">
        <f t="shared" ref="G72:G135" si="3">IFERROR(F72/D72,"-")</f>
        <v>5.4655354342012874E-4</v>
      </c>
    </row>
    <row r="73" spans="2:7" x14ac:dyDescent="0.25">
      <c r="B73" s="110" t="s">
        <v>159</v>
      </c>
      <c r="C73" s="112">
        <v>0</v>
      </c>
      <c r="D73" s="111">
        <v>0</v>
      </c>
      <c r="E73" s="112">
        <v>0</v>
      </c>
      <c r="F73" s="112">
        <f t="shared" si="2"/>
        <v>0</v>
      </c>
      <c r="G73" s="113" t="str">
        <f t="shared" si="3"/>
        <v>-</v>
      </c>
    </row>
    <row r="74" spans="2:7" x14ac:dyDescent="0.25">
      <c r="B74" s="110" t="s">
        <v>160</v>
      </c>
      <c r="C74" s="112">
        <v>0</v>
      </c>
      <c r="D74" s="111">
        <v>0</v>
      </c>
      <c r="E74" s="112">
        <v>0</v>
      </c>
      <c r="F74" s="112">
        <f t="shared" si="2"/>
        <v>0</v>
      </c>
      <c r="G74" s="113" t="str">
        <f t="shared" si="3"/>
        <v>-</v>
      </c>
    </row>
    <row r="75" spans="2:7" x14ac:dyDescent="0.25">
      <c r="B75" s="110" t="s">
        <v>155</v>
      </c>
      <c r="C75" s="112">
        <v>66977625</v>
      </c>
      <c r="D75" s="111">
        <v>1422879.64</v>
      </c>
      <c r="E75" s="112">
        <v>4031312.25</v>
      </c>
      <c r="F75" s="112">
        <f t="shared" si="2"/>
        <v>2608432.6100000003</v>
      </c>
      <c r="G75" s="113">
        <f t="shared" si="3"/>
        <v>1.8332067847987483</v>
      </c>
    </row>
    <row r="76" spans="2:7" x14ac:dyDescent="0.25">
      <c r="B76" s="106" t="s">
        <v>173</v>
      </c>
      <c r="C76" s="108">
        <v>959823032</v>
      </c>
      <c r="D76" s="107">
        <v>81569423.079999998</v>
      </c>
      <c r="E76" s="108">
        <v>35915175.100000001</v>
      </c>
      <c r="F76" s="108">
        <f t="shared" si="2"/>
        <v>-45654247.979999997</v>
      </c>
      <c r="G76" s="109">
        <f t="shared" si="3"/>
        <v>-0.55969806155456259</v>
      </c>
    </row>
    <row r="77" spans="2:7" x14ac:dyDescent="0.25">
      <c r="B77" s="110" t="s">
        <v>153</v>
      </c>
      <c r="C77" s="112">
        <v>471723737</v>
      </c>
      <c r="D77" s="111">
        <v>4331368.66</v>
      </c>
      <c r="E77" s="112">
        <v>10383141.960000001</v>
      </c>
      <c r="F77" s="112">
        <f t="shared" si="2"/>
        <v>6051773.3000000007</v>
      </c>
      <c r="G77" s="113">
        <f t="shared" si="3"/>
        <v>1.3971965387956611</v>
      </c>
    </row>
    <row r="78" spans="2:7" x14ac:dyDescent="0.25">
      <c r="B78" s="110" t="s">
        <v>159</v>
      </c>
      <c r="C78" s="112">
        <v>316939253</v>
      </c>
      <c r="D78" s="111">
        <v>0</v>
      </c>
      <c r="E78" s="112">
        <v>15780000</v>
      </c>
      <c r="F78" s="112">
        <f t="shared" si="2"/>
        <v>15780000</v>
      </c>
      <c r="G78" s="113" t="str">
        <f t="shared" si="3"/>
        <v>-</v>
      </c>
    </row>
    <row r="79" spans="2:7" x14ac:dyDescent="0.25">
      <c r="B79" s="110" t="s">
        <v>161</v>
      </c>
      <c r="C79" s="112">
        <v>0</v>
      </c>
      <c r="D79" s="111">
        <v>77238054.420000002</v>
      </c>
      <c r="E79" s="112">
        <v>0</v>
      </c>
      <c r="F79" s="112">
        <f t="shared" si="2"/>
        <v>-77238054.420000002</v>
      </c>
      <c r="G79" s="113">
        <f t="shared" si="3"/>
        <v>-1</v>
      </c>
    </row>
    <row r="80" spans="2:7" x14ac:dyDescent="0.25">
      <c r="B80" s="110" t="s">
        <v>154</v>
      </c>
      <c r="C80" s="112">
        <v>0</v>
      </c>
      <c r="D80" s="111">
        <v>0</v>
      </c>
      <c r="E80" s="112">
        <v>0</v>
      </c>
      <c r="F80" s="112">
        <f t="shared" si="2"/>
        <v>0</v>
      </c>
      <c r="G80" s="113" t="str">
        <f t="shared" si="3"/>
        <v>-</v>
      </c>
    </row>
    <row r="81" spans="2:7" x14ac:dyDescent="0.25">
      <c r="B81" s="110" t="s">
        <v>155</v>
      </c>
      <c r="C81" s="112">
        <v>171160042</v>
      </c>
      <c r="D81" s="111">
        <v>0</v>
      </c>
      <c r="E81" s="112">
        <v>9752033.1400000006</v>
      </c>
      <c r="F81" s="112">
        <f t="shared" si="2"/>
        <v>9752033.1400000006</v>
      </c>
      <c r="G81" s="113" t="str">
        <f t="shared" si="3"/>
        <v>-</v>
      </c>
    </row>
    <row r="82" spans="2:7" x14ac:dyDescent="0.25">
      <c r="B82" s="102" t="s">
        <v>174</v>
      </c>
      <c r="C82" s="104">
        <v>2397153101</v>
      </c>
      <c r="D82" s="103">
        <v>78174879.620000005</v>
      </c>
      <c r="E82" s="104">
        <v>291454799.20000005</v>
      </c>
      <c r="F82" s="104">
        <f t="shared" si="2"/>
        <v>213279919.58000004</v>
      </c>
      <c r="G82" s="105">
        <f t="shared" si="3"/>
        <v>2.7282411001683871</v>
      </c>
    </row>
    <row r="83" spans="2:7" x14ac:dyDescent="0.25">
      <c r="B83" s="106" t="s">
        <v>175</v>
      </c>
      <c r="C83" s="108">
        <v>681946003</v>
      </c>
      <c r="D83" s="107">
        <v>35321076.420000002</v>
      </c>
      <c r="E83" s="108">
        <v>104037997.99000001</v>
      </c>
      <c r="F83" s="108">
        <f t="shared" si="2"/>
        <v>68716921.570000008</v>
      </c>
      <c r="G83" s="109">
        <f t="shared" si="3"/>
        <v>1.9454934145520586</v>
      </c>
    </row>
    <row r="84" spans="2:7" x14ac:dyDescent="0.25">
      <c r="B84" s="110" t="s">
        <v>176</v>
      </c>
      <c r="C84" s="112">
        <v>0</v>
      </c>
      <c r="D84" s="111">
        <v>0</v>
      </c>
      <c r="E84" s="112">
        <v>281000</v>
      </c>
      <c r="F84" s="112">
        <f t="shared" si="2"/>
        <v>281000</v>
      </c>
      <c r="G84" s="113" t="str">
        <f t="shared" si="3"/>
        <v>-</v>
      </c>
    </row>
    <row r="85" spans="2:7" x14ac:dyDescent="0.25">
      <c r="B85" s="110" t="s">
        <v>177</v>
      </c>
      <c r="C85" s="112">
        <v>61974902</v>
      </c>
      <c r="D85" s="111">
        <v>0</v>
      </c>
      <c r="E85" s="112">
        <v>0</v>
      </c>
      <c r="F85" s="112">
        <f t="shared" si="2"/>
        <v>0</v>
      </c>
      <c r="G85" s="113" t="str">
        <f t="shared" si="3"/>
        <v>-</v>
      </c>
    </row>
    <row r="86" spans="2:7" x14ac:dyDescent="0.25">
      <c r="B86" s="110" t="s">
        <v>153</v>
      </c>
      <c r="C86" s="112">
        <v>226862072</v>
      </c>
      <c r="D86" s="111">
        <v>35321076.420000002</v>
      </c>
      <c r="E86" s="112">
        <v>62324408.850000001</v>
      </c>
      <c r="F86" s="112">
        <f t="shared" si="2"/>
        <v>27003332.43</v>
      </c>
      <c r="G86" s="113">
        <f t="shared" si="3"/>
        <v>0.76451046137172052</v>
      </c>
    </row>
    <row r="87" spans="2:7" x14ac:dyDescent="0.25">
      <c r="B87" s="110" t="s">
        <v>160</v>
      </c>
      <c r="C87" s="112">
        <v>0</v>
      </c>
      <c r="D87" s="111">
        <v>0</v>
      </c>
      <c r="E87" s="112">
        <v>0</v>
      </c>
      <c r="F87" s="112">
        <f t="shared" si="2"/>
        <v>0</v>
      </c>
      <c r="G87" s="113" t="str">
        <f t="shared" si="3"/>
        <v>-</v>
      </c>
    </row>
    <row r="88" spans="2:7" x14ac:dyDescent="0.25">
      <c r="B88" s="110" t="s">
        <v>161</v>
      </c>
      <c r="C88" s="112">
        <v>321917532</v>
      </c>
      <c r="D88" s="111">
        <v>0</v>
      </c>
      <c r="E88" s="112">
        <v>33913024.700000003</v>
      </c>
      <c r="F88" s="112">
        <f t="shared" si="2"/>
        <v>33913024.700000003</v>
      </c>
      <c r="G88" s="113" t="str">
        <f t="shared" si="3"/>
        <v>-</v>
      </c>
    </row>
    <row r="89" spans="2:7" x14ac:dyDescent="0.25">
      <c r="B89" s="110" t="s">
        <v>154</v>
      </c>
      <c r="C89" s="112">
        <v>14945875</v>
      </c>
      <c r="D89" s="111">
        <v>0</v>
      </c>
      <c r="E89" s="112">
        <v>0</v>
      </c>
      <c r="F89" s="112">
        <f t="shared" si="2"/>
        <v>0</v>
      </c>
      <c r="G89" s="113" t="str">
        <f t="shared" si="3"/>
        <v>-</v>
      </c>
    </row>
    <row r="90" spans="2:7" x14ac:dyDescent="0.25">
      <c r="B90" s="110" t="s">
        <v>155</v>
      </c>
      <c r="C90" s="112">
        <v>45851831</v>
      </c>
      <c r="D90" s="111">
        <v>0</v>
      </c>
      <c r="E90" s="112">
        <v>7519564.4400000004</v>
      </c>
      <c r="F90" s="112">
        <f t="shared" si="2"/>
        <v>7519564.4400000004</v>
      </c>
      <c r="G90" s="113" t="str">
        <f t="shared" si="3"/>
        <v>-</v>
      </c>
    </row>
    <row r="91" spans="2:7" x14ac:dyDescent="0.25">
      <c r="B91" s="110" t="s">
        <v>163</v>
      </c>
      <c r="C91" s="112">
        <v>10393791</v>
      </c>
      <c r="D91" s="111">
        <v>0</v>
      </c>
      <c r="E91" s="112">
        <v>0</v>
      </c>
      <c r="F91" s="112">
        <f t="shared" si="2"/>
        <v>0</v>
      </c>
      <c r="G91" s="113" t="str">
        <f t="shared" si="3"/>
        <v>-</v>
      </c>
    </row>
    <row r="92" spans="2:7" x14ac:dyDescent="0.25">
      <c r="B92" s="106" t="s">
        <v>178</v>
      </c>
      <c r="C92" s="108">
        <v>847723630</v>
      </c>
      <c r="D92" s="107">
        <v>29364130.010000002</v>
      </c>
      <c r="E92" s="108">
        <v>81389977.120000005</v>
      </c>
      <c r="F92" s="108">
        <f t="shared" si="2"/>
        <v>52025847.109999999</v>
      </c>
      <c r="G92" s="109">
        <f t="shared" si="3"/>
        <v>1.7717482892318797</v>
      </c>
    </row>
    <row r="93" spans="2:7" x14ac:dyDescent="0.25">
      <c r="B93" s="110" t="s">
        <v>153</v>
      </c>
      <c r="C93" s="112">
        <v>351720000</v>
      </c>
      <c r="D93" s="111">
        <v>29364130.010000002</v>
      </c>
      <c r="E93" s="112">
        <v>70766856.620000005</v>
      </c>
      <c r="F93" s="112">
        <f t="shared" si="2"/>
        <v>41402726.609999999</v>
      </c>
      <c r="G93" s="113">
        <f t="shared" si="3"/>
        <v>1.4099762736338599</v>
      </c>
    </row>
    <row r="94" spans="2:7" x14ac:dyDescent="0.25">
      <c r="B94" s="110" t="s">
        <v>160</v>
      </c>
      <c r="C94" s="112">
        <v>88611833</v>
      </c>
      <c r="D94" s="111">
        <v>0</v>
      </c>
      <c r="E94" s="112">
        <v>0</v>
      </c>
      <c r="F94" s="112">
        <f t="shared" si="2"/>
        <v>0</v>
      </c>
      <c r="G94" s="113" t="str">
        <f t="shared" si="3"/>
        <v>-</v>
      </c>
    </row>
    <row r="95" spans="2:7" x14ac:dyDescent="0.25">
      <c r="B95" s="110" t="s">
        <v>161</v>
      </c>
      <c r="C95" s="112">
        <v>318033537</v>
      </c>
      <c r="D95" s="111">
        <v>0</v>
      </c>
      <c r="E95" s="112">
        <v>10623120.5</v>
      </c>
      <c r="F95" s="112">
        <f t="shared" si="2"/>
        <v>10623120.5</v>
      </c>
      <c r="G95" s="113" t="str">
        <f t="shared" si="3"/>
        <v>-</v>
      </c>
    </row>
    <row r="96" spans="2:7" x14ac:dyDescent="0.25">
      <c r="B96" s="110" t="s">
        <v>155</v>
      </c>
      <c r="C96" s="112">
        <v>89358260</v>
      </c>
      <c r="D96" s="111">
        <v>0</v>
      </c>
      <c r="E96" s="112">
        <v>0</v>
      </c>
      <c r="F96" s="112">
        <f t="shared" si="2"/>
        <v>0</v>
      </c>
      <c r="G96" s="113" t="str">
        <f t="shared" si="3"/>
        <v>-</v>
      </c>
    </row>
    <row r="97" spans="2:7" x14ac:dyDescent="0.25">
      <c r="B97" s="106" t="s">
        <v>179</v>
      </c>
      <c r="C97" s="108">
        <v>362786373</v>
      </c>
      <c r="D97" s="107">
        <v>5010817.5200000005</v>
      </c>
      <c r="E97" s="108">
        <v>5786035.46</v>
      </c>
      <c r="F97" s="108">
        <f t="shared" si="2"/>
        <v>775217.93999999948</v>
      </c>
      <c r="G97" s="109">
        <f t="shared" si="3"/>
        <v>0.15470887473068454</v>
      </c>
    </row>
    <row r="98" spans="2:7" x14ac:dyDescent="0.25">
      <c r="B98" s="110" t="s">
        <v>153</v>
      </c>
      <c r="C98" s="112">
        <v>110000000</v>
      </c>
      <c r="D98" s="111">
        <v>0</v>
      </c>
      <c r="E98" s="112">
        <v>0</v>
      </c>
      <c r="F98" s="112">
        <f t="shared" si="2"/>
        <v>0</v>
      </c>
      <c r="G98" s="113" t="str">
        <f t="shared" si="3"/>
        <v>-</v>
      </c>
    </row>
    <row r="99" spans="2:7" x14ac:dyDescent="0.25">
      <c r="B99" s="110" t="s">
        <v>159</v>
      </c>
      <c r="C99" s="112">
        <v>0</v>
      </c>
      <c r="D99" s="111">
        <v>0</v>
      </c>
      <c r="E99" s="112">
        <v>0</v>
      </c>
      <c r="F99" s="112">
        <f t="shared" si="2"/>
        <v>0</v>
      </c>
      <c r="G99" s="113" t="str">
        <f t="shared" si="3"/>
        <v>-</v>
      </c>
    </row>
    <row r="100" spans="2:7" x14ac:dyDescent="0.25">
      <c r="B100" s="110" t="s">
        <v>160</v>
      </c>
      <c r="C100" s="112">
        <v>0</v>
      </c>
      <c r="D100" s="111">
        <v>0</v>
      </c>
      <c r="E100" s="112">
        <v>5786035.46</v>
      </c>
      <c r="F100" s="112">
        <f t="shared" si="2"/>
        <v>5786035.46</v>
      </c>
      <c r="G100" s="113" t="str">
        <f t="shared" si="3"/>
        <v>-</v>
      </c>
    </row>
    <row r="101" spans="2:7" x14ac:dyDescent="0.25">
      <c r="B101" s="110" t="s">
        <v>154</v>
      </c>
      <c r="C101" s="112">
        <v>0</v>
      </c>
      <c r="D101" s="111">
        <v>5010817.5200000005</v>
      </c>
      <c r="E101" s="112">
        <v>0</v>
      </c>
      <c r="F101" s="112">
        <f t="shared" si="2"/>
        <v>-5010817.5200000005</v>
      </c>
      <c r="G101" s="113">
        <f t="shared" si="3"/>
        <v>-1</v>
      </c>
    </row>
    <row r="102" spans="2:7" x14ac:dyDescent="0.25">
      <c r="B102" s="110" t="s">
        <v>155</v>
      </c>
      <c r="C102" s="112">
        <v>252786373</v>
      </c>
      <c r="D102" s="111">
        <v>0</v>
      </c>
      <c r="E102" s="112">
        <v>0</v>
      </c>
      <c r="F102" s="112">
        <f t="shared" si="2"/>
        <v>0</v>
      </c>
      <c r="G102" s="113" t="str">
        <f t="shared" si="3"/>
        <v>-</v>
      </c>
    </row>
    <row r="103" spans="2:7" x14ac:dyDescent="0.25">
      <c r="B103" s="110" t="s">
        <v>163</v>
      </c>
      <c r="C103" s="112">
        <v>0</v>
      </c>
      <c r="D103" s="111">
        <v>0</v>
      </c>
      <c r="E103" s="112">
        <v>0</v>
      </c>
      <c r="F103" s="112">
        <f t="shared" si="2"/>
        <v>0</v>
      </c>
      <c r="G103" s="113" t="str">
        <f t="shared" si="3"/>
        <v>-</v>
      </c>
    </row>
    <row r="104" spans="2:7" x14ac:dyDescent="0.25">
      <c r="B104" s="106" t="s">
        <v>180</v>
      </c>
      <c r="C104" s="108">
        <v>494697095</v>
      </c>
      <c r="D104" s="107">
        <v>8260695.0599999996</v>
      </c>
      <c r="E104" s="108">
        <v>99311543.730000004</v>
      </c>
      <c r="F104" s="108">
        <f t="shared" si="2"/>
        <v>91050848.670000002</v>
      </c>
      <c r="G104" s="109">
        <f t="shared" si="3"/>
        <v>11.022177674961894</v>
      </c>
    </row>
    <row r="105" spans="2:7" x14ac:dyDescent="0.25">
      <c r="B105" s="110" t="s">
        <v>153</v>
      </c>
      <c r="C105" s="112">
        <v>130000000</v>
      </c>
      <c r="D105" s="111">
        <v>6883479.4299999997</v>
      </c>
      <c r="E105" s="112">
        <v>74337738.480000004</v>
      </c>
      <c r="F105" s="112">
        <f t="shared" si="2"/>
        <v>67454259.050000012</v>
      </c>
      <c r="G105" s="113">
        <f t="shared" si="3"/>
        <v>9.7994422349860955</v>
      </c>
    </row>
    <row r="106" spans="2:7" x14ac:dyDescent="0.25">
      <c r="B106" s="110" t="s">
        <v>161</v>
      </c>
      <c r="C106" s="112">
        <v>282115004</v>
      </c>
      <c r="D106" s="111">
        <v>1377215.63</v>
      </c>
      <c r="E106" s="112">
        <v>22252585.09</v>
      </c>
      <c r="F106" s="112">
        <f t="shared" si="2"/>
        <v>20875369.460000001</v>
      </c>
      <c r="G106" s="113">
        <f t="shared" si="3"/>
        <v>15.1576623190081</v>
      </c>
    </row>
    <row r="107" spans="2:7" x14ac:dyDescent="0.25">
      <c r="B107" s="110" t="s">
        <v>155</v>
      </c>
      <c r="C107" s="112">
        <v>82582091</v>
      </c>
      <c r="D107" s="111">
        <v>0</v>
      </c>
      <c r="E107" s="112">
        <v>2721220.16</v>
      </c>
      <c r="F107" s="112">
        <f t="shared" si="2"/>
        <v>2721220.16</v>
      </c>
      <c r="G107" s="113" t="str">
        <f t="shared" si="3"/>
        <v>-</v>
      </c>
    </row>
    <row r="108" spans="2:7" x14ac:dyDescent="0.25">
      <c r="B108" s="106" t="s">
        <v>164</v>
      </c>
      <c r="C108" s="108">
        <v>10000000</v>
      </c>
      <c r="D108" s="107">
        <v>218160.61</v>
      </c>
      <c r="E108" s="108">
        <v>929244.9</v>
      </c>
      <c r="F108" s="108">
        <f t="shared" si="2"/>
        <v>711084.29</v>
      </c>
      <c r="G108" s="109">
        <f t="shared" si="3"/>
        <v>3.2594531615950291</v>
      </c>
    </row>
    <row r="109" spans="2:7" x14ac:dyDescent="0.25">
      <c r="B109" s="110" t="s">
        <v>152</v>
      </c>
      <c r="C109" s="112">
        <v>10000000</v>
      </c>
      <c r="D109" s="111">
        <v>218160.61</v>
      </c>
      <c r="E109" s="112">
        <v>929244.9</v>
      </c>
      <c r="F109" s="112">
        <f t="shared" si="2"/>
        <v>711084.29</v>
      </c>
      <c r="G109" s="113">
        <f t="shared" si="3"/>
        <v>3.2594531615950291</v>
      </c>
    </row>
    <row r="110" spans="2:7" x14ac:dyDescent="0.25">
      <c r="B110" s="102" t="s">
        <v>181</v>
      </c>
      <c r="C110" s="104">
        <v>6141541311</v>
      </c>
      <c r="D110" s="103">
        <v>177579161.22000003</v>
      </c>
      <c r="E110" s="104">
        <v>202985660.87</v>
      </c>
      <c r="F110" s="104">
        <f t="shared" si="2"/>
        <v>25406499.649999976</v>
      </c>
      <c r="G110" s="105">
        <f t="shared" si="3"/>
        <v>0.14307140249707714</v>
      </c>
    </row>
    <row r="111" spans="2:7" x14ac:dyDescent="0.25">
      <c r="B111" s="106" t="s">
        <v>182</v>
      </c>
      <c r="C111" s="108">
        <v>2952648114</v>
      </c>
      <c r="D111" s="107">
        <v>137194732.18000001</v>
      </c>
      <c r="E111" s="108">
        <v>46618951.939999998</v>
      </c>
      <c r="F111" s="108">
        <f t="shared" si="2"/>
        <v>-90575780.24000001</v>
      </c>
      <c r="G111" s="109">
        <f t="shared" si="3"/>
        <v>-0.66019867381762332</v>
      </c>
    </row>
    <row r="112" spans="2:7" x14ac:dyDescent="0.25">
      <c r="B112" s="110" t="s">
        <v>158</v>
      </c>
      <c r="C112" s="112">
        <v>5628082</v>
      </c>
      <c r="D112" s="111">
        <v>0</v>
      </c>
      <c r="E112" s="112">
        <v>0</v>
      </c>
      <c r="F112" s="112">
        <f t="shared" si="2"/>
        <v>0</v>
      </c>
      <c r="G112" s="113" t="str">
        <f t="shared" si="3"/>
        <v>-</v>
      </c>
    </row>
    <row r="113" spans="2:7" x14ac:dyDescent="0.25">
      <c r="B113" s="110" t="s">
        <v>153</v>
      </c>
      <c r="C113" s="112">
        <v>233604905</v>
      </c>
      <c r="D113" s="111">
        <v>39591224.490000002</v>
      </c>
      <c r="E113" s="112">
        <v>18163516.010000002</v>
      </c>
      <c r="F113" s="112">
        <f t="shared" si="2"/>
        <v>-21427708.48</v>
      </c>
      <c r="G113" s="113">
        <f t="shared" si="3"/>
        <v>-0.541223686714015</v>
      </c>
    </row>
    <row r="114" spans="2:7" x14ac:dyDescent="0.25">
      <c r="B114" s="110" t="s">
        <v>159</v>
      </c>
      <c r="C114" s="112">
        <v>2105891782</v>
      </c>
      <c r="D114" s="111">
        <v>92157361.569999993</v>
      </c>
      <c r="E114" s="112">
        <v>22173799.050000001</v>
      </c>
      <c r="F114" s="112">
        <f t="shared" si="2"/>
        <v>-69983562.519999996</v>
      </c>
      <c r="G114" s="113">
        <f t="shared" si="3"/>
        <v>-0.75939199351798459</v>
      </c>
    </row>
    <row r="115" spans="2:7" x14ac:dyDescent="0.25">
      <c r="B115" s="110" t="s">
        <v>160</v>
      </c>
      <c r="C115" s="112">
        <v>0</v>
      </c>
      <c r="D115" s="111">
        <v>4987974.78</v>
      </c>
      <c r="E115" s="112">
        <v>0</v>
      </c>
      <c r="F115" s="112">
        <f t="shared" si="2"/>
        <v>-4987974.78</v>
      </c>
      <c r="G115" s="113">
        <f t="shared" si="3"/>
        <v>-1</v>
      </c>
    </row>
    <row r="116" spans="2:7" x14ac:dyDescent="0.25">
      <c r="B116" s="110" t="s">
        <v>161</v>
      </c>
      <c r="C116" s="112">
        <v>0</v>
      </c>
      <c r="D116" s="111">
        <v>0</v>
      </c>
      <c r="E116" s="112">
        <v>0</v>
      </c>
      <c r="F116" s="112">
        <f t="shared" si="2"/>
        <v>0</v>
      </c>
      <c r="G116" s="113" t="str">
        <f t="shared" si="3"/>
        <v>-</v>
      </c>
    </row>
    <row r="117" spans="2:7" x14ac:dyDescent="0.25">
      <c r="B117" s="110" t="s">
        <v>154</v>
      </c>
      <c r="C117" s="112">
        <v>30347704</v>
      </c>
      <c r="D117" s="111">
        <v>0</v>
      </c>
      <c r="E117" s="112">
        <v>6281636.8799999999</v>
      </c>
      <c r="F117" s="112">
        <f t="shared" si="2"/>
        <v>6281636.8799999999</v>
      </c>
      <c r="G117" s="113" t="str">
        <f t="shared" si="3"/>
        <v>-</v>
      </c>
    </row>
    <row r="118" spans="2:7" x14ac:dyDescent="0.25">
      <c r="B118" s="110" t="s">
        <v>155</v>
      </c>
      <c r="C118" s="112">
        <v>577175641</v>
      </c>
      <c r="D118" s="111">
        <v>458171.34</v>
      </c>
      <c r="E118" s="112">
        <v>0</v>
      </c>
      <c r="F118" s="112">
        <f t="shared" si="2"/>
        <v>-458171.34</v>
      </c>
      <c r="G118" s="113">
        <f t="shared" si="3"/>
        <v>-1</v>
      </c>
    </row>
    <row r="119" spans="2:7" x14ac:dyDescent="0.25">
      <c r="B119" s="106" t="s">
        <v>183</v>
      </c>
      <c r="C119" s="108">
        <v>1062071880</v>
      </c>
      <c r="D119" s="107">
        <v>11650591.58</v>
      </c>
      <c r="E119" s="108">
        <v>11856503.279999999</v>
      </c>
      <c r="F119" s="108">
        <f t="shared" si="2"/>
        <v>205911.69999999925</v>
      </c>
      <c r="G119" s="109">
        <f t="shared" si="3"/>
        <v>1.7673926562963359E-2</v>
      </c>
    </row>
    <row r="120" spans="2:7" x14ac:dyDescent="0.25">
      <c r="B120" s="110" t="s">
        <v>176</v>
      </c>
      <c r="C120" s="112">
        <v>0</v>
      </c>
      <c r="D120" s="111">
        <v>1091196.68</v>
      </c>
      <c r="E120" s="112">
        <v>0</v>
      </c>
      <c r="F120" s="112">
        <f t="shared" si="2"/>
        <v>-1091196.68</v>
      </c>
      <c r="G120" s="113">
        <f t="shared" si="3"/>
        <v>-1</v>
      </c>
    </row>
    <row r="121" spans="2:7" x14ac:dyDescent="0.25">
      <c r="B121" s="110" t="s">
        <v>153</v>
      </c>
      <c r="C121" s="112">
        <v>660000000</v>
      </c>
      <c r="D121" s="111">
        <v>10559394.9</v>
      </c>
      <c r="E121" s="112">
        <v>11856503.279999999</v>
      </c>
      <c r="F121" s="112">
        <f t="shared" si="2"/>
        <v>1297108.379999999</v>
      </c>
      <c r="G121" s="113">
        <f t="shared" si="3"/>
        <v>0.12283927178440868</v>
      </c>
    </row>
    <row r="122" spans="2:7" x14ac:dyDescent="0.25">
      <c r="B122" s="110" t="s">
        <v>160</v>
      </c>
      <c r="C122" s="112">
        <v>7497117</v>
      </c>
      <c r="D122" s="111">
        <v>0</v>
      </c>
      <c r="E122" s="112">
        <v>0</v>
      </c>
      <c r="F122" s="112">
        <f t="shared" si="2"/>
        <v>0</v>
      </c>
      <c r="G122" s="113" t="str">
        <f t="shared" si="3"/>
        <v>-</v>
      </c>
    </row>
    <row r="123" spans="2:7" x14ac:dyDescent="0.25">
      <c r="B123" s="110" t="s">
        <v>161</v>
      </c>
      <c r="C123" s="112">
        <v>0</v>
      </c>
      <c r="D123" s="111">
        <v>0</v>
      </c>
      <c r="E123" s="112">
        <v>0</v>
      </c>
      <c r="F123" s="112">
        <f t="shared" si="2"/>
        <v>0</v>
      </c>
      <c r="G123" s="113" t="str">
        <f t="shared" si="3"/>
        <v>-</v>
      </c>
    </row>
    <row r="124" spans="2:7" x14ac:dyDescent="0.25">
      <c r="B124" s="110" t="s">
        <v>155</v>
      </c>
      <c r="C124" s="112">
        <v>394574763</v>
      </c>
      <c r="D124" s="111">
        <v>0</v>
      </c>
      <c r="E124" s="112">
        <v>0</v>
      </c>
      <c r="F124" s="112">
        <f t="shared" si="2"/>
        <v>0</v>
      </c>
      <c r="G124" s="113" t="str">
        <f t="shared" si="3"/>
        <v>-</v>
      </c>
    </row>
    <row r="125" spans="2:7" x14ac:dyDescent="0.25">
      <c r="B125" s="106" t="s">
        <v>184</v>
      </c>
      <c r="C125" s="108">
        <v>1928573868</v>
      </c>
      <c r="D125" s="107">
        <v>10330282.080000002</v>
      </c>
      <c r="E125" s="108">
        <v>134181387.65000001</v>
      </c>
      <c r="F125" s="108">
        <f t="shared" si="2"/>
        <v>123851105.57000001</v>
      </c>
      <c r="G125" s="109">
        <f t="shared" si="3"/>
        <v>11.989131043167021</v>
      </c>
    </row>
    <row r="126" spans="2:7" x14ac:dyDescent="0.25">
      <c r="B126" s="110" t="s">
        <v>176</v>
      </c>
      <c r="C126" s="112">
        <v>1125000000</v>
      </c>
      <c r="D126" s="111">
        <v>0</v>
      </c>
      <c r="E126" s="112">
        <v>63602119.239999995</v>
      </c>
      <c r="F126" s="112">
        <f t="shared" si="2"/>
        <v>63602119.239999995</v>
      </c>
      <c r="G126" s="113" t="str">
        <f t="shared" si="3"/>
        <v>-</v>
      </c>
    </row>
    <row r="127" spans="2:7" x14ac:dyDescent="0.25">
      <c r="B127" s="110" t="s">
        <v>153</v>
      </c>
      <c r="C127" s="112">
        <v>141715518</v>
      </c>
      <c r="D127" s="111">
        <v>9087531.2400000021</v>
      </c>
      <c r="E127" s="112">
        <v>32617735.740000002</v>
      </c>
      <c r="F127" s="112">
        <f t="shared" si="2"/>
        <v>23530204.5</v>
      </c>
      <c r="G127" s="113">
        <f t="shared" si="3"/>
        <v>2.58928457889956</v>
      </c>
    </row>
    <row r="128" spans="2:7" x14ac:dyDescent="0.25">
      <c r="B128" s="110" t="s">
        <v>159</v>
      </c>
      <c r="C128" s="112">
        <v>99976175</v>
      </c>
      <c r="D128" s="111">
        <v>0</v>
      </c>
      <c r="E128" s="112">
        <v>21122843.600000001</v>
      </c>
      <c r="F128" s="112">
        <f t="shared" si="2"/>
        <v>21122843.600000001</v>
      </c>
      <c r="G128" s="113" t="str">
        <f t="shared" si="3"/>
        <v>-</v>
      </c>
    </row>
    <row r="129" spans="2:7" x14ac:dyDescent="0.25">
      <c r="B129" s="110" t="s">
        <v>160</v>
      </c>
      <c r="C129" s="112">
        <v>15289807</v>
      </c>
      <c r="D129" s="111">
        <v>0</v>
      </c>
      <c r="E129" s="112">
        <v>0</v>
      </c>
      <c r="F129" s="112">
        <f t="shared" si="2"/>
        <v>0</v>
      </c>
      <c r="G129" s="113" t="str">
        <f t="shared" si="3"/>
        <v>-</v>
      </c>
    </row>
    <row r="130" spans="2:7" x14ac:dyDescent="0.25">
      <c r="B130" s="110" t="s">
        <v>161</v>
      </c>
      <c r="C130" s="112">
        <v>0</v>
      </c>
      <c r="D130" s="111">
        <v>0</v>
      </c>
      <c r="E130" s="112">
        <v>0</v>
      </c>
      <c r="F130" s="112">
        <f t="shared" si="2"/>
        <v>0</v>
      </c>
      <c r="G130" s="113" t="str">
        <f t="shared" si="3"/>
        <v>-</v>
      </c>
    </row>
    <row r="131" spans="2:7" x14ac:dyDescent="0.25">
      <c r="B131" s="110" t="s">
        <v>154</v>
      </c>
      <c r="C131" s="112">
        <v>0</v>
      </c>
      <c r="D131" s="111">
        <v>0</v>
      </c>
      <c r="E131" s="112">
        <v>0</v>
      </c>
      <c r="F131" s="112">
        <f t="shared" si="2"/>
        <v>0</v>
      </c>
      <c r="G131" s="113" t="str">
        <f t="shared" si="3"/>
        <v>-</v>
      </c>
    </row>
    <row r="132" spans="2:7" x14ac:dyDescent="0.25">
      <c r="B132" s="110" t="s">
        <v>155</v>
      </c>
      <c r="C132" s="112">
        <v>546592368</v>
      </c>
      <c r="D132" s="111">
        <v>1242750.8400000001</v>
      </c>
      <c r="E132" s="112">
        <v>16838689.07</v>
      </c>
      <c r="F132" s="112">
        <f t="shared" si="2"/>
        <v>15595938.23</v>
      </c>
      <c r="G132" s="113">
        <f t="shared" si="3"/>
        <v>12.549529421360116</v>
      </c>
    </row>
    <row r="133" spans="2:7" x14ac:dyDescent="0.25">
      <c r="B133" s="106" t="s">
        <v>185</v>
      </c>
      <c r="C133" s="108">
        <v>198247449</v>
      </c>
      <c r="D133" s="107">
        <v>17170410</v>
      </c>
      <c r="E133" s="108">
        <v>10328818</v>
      </c>
      <c r="F133" s="108">
        <f t="shared" si="2"/>
        <v>-6841592</v>
      </c>
      <c r="G133" s="109">
        <f t="shared" si="3"/>
        <v>-0.39845245396003942</v>
      </c>
    </row>
    <row r="134" spans="2:7" x14ac:dyDescent="0.25">
      <c r="B134" s="110" t="s">
        <v>153</v>
      </c>
      <c r="C134" s="112">
        <v>100000000</v>
      </c>
      <c r="D134" s="111">
        <v>17170410</v>
      </c>
      <c r="E134" s="112">
        <v>9540818</v>
      </c>
      <c r="F134" s="112">
        <f t="shared" si="2"/>
        <v>-7629592</v>
      </c>
      <c r="G134" s="113">
        <f t="shared" si="3"/>
        <v>-0.44434535925467128</v>
      </c>
    </row>
    <row r="135" spans="2:7" x14ac:dyDescent="0.25">
      <c r="B135" s="110" t="s">
        <v>159</v>
      </c>
      <c r="C135" s="112">
        <v>60000000</v>
      </c>
      <c r="D135" s="111">
        <v>0</v>
      </c>
      <c r="E135" s="112">
        <v>788000</v>
      </c>
      <c r="F135" s="112">
        <f t="shared" si="2"/>
        <v>788000</v>
      </c>
      <c r="G135" s="113" t="str">
        <f t="shared" si="3"/>
        <v>-</v>
      </c>
    </row>
    <row r="136" spans="2:7" x14ac:dyDescent="0.25">
      <c r="B136" s="102" t="s">
        <v>161</v>
      </c>
      <c r="C136" s="104">
        <v>0</v>
      </c>
      <c r="D136" s="103">
        <v>0</v>
      </c>
      <c r="E136" s="104">
        <v>0</v>
      </c>
      <c r="F136" s="104">
        <f t="shared" ref="F136:F199" si="4">E136-D136</f>
        <v>0</v>
      </c>
      <c r="G136" s="114" t="str">
        <f t="shared" ref="G136:G199" si="5">IFERROR(F136/D136,"-")</f>
        <v>-</v>
      </c>
    </row>
    <row r="137" spans="2:7" x14ac:dyDescent="0.25">
      <c r="B137" s="110" t="s">
        <v>154</v>
      </c>
      <c r="C137" s="112">
        <v>0</v>
      </c>
      <c r="D137" s="111">
        <v>0</v>
      </c>
      <c r="E137" s="112">
        <v>0</v>
      </c>
      <c r="F137" s="112">
        <f t="shared" si="4"/>
        <v>0</v>
      </c>
      <c r="G137" s="113" t="str">
        <f t="shared" si="5"/>
        <v>-</v>
      </c>
    </row>
    <row r="138" spans="2:7" x14ac:dyDescent="0.25">
      <c r="B138" s="110" t="s">
        <v>155</v>
      </c>
      <c r="C138" s="112">
        <v>38247449</v>
      </c>
      <c r="D138" s="111">
        <v>0</v>
      </c>
      <c r="E138" s="112">
        <v>0</v>
      </c>
      <c r="F138" s="112">
        <f t="shared" si="4"/>
        <v>0</v>
      </c>
      <c r="G138" s="113" t="str">
        <f t="shared" si="5"/>
        <v>-</v>
      </c>
    </row>
    <row r="139" spans="2:7" x14ac:dyDescent="0.25">
      <c r="B139" s="106" t="s">
        <v>164</v>
      </c>
      <c r="C139" s="108">
        <v>0</v>
      </c>
      <c r="D139" s="107">
        <v>1233145.3799999999</v>
      </c>
      <c r="E139" s="108">
        <v>0</v>
      </c>
      <c r="F139" s="108">
        <f t="shared" si="4"/>
        <v>-1233145.3799999999</v>
      </c>
      <c r="G139" s="109">
        <f t="shared" si="5"/>
        <v>-1</v>
      </c>
    </row>
    <row r="140" spans="2:7" x14ac:dyDescent="0.25">
      <c r="B140" s="110" t="s">
        <v>153</v>
      </c>
      <c r="C140" s="112">
        <v>0</v>
      </c>
      <c r="D140" s="111">
        <v>1233145.3799999999</v>
      </c>
      <c r="E140" s="112">
        <v>0</v>
      </c>
      <c r="F140" s="112">
        <f t="shared" si="4"/>
        <v>-1233145.3799999999</v>
      </c>
      <c r="G140" s="113">
        <f t="shared" si="5"/>
        <v>-1</v>
      </c>
    </row>
    <row r="141" spans="2:7" x14ac:dyDescent="0.25">
      <c r="B141" s="102" t="s">
        <v>186</v>
      </c>
      <c r="C141" s="104">
        <v>2208173993</v>
      </c>
      <c r="D141" s="103">
        <v>95947076.810000017</v>
      </c>
      <c r="E141" s="104">
        <v>161612523.69999999</v>
      </c>
      <c r="F141" s="104">
        <f t="shared" si="4"/>
        <v>65665446.889999971</v>
      </c>
      <c r="G141" s="105">
        <f t="shared" si="5"/>
        <v>0.68439236580427054</v>
      </c>
    </row>
    <row r="142" spans="2:7" x14ac:dyDescent="0.25">
      <c r="B142" s="106" t="s">
        <v>187</v>
      </c>
      <c r="C142" s="108">
        <v>1116546664</v>
      </c>
      <c r="D142" s="107">
        <v>27586910.030000005</v>
      </c>
      <c r="E142" s="108">
        <v>88076955.870000005</v>
      </c>
      <c r="F142" s="108">
        <f t="shared" si="4"/>
        <v>60490045.840000004</v>
      </c>
      <c r="G142" s="109">
        <f t="shared" si="5"/>
        <v>2.1927082726633298</v>
      </c>
    </row>
    <row r="143" spans="2:7" x14ac:dyDescent="0.25">
      <c r="B143" s="110" t="s">
        <v>153</v>
      </c>
      <c r="C143" s="112">
        <v>142864941</v>
      </c>
      <c r="D143" s="111">
        <v>0</v>
      </c>
      <c r="E143" s="112">
        <v>54653170.629999995</v>
      </c>
      <c r="F143" s="112">
        <f t="shared" si="4"/>
        <v>54653170.629999995</v>
      </c>
      <c r="G143" s="113" t="str">
        <f t="shared" si="5"/>
        <v>-</v>
      </c>
    </row>
    <row r="144" spans="2:7" x14ac:dyDescent="0.25">
      <c r="B144" s="110" t="s">
        <v>159</v>
      </c>
      <c r="C144" s="112">
        <v>0</v>
      </c>
      <c r="D144" s="111">
        <v>25740550.680000003</v>
      </c>
      <c r="E144" s="112">
        <v>31846717.59</v>
      </c>
      <c r="F144" s="112">
        <f t="shared" si="4"/>
        <v>6106166.9099999964</v>
      </c>
      <c r="G144" s="113">
        <f t="shared" si="5"/>
        <v>0.23721974661343942</v>
      </c>
    </row>
    <row r="145" spans="2:7" x14ac:dyDescent="0.25">
      <c r="B145" s="110" t="s">
        <v>160</v>
      </c>
      <c r="C145" s="112">
        <v>0</v>
      </c>
      <c r="D145" s="111">
        <v>0</v>
      </c>
      <c r="E145" s="112">
        <v>0</v>
      </c>
      <c r="F145" s="112">
        <f t="shared" si="4"/>
        <v>0</v>
      </c>
      <c r="G145" s="113" t="str">
        <f t="shared" si="5"/>
        <v>-</v>
      </c>
    </row>
    <row r="146" spans="2:7" x14ac:dyDescent="0.25">
      <c r="B146" s="110" t="s">
        <v>161</v>
      </c>
      <c r="C146" s="112">
        <v>0</v>
      </c>
      <c r="D146" s="111">
        <v>0</v>
      </c>
      <c r="E146" s="112">
        <v>0</v>
      </c>
      <c r="F146" s="112">
        <f t="shared" si="4"/>
        <v>0</v>
      </c>
      <c r="G146" s="113" t="str">
        <f t="shared" si="5"/>
        <v>-</v>
      </c>
    </row>
    <row r="147" spans="2:7" x14ac:dyDescent="0.25">
      <c r="B147" s="110" t="s">
        <v>154</v>
      </c>
      <c r="C147" s="112">
        <v>5128364</v>
      </c>
      <c r="D147" s="111">
        <v>1846359.35</v>
      </c>
      <c r="E147" s="112">
        <v>1577067.65</v>
      </c>
      <c r="F147" s="112">
        <f t="shared" si="4"/>
        <v>-269291.70000000019</v>
      </c>
      <c r="G147" s="113">
        <f t="shared" si="5"/>
        <v>-0.14585010225663828</v>
      </c>
    </row>
    <row r="148" spans="2:7" x14ac:dyDescent="0.25">
      <c r="B148" s="110" t="s">
        <v>155</v>
      </c>
      <c r="C148" s="112">
        <v>291923846</v>
      </c>
      <c r="D148" s="111">
        <v>0</v>
      </c>
      <c r="E148" s="112">
        <v>0</v>
      </c>
      <c r="F148" s="112">
        <f t="shared" si="4"/>
        <v>0</v>
      </c>
      <c r="G148" s="113" t="str">
        <f t="shared" si="5"/>
        <v>-</v>
      </c>
    </row>
    <row r="149" spans="2:7" x14ac:dyDescent="0.25">
      <c r="B149" s="110" t="s">
        <v>163</v>
      </c>
      <c r="C149" s="112">
        <v>676629513</v>
      </c>
      <c r="D149" s="111">
        <v>0</v>
      </c>
      <c r="E149" s="112">
        <v>0</v>
      </c>
      <c r="F149" s="112">
        <f t="shared" si="4"/>
        <v>0</v>
      </c>
      <c r="G149" s="113" t="str">
        <f t="shared" si="5"/>
        <v>-</v>
      </c>
    </row>
    <row r="150" spans="2:7" x14ac:dyDescent="0.25">
      <c r="B150" s="106" t="s">
        <v>188</v>
      </c>
      <c r="C150" s="108">
        <v>499506966</v>
      </c>
      <c r="D150" s="107">
        <v>34807334.130000003</v>
      </c>
      <c r="E150" s="108">
        <v>40551031.960000001</v>
      </c>
      <c r="F150" s="108">
        <f t="shared" si="4"/>
        <v>5743697.8299999982</v>
      </c>
      <c r="G150" s="109">
        <f t="shared" si="5"/>
        <v>0.16501401137324037</v>
      </c>
    </row>
    <row r="151" spans="2:7" x14ac:dyDescent="0.25">
      <c r="B151" s="110" t="s">
        <v>158</v>
      </c>
      <c r="C151" s="112">
        <v>71206749</v>
      </c>
      <c r="D151" s="111">
        <v>722702.85</v>
      </c>
      <c r="E151" s="112">
        <v>12540436.609999999</v>
      </c>
      <c r="F151" s="112">
        <f t="shared" si="4"/>
        <v>11817733.76</v>
      </c>
      <c r="G151" s="113">
        <f t="shared" si="5"/>
        <v>16.352133881857529</v>
      </c>
    </row>
    <row r="152" spans="2:7" x14ac:dyDescent="0.25">
      <c r="B152" s="110" t="s">
        <v>152</v>
      </c>
      <c r="C152" s="112">
        <v>0</v>
      </c>
      <c r="D152" s="111">
        <v>2543702.98</v>
      </c>
      <c r="E152" s="112">
        <v>0</v>
      </c>
      <c r="F152" s="112">
        <f t="shared" si="4"/>
        <v>-2543702.98</v>
      </c>
      <c r="G152" s="113">
        <f t="shared" si="5"/>
        <v>-1</v>
      </c>
    </row>
    <row r="153" spans="2:7" x14ac:dyDescent="0.25">
      <c r="B153" s="110" t="s">
        <v>153</v>
      </c>
      <c r="C153" s="112">
        <v>344000000</v>
      </c>
      <c r="D153" s="111">
        <v>230805.59</v>
      </c>
      <c r="E153" s="112">
        <v>12300000</v>
      </c>
      <c r="F153" s="112">
        <f t="shared" si="4"/>
        <v>12069194.41</v>
      </c>
      <c r="G153" s="113">
        <f t="shared" si="5"/>
        <v>52.291603552582934</v>
      </c>
    </row>
    <row r="154" spans="2:7" x14ac:dyDescent="0.25">
      <c r="B154" s="110" t="s">
        <v>159</v>
      </c>
      <c r="C154" s="112">
        <v>0</v>
      </c>
      <c r="D154" s="111">
        <v>29422972.180000003</v>
      </c>
      <c r="E154" s="112">
        <v>15710595.35</v>
      </c>
      <c r="F154" s="112">
        <f t="shared" si="4"/>
        <v>-13712376.830000004</v>
      </c>
      <c r="G154" s="113">
        <f t="shared" si="5"/>
        <v>-0.46604322452919517</v>
      </c>
    </row>
    <row r="155" spans="2:7" x14ac:dyDescent="0.25">
      <c r="B155" s="110" t="s">
        <v>160</v>
      </c>
      <c r="C155" s="112">
        <v>0</v>
      </c>
      <c r="D155" s="111">
        <v>0</v>
      </c>
      <c r="E155" s="112">
        <v>0</v>
      </c>
      <c r="F155" s="112">
        <f t="shared" si="4"/>
        <v>0</v>
      </c>
      <c r="G155" s="113" t="str">
        <f t="shared" si="5"/>
        <v>-</v>
      </c>
    </row>
    <row r="156" spans="2:7" x14ac:dyDescent="0.25">
      <c r="B156" s="110" t="s">
        <v>161</v>
      </c>
      <c r="C156" s="112">
        <v>0</v>
      </c>
      <c r="D156" s="111">
        <v>0</v>
      </c>
      <c r="E156" s="112">
        <v>0</v>
      </c>
      <c r="F156" s="112">
        <f t="shared" si="4"/>
        <v>0</v>
      </c>
      <c r="G156" s="113" t="str">
        <f t="shared" si="5"/>
        <v>-</v>
      </c>
    </row>
    <row r="157" spans="2:7" x14ac:dyDescent="0.25">
      <c r="B157" s="110" t="s">
        <v>154</v>
      </c>
      <c r="C157" s="112">
        <v>6605027</v>
      </c>
      <c r="D157" s="111">
        <v>1887150.53</v>
      </c>
      <c r="E157" s="112">
        <v>0</v>
      </c>
      <c r="F157" s="112">
        <f t="shared" si="4"/>
        <v>-1887150.53</v>
      </c>
      <c r="G157" s="113">
        <f t="shared" si="5"/>
        <v>-1</v>
      </c>
    </row>
    <row r="158" spans="2:7" x14ac:dyDescent="0.25">
      <c r="B158" s="110" t="s">
        <v>155</v>
      </c>
      <c r="C158" s="112">
        <v>77695190</v>
      </c>
      <c r="D158" s="111">
        <v>0</v>
      </c>
      <c r="E158" s="112">
        <v>0</v>
      </c>
      <c r="F158" s="112">
        <f t="shared" si="4"/>
        <v>0</v>
      </c>
      <c r="G158" s="113" t="str">
        <f t="shared" si="5"/>
        <v>-</v>
      </c>
    </row>
    <row r="159" spans="2:7" x14ac:dyDescent="0.25">
      <c r="B159" s="110" t="s">
        <v>163</v>
      </c>
      <c r="C159" s="112">
        <v>0</v>
      </c>
      <c r="D159" s="111">
        <v>0</v>
      </c>
      <c r="E159" s="112">
        <v>0</v>
      </c>
      <c r="F159" s="112">
        <f t="shared" si="4"/>
        <v>0</v>
      </c>
      <c r="G159" s="113" t="str">
        <f t="shared" si="5"/>
        <v>-</v>
      </c>
    </row>
    <row r="160" spans="2:7" x14ac:dyDescent="0.25">
      <c r="B160" s="106" t="s">
        <v>190</v>
      </c>
      <c r="C160" s="108">
        <v>158831593</v>
      </c>
      <c r="D160" s="107">
        <v>33552832.650000006</v>
      </c>
      <c r="E160" s="108">
        <v>12116698.870000001</v>
      </c>
      <c r="F160" s="108">
        <f t="shared" si="4"/>
        <v>-21436133.780000005</v>
      </c>
      <c r="G160" s="109">
        <f t="shared" si="5"/>
        <v>-0.63887702131164181</v>
      </c>
    </row>
    <row r="161" spans="2:7" x14ac:dyDescent="0.25">
      <c r="B161" s="110" t="s">
        <v>158</v>
      </c>
      <c r="C161" s="112">
        <v>28691424</v>
      </c>
      <c r="D161" s="111">
        <v>0</v>
      </c>
      <c r="E161" s="112">
        <v>0</v>
      </c>
      <c r="F161" s="112">
        <f t="shared" si="4"/>
        <v>0</v>
      </c>
      <c r="G161" s="113" t="str">
        <f t="shared" si="5"/>
        <v>-</v>
      </c>
    </row>
    <row r="162" spans="2:7" x14ac:dyDescent="0.25">
      <c r="B162" s="110" t="s">
        <v>153</v>
      </c>
      <c r="C162" s="112">
        <v>100000000</v>
      </c>
      <c r="D162" s="111">
        <v>0</v>
      </c>
      <c r="E162" s="112">
        <v>0</v>
      </c>
      <c r="F162" s="112">
        <f t="shared" si="4"/>
        <v>0</v>
      </c>
      <c r="G162" s="113" t="str">
        <f t="shared" si="5"/>
        <v>-</v>
      </c>
    </row>
    <row r="163" spans="2:7" x14ac:dyDescent="0.25">
      <c r="B163" s="110" t="s">
        <v>159</v>
      </c>
      <c r="C163" s="112">
        <v>0</v>
      </c>
      <c r="D163" s="111">
        <v>33552832.650000006</v>
      </c>
      <c r="E163" s="112">
        <v>12116698.870000001</v>
      </c>
      <c r="F163" s="112">
        <f t="shared" si="4"/>
        <v>-21436133.780000005</v>
      </c>
      <c r="G163" s="113">
        <f t="shared" si="5"/>
        <v>-0.63887702131164181</v>
      </c>
    </row>
    <row r="164" spans="2:7" x14ac:dyDescent="0.25">
      <c r="B164" s="110" t="s">
        <v>161</v>
      </c>
      <c r="C164" s="112">
        <v>0</v>
      </c>
      <c r="D164" s="111">
        <v>0</v>
      </c>
      <c r="E164" s="112">
        <v>0</v>
      </c>
      <c r="F164" s="112">
        <f t="shared" si="4"/>
        <v>0</v>
      </c>
      <c r="G164" s="113" t="str">
        <f t="shared" si="5"/>
        <v>-</v>
      </c>
    </row>
    <row r="165" spans="2:7" x14ac:dyDescent="0.25">
      <c r="B165" s="110" t="s">
        <v>154</v>
      </c>
      <c r="C165" s="112">
        <v>0</v>
      </c>
      <c r="D165" s="111">
        <v>0</v>
      </c>
      <c r="E165" s="112">
        <v>0</v>
      </c>
      <c r="F165" s="112">
        <f t="shared" si="4"/>
        <v>0</v>
      </c>
      <c r="G165" s="113" t="str">
        <f t="shared" si="5"/>
        <v>-</v>
      </c>
    </row>
    <row r="166" spans="2:7" x14ac:dyDescent="0.25">
      <c r="B166" s="110" t="s">
        <v>155</v>
      </c>
      <c r="C166" s="112">
        <v>30140169</v>
      </c>
      <c r="D166" s="111">
        <v>0</v>
      </c>
      <c r="E166" s="112">
        <v>0</v>
      </c>
      <c r="F166" s="112">
        <f t="shared" si="4"/>
        <v>0</v>
      </c>
      <c r="G166" s="113" t="str">
        <f t="shared" si="5"/>
        <v>-</v>
      </c>
    </row>
    <row r="167" spans="2:7" x14ac:dyDescent="0.25">
      <c r="B167" s="106" t="s">
        <v>191</v>
      </c>
      <c r="C167" s="108">
        <v>433288770</v>
      </c>
      <c r="D167" s="107">
        <v>0</v>
      </c>
      <c r="E167" s="108">
        <v>20867837</v>
      </c>
      <c r="F167" s="108">
        <f t="shared" si="4"/>
        <v>20867837</v>
      </c>
      <c r="G167" s="109" t="str">
        <f t="shared" si="5"/>
        <v>-</v>
      </c>
    </row>
    <row r="168" spans="2:7" x14ac:dyDescent="0.25">
      <c r="B168" s="110" t="s">
        <v>157</v>
      </c>
      <c r="C168" s="112">
        <v>14209271</v>
      </c>
      <c r="D168" s="111">
        <v>0</v>
      </c>
      <c r="E168" s="112">
        <v>0</v>
      </c>
      <c r="F168" s="112">
        <f t="shared" si="4"/>
        <v>0</v>
      </c>
      <c r="G168" s="113" t="str">
        <f t="shared" si="5"/>
        <v>-</v>
      </c>
    </row>
    <row r="169" spans="2:7" x14ac:dyDescent="0.25">
      <c r="B169" s="110" t="s">
        <v>158</v>
      </c>
      <c r="C169" s="112">
        <v>17426687</v>
      </c>
      <c r="D169" s="111">
        <v>0</v>
      </c>
      <c r="E169" s="112">
        <v>0</v>
      </c>
      <c r="F169" s="112">
        <f t="shared" si="4"/>
        <v>0</v>
      </c>
      <c r="G169" s="113" t="str">
        <f t="shared" si="5"/>
        <v>-</v>
      </c>
    </row>
    <row r="170" spans="2:7" x14ac:dyDescent="0.25">
      <c r="B170" s="110" t="s">
        <v>153</v>
      </c>
      <c r="C170" s="112">
        <v>375362153</v>
      </c>
      <c r="D170" s="111">
        <v>0</v>
      </c>
      <c r="E170" s="112">
        <v>20867837</v>
      </c>
      <c r="F170" s="112">
        <f t="shared" si="4"/>
        <v>20867837</v>
      </c>
      <c r="G170" s="113" t="str">
        <f t="shared" si="5"/>
        <v>-</v>
      </c>
    </row>
    <row r="171" spans="2:7" x14ac:dyDescent="0.25">
      <c r="B171" s="110" t="s">
        <v>189</v>
      </c>
      <c r="C171" s="112">
        <v>3186132</v>
      </c>
      <c r="D171" s="111">
        <v>0</v>
      </c>
      <c r="E171" s="112">
        <v>0</v>
      </c>
      <c r="F171" s="112">
        <f t="shared" si="4"/>
        <v>0</v>
      </c>
      <c r="G171" s="113" t="str">
        <f t="shared" si="5"/>
        <v>-</v>
      </c>
    </row>
    <row r="172" spans="2:7" x14ac:dyDescent="0.25">
      <c r="B172" s="110" t="s">
        <v>161</v>
      </c>
      <c r="C172" s="112">
        <v>0</v>
      </c>
      <c r="D172" s="111">
        <v>0</v>
      </c>
      <c r="E172" s="112">
        <v>0</v>
      </c>
      <c r="F172" s="112">
        <f t="shared" si="4"/>
        <v>0</v>
      </c>
      <c r="G172" s="113" t="str">
        <f t="shared" si="5"/>
        <v>-</v>
      </c>
    </row>
    <row r="173" spans="2:7" x14ac:dyDescent="0.25">
      <c r="B173" s="110" t="s">
        <v>154</v>
      </c>
      <c r="C173" s="112">
        <v>11177990</v>
      </c>
      <c r="D173" s="111">
        <v>0</v>
      </c>
      <c r="E173" s="112">
        <v>0</v>
      </c>
      <c r="F173" s="112">
        <f t="shared" si="4"/>
        <v>0</v>
      </c>
      <c r="G173" s="113" t="str">
        <f t="shared" si="5"/>
        <v>-</v>
      </c>
    </row>
    <row r="174" spans="2:7" x14ac:dyDescent="0.25">
      <c r="B174" s="110" t="s">
        <v>155</v>
      </c>
      <c r="C174" s="112">
        <v>11926537</v>
      </c>
      <c r="D174" s="111">
        <v>0</v>
      </c>
      <c r="E174" s="112">
        <v>0</v>
      </c>
      <c r="F174" s="112">
        <f t="shared" si="4"/>
        <v>0</v>
      </c>
      <c r="G174" s="113" t="str">
        <f t="shared" si="5"/>
        <v>-</v>
      </c>
    </row>
    <row r="175" spans="2:7" x14ac:dyDescent="0.25">
      <c r="B175" s="106" t="s">
        <v>164</v>
      </c>
      <c r="C175" s="108">
        <v>0</v>
      </c>
      <c r="D175" s="107">
        <v>0</v>
      </c>
      <c r="E175" s="108">
        <v>0</v>
      </c>
      <c r="F175" s="108">
        <f t="shared" si="4"/>
        <v>0</v>
      </c>
      <c r="G175" s="109" t="str">
        <f t="shared" si="5"/>
        <v>-</v>
      </c>
    </row>
    <row r="176" spans="2:7" x14ac:dyDescent="0.25">
      <c r="B176" s="110" t="s">
        <v>154</v>
      </c>
      <c r="C176" s="112">
        <v>0</v>
      </c>
      <c r="D176" s="111">
        <v>0</v>
      </c>
      <c r="E176" s="112">
        <v>0</v>
      </c>
      <c r="F176" s="112">
        <f t="shared" si="4"/>
        <v>0</v>
      </c>
      <c r="G176" s="113" t="str">
        <f t="shared" si="5"/>
        <v>-</v>
      </c>
    </row>
    <row r="177" spans="2:7" x14ac:dyDescent="0.25">
      <c r="B177" s="102" t="s">
        <v>192</v>
      </c>
      <c r="C177" s="104">
        <v>546731279</v>
      </c>
      <c r="D177" s="103">
        <v>68585858.74000001</v>
      </c>
      <c r="E177" s="104">
        <v>56227329.850000001</v>
      </c>
      <c r="F177" s="104">
        <f t="shared" si="4"/>
        <v>-12358528.890000008</v>
      </c>
      <c r="G177" s="114">
        <f t="shared" si="5"/>
        <v>-0.18019062700446123</v>
      </c>
    </row>
    <row r="178" spans="2:7" x14ac:dyDescent="0.25">
      <c r="B178" s="106" t="s">
        <v>193</v>
      </c>
      <c r="C178" s="108">
        <v>173058068</v>
      </c>
      <c r="D178" s="107">
        <v>17867621.91</v>
      </c>
      <c r="E178" s="108">
        <v>30171745.230000004</v>
      </c>
      <c r="F178" s="108">
        <f t="shared" si="4"/>
        <v>12304123.320000004</v>
      </c>
      <c r="G178" s="109">
        <f t="shared" si="5"/>
        <v>0.68862680114770813</v>
      </c>
    </row>
    <row r="179" spans="2:7" x14ac:dyDescent="0.25">
      <c r="B179" s="110" t="s">
        <v>153</v>
      </c>
      <c r="C179" s="112">
        <v>100000000</v>
      </c>
      <c r="D179" s="111">
        <v>0</v>
      </c>
      <c r="E179" s="112">
        <v>0</v>
      </c>
      <c r="F179" s="112">
        <f t="shared" si="4"/>
        <v>0</v>
      </c>
      <c r="G179" s="113" t="str">
        <f t="shared" si="5"/>
        <v>-</v>
      </c>
    </row>
    <row r="180" spans="2:7" x14ac:dyDescent="0.25">
      <c r="B180" s="110" t="s">
        <v>159</v>
      </c>
      <c r="C180" s="112">
        <v>0</v>
      </c>
      <c r="D180" s="111">
        <v>17867621.91</v>
      </c>
      <c r="E180" s="112">
        <v>19084792.870000001</v>
      </c>
      <c r="F180" s="112">
        <f t="shared" si="4"/>
        <v>1217170.9600000009</v>
      </c>
      <c r="G180" s="113">
        <f t="shared" si="5"/>
        <v>6.8121598169635825E-2</v>
      </c>
    </row>
    <row r="181" spans="2:7" x14ac:dyDescent="0.25">
      <c r="B181" s="110" t="s">
        <v>160</v>
      </c>
      <c r="C181" s="112">
        <v>0</v>
      </c>
      <c r="D181" s="111">
        <v>0</v>
      </c>
      <c r="E181" s="112">
        <v>0</v>
      </c>
      <c r="F181" s="112">
        <f t="shared" si="4"/>
        <v>0</v>
      </c>
      <c r="G181" s="113" t="str">
        <f t="shared" si="5"/>
        <v>-</v>
      </c>
    </row>
    <row r="182" spans="2:7" x14ac:dyDescent="0.25">
      <c r="B182" s="110" t="s">
        <v>161</v>
      </c>
      <c r="C182" s="112">
        <v>0</v>
      </c>
      <c r="D182" s="111">
        <v>0</v>
      </c>
      <c r="E182" s="112">
        <v>0</v>
      </c>
      <c r="F182" s="112">
        <f t="shared" si="4"/>
        <v>0</v>
      </c>
      <c r="G182" s="113" t="str">
        <f t="shared" si="5"/>
        <v>-</v>
      </c>
    </row>
    <row r="183" spans="2:7" x14ac:dyDescent="0.25">
      <c r="B183" s="110" t="s">
        <v>154</v>
      </c>
      <c r="C183" s="112">
        <v>942341</v>
      </c>
      <c r="D183" s="111">
        <v>7.2759576141834259E-11</v>
      </c>
      <c r="E183" s="112">
        <v>0</v>
      </c>
      <c r="F183" s="112">
        <f t="shared" si="4"/>
        <v>-7.2759576141834259E-11</v>
      </c>
      <c r="G183" s="113">
        <f t="shared" si="5"/>
        <v>-1</v>
      </c>
    </row>
    <row r="184" spans="2:7" x14ac:dyDescent="0.25">
      <c r="B184" s="110" t="s">
        <v>155</v>
      </c>
      <c r="C184" s="112">
        <v>72115727</v>
      </c>
      <c r="D184" s="111">
        <v>0</v>
      </c>
      <c r="E184" s="112">
        <v>11086952.360000001</v>
      </c>
      <c r="F184" s="112">
        <f t="shared" si="4"/>
        <v>11086952.360000001</v>
      </c>
      <c r="G184" s="113" t="str">
        <f t="shared" si="5"/>
        <v>-</v>
      </c>
    </row>
    <row r="185" spans="2:7" x14ac:dyDescent="0.25">
      <c r="B185" s="106" t="s">
        <v>194</v>
      </c>
      <c r="C185" s="108">
        <v>373673211</v>
      </c>
      <c r="D185" s="107">
        <v>50718236.830000006</v>
      </c>
      <c r="E185" s="108">
        <v>26055584.620000001</v>
      </c>
      <c r="F185" s="108">
        <f t="shared" si="4"/>
        <v>-24662652.210000005</v>
      </c>
      <c r="G185" s="109">
        <f t="shared" si="5"/>
        <v>-0.48626793341940394</v>
      </c>
    </row>
    <row r="186" spans="2:7" x14ac:dyDescent="0.25">
      <c r="B186" s="110" t="s">
        <v>158</v>
      </c>
      <c r="C186" s="112">
        <v>22512328</v>
      </c>
      <c r="D186" s="111">
        <v>0</v>
      </c>
      <c r="E186" s="112">
        <v>0</v>
      </c>
      <c r="F186" s="112">
        <f t="shared" si="4"/>
        <v>0</v>
      </c>
      <c r="G186" s="113" t="str">
        <f t="shared" si="5"/>
        <v>-</v>
      </c>
    </row>
    <row r="187" spans="2:7" x14ac:dyDescent="0.25">
      <c r="B187" s="110" t="s">
        <v>152</v>
      </c>
      <c r="C187" s="112">
        <v>0</v>
      </c>
      <c r="D187" s="111">
        <v>0</v>
      </c>
      <c r="E187" s="112">
        <v>0</v>
      </c>
      <c r="F187" s="112">
        <f t="shared" si="4"/>
        <v>0</v>
      </c>
      <c r="G187" s="113" t="str">
        <f t="shared" si="5"/>
        <v>-</v>
      </c>
    </row>
    <row r="188" spans="2:7" x14ac:dyDescent="0.25">
      <c r="B188" s="110" t="s">
        <v>153</v>
      </c>
      <c r="C188" s="112">
        <v>110000000</v>
      </c>
      <c r="D188" s="111">
        <v>26319758.969999999</v>
      </c>
      <c r="E188" s="112">
        <v>4085676.62</v>
      </c>
      <c r="F188" s="112">
        <f t="shared" si="4"/>
        <v>-22234082.349999998</v>
      </c>
      <c r="G188" s="113">
        <f t="shared" si="5"/>
        <v>-0.84476770381305655</v>
      </c>
    </row>
    <row r="189" spans="2:7" x14ac:dyDescent="0.25">
      <c r="B189" s="110" t="s">
        <v>159</v>
      </c>
      <c r="C189" s="112">
        <v>0</v>
      </c>
      <c r="D189" s="111">
        <v>23349510.200000007</v>
      </c>
      <c r="E189" s="112">
        <v>12602958.060000001</v>
      </c>
      <c r="F189" s="112">
        <f t="shared" si="4"/>
        <v>-10746552.140000006</v>
      </c>
      <c r="G189" s="113">
        <f t="shared" si="5"/>
        <v>-0.46024743337014423</v>
      </c>
    </row>
    <row r="190" spans="2:7" x14ac:dyDescent="0.25">
      <c r="B190" s="110" t="s">
        <v>160</v>
      </c>
      <c r="C190" s="112">
        <v>104602737</v>
      </c>
      <c r="D190" s="111">
        <v>1048967.6599999999</v>
      </c>
      <c r="E190" s="112">
        <v>8753306.0500000007</v>
      </c>
      <c r="F190" s="112">
        <f t="shared" si="4"/>
        <v>7704338.3900000006</v>
      </c>
      <c r="G190" s="113">
        <f t="shared" si="5"/>
        <v>7.3446862889938869</v>
      </c>
    </row>
    <row r="191" spans="2:7" x14ac:dyDescent="0.25">
      <c r="B191" s="110" t="s">
        <v>161</v>
      </c>
      <c r="C191" s="112">
        <v>0</v>
      </c>
      <c r="D191" s="111">
        <v>0</v>
      </c>
      <c r="E191" s="112">
        <v>0</v>
      </c>
      <c r="F191" s="112">
        <f t="shared" si="4"/>
        <v>0</v>
      </c>
      <c r="G191" s="113" t="str">
        <f t="shared" si="5"/>
        <v>-</v>
      </c>
    </row>
    <row r="192" spans="2:7" x14ac:dyDescent="0.25">
      <c r="B192" s="110" t="s">
        <v>154</v>
      </c>
      <c r="C192" s="112">
        <v>0</v>
      </c>
      <c r="D192" s="111">
        <v>0</v>
      </c>
      <c r="E192" s="112">
        <v>0</v>
      </c>
      <c r="F192" s="112">
        <f t="shared" si="4"/>
        <v>0</v>
      </c>
      <c r="G192" s="113" t="str">
        <f t="shared" si="5"/>
        <v>-</v>
      </c>
    </row>
    <row r="193" spans="2:7" x14ac:dyDescent="0.25">
      <c r="B193" s="110" t="s">
        <v>155</v>
      </c>
      <c r="C193" s="112">
        <v>136558146</v>
      </c>
      <c r="D193" s="111">
        <v>0</v>
      </c>
      <c r="E193" s="112">
        <v>613643.89</v>
      </c>
      <c r="F193" s="112">
        <f t="shared" si="4"/>
        <v>613643.89</v>
      </c>
      <c r="G193" s="113" t="str">
        <f t="shared" si="5"/>
        <v>-</v>
      </c>
    </row>
    <row r="194" spans="2:7" x14ac:dyDescent="0.25">
      <c r="B194" s="102" t="s">
        <v>195</v>
      </c>
      <c r="C194" s="104">
        <v>1882395169</v>
      </c>
      <c r="D194" s="103">
        <v>77206383.460000008</v>
      </c>
      <c r="E194" s="104">
        <v>75097358.530000001</v>
      </c>
      <c r="F194" s="104">
        <f t="shared" si="4"/>
        <v>-2109024.9300000072</v>
      </c>
      <c r="G194" s="114">
        <f t="shared" si="5"/>
        <v>-2.7316717031470275E-2</v>
      </c>
    </row>
    <row r="195" spans="2:7" x14ac:dyDescent="0.25">
      <c r="B195" s="106" t="s">
        <v>196</v>
      </c>
      <c r="C195" s="108">
        <v>259972912</v>
      </c>
      <c r="D195" s="107">
        <v>2768716.4</v>
      </c>
      <c r="E195" s="108">
        <v>2263923.42</v>
      </c>
      <c r="F195" s="108">
        <f t="shared" si="4"/>
        <v>-504792.98</v>
      </c>
      <c r="G195" s="109">
        <f t="shared" si="5"/>
        <v>-0.18232021885665139</v>
      </c>
    </row>
    <row r="196" spans="2:7" x14ac:dyDescent="0.25">
      <c r="B196" s="110" t="s">
        <v>153</v>
      </c>
      <c r="C196" s="112">
        <v>100000000</v>
      </c>
      <c r="D196" s="111">
        <v>0</v>
      </c>
      <c r="E196" s="112">
        <v>0</v>
      </c>
      <c r="F196" s="112">
        <f t="shared" si="4"/>
        <v>0</v>
      </c>
      <c r="G196" s="113" t="str">
        <f t="shared" si="5"/>
        <v>-</v>
      </c>
    </row>
    <row r="197" spans="2:7" x14ac:dyDescent="0.25">
      <c r="B197" s="110" t="s">
        <v>160</v>
      </c>
      <c r="C197" s="112">
        <v>0</v>
      </c>
      <c r="D197" s="111">
        <v>0</v>
      </c>
      <c r="E197" s="112">
        <v>0</v>
      </c>
      <c r="F197" s="112">
        <f t="shared" si="4"/>
        <v>0</v>
      </c>
      <c r="G197" s="113" t="str">
        <f t="shared" si="5"/>
        <v>-</v>
      </c>
    </row>
    <row r="198" spans="2:7" x14ac:dyDescent="0.25">
      <c r="B198" s="110" t="s">
        <v>161</v>
      </c>
      <c r="C198" s="112">
        <v>100000000</v>
      </c>
      <c r="D198" s="111">
        <v>0</v>
      </c>
      <c r="E198" s="112">
        <v>0</v>
      </c>
      <c r="F198" s="112">
        <f t="shared" si="4"/>
        <v>0</v>
      </c>
      <c r="G198" s="113" t="str">
        <f t="shared" si="5"/>
        <v>-</v>
      </c>
    </row>
    <row r="199" spans="2:7" x14ac:dyDescent="0.25">
      <c r="B199" s="110" t="s">
        <v>154</v>
      </c>
      <c r="C199" s="112">
        <v>0</v>
      </c>
      <c r="D199" s="111">
        <v>2768716.4</v>
      </c>
      <c r="E199" s="112">
        <v>2263923.42</v>
      </c>
      <c r="F199" s="112">
        <f t="shared" si="4"/>
        <v>-504792.98</v>
      </c>
      <c r="G199" s="113">
        <f t="shared" si="5"/>
        <v>-0.18232021885665139</v>
      </c>
    </row>
    <row r="200" spans="2:7" x14ac:dyDescent="0.25">
      <c r="B200" s="110" t="s">
        <v>155</v>
      </c>
      <c r="C200" s="112">
        <v>59972912</v>
      </c>
      <c r="D200" s="111">
        <v>0</v>
      </c>
      <c r="E200" s="112">
        <v>0</v>
      </c>
      <c r="F200" s="112">
        <f t="shared" ref="F200:F263" si="6">E200-D200</f>
        <v>0</v>
      </c>
      <c r="G200" s="113" t="str">
        <f t="shared" ref="G200:G263" si="7">IFERROR(F200/D200,"-")</f>
        <v>-</v>
      </c>
    </row>
    <row r="201" spans="2:7" x14ac:dyDescent="0.25">
      <c r="B201" s="106" t="s">
        <v>197</v>
      </c>
      <c r="C201" s="108">
        <v>1142003675</v>
      </c>
      <c r="D201" s="107">
        <v>74437667.060000002</v>
      </c>
      <c r="E201" s="108">
        <v>43137398.530000001</v>
      </c>
      <c r="F201" s="108">
        <f t="shared" si="6"/>
        <v>-31300268.530000001</v>
      </c>
      <c r="G201" s="109">
        <f t="shared" si="7"/>
        <v>-0.42048964947773848</v>
      </c>
    </row>
    <row r="202" spans="2:7" x14ac:dyDescent="0.25">
      <c r="B202" s="110" t="s">
        <v>153</v>
      </c>
      <c r="C202" s="112">
        <v>127033190</v>
      </c>
      <c r="D202" s="111">
        <v>49476146.199999996</v>
      </c>
      <c r="E202" s="112">
        <v>10000000</v>
      </c>
      <c r="F202" s="112">
        <f t="shared" si="6"/>
        <v>-39476146.199999996</v>
      </c>
      <c r="G202" s="113">
        <f t="shared" si="7"/>
        <v>-0.79788239852844478</v>
      </c>
    </row>
    <row r="203" spans="2:7" x14ac:dyDescent="0.25">
      <c r="B203" s="110" t="s">
        <v>189</v>
      </c>
      <c r="C203" s="112">
        <v>0</v>
      </c>
      <c r="D203" s="111">
        <v>24961520.859999999</v>
      </c>
      <c r="E203" s="112">
        <v>0</v>
      </c>
      <c r="F203" s="112">
        <f t="shared" si="6"/>
        <v>-24961520.859999999</v>
      </c>
      <c r="G203" s="113">
        <f t="shared" si="7"/>
        <v>-1</v>
      </c>
    </row>
    <row r="204" spans="2:7" x14ac:dyDescent="0.25">
      <c r="B204" s="110" t="s">
        <v>159</v>
      </c>
      <c r="C204" s="112">
        <v>606603343</v>
      </c>
      <c r="D204" s="111">
        <v>0</v>
      </c>
      <c r="E204" s="112">
        <v>10600947.280000001</v>
      </c>
      <c r="F204" s="112">
        <f t="shared" si="6"/>
        <v>10600947.280000001</v>
      </c>
      <c r="G204" s="113" t="str">
        <f t="shared" si="7"/>
        <v>-</v>
      </c>
    </row>
    <row r="205" spans="2:7" x14ac:dyDescent="0.25">
      <c r="B205" s="110" t="s">
        <v>161</v>
      </c>
      <c r="C205" s="112">
        <v>180000000</v>
      </c>
      <c r="D205" s="111">
        <v>0</v>
      </c>
      <c r="E205" s="112">
        <v>20427121.77</v>
      </c>
      <c r="F205" s="112">
        <f t="shared" si="6"/>
        <v>20427121.77</v>
      </c>
      <c r="G205" s="113" t="str">
        <f t="shared" si="7"/>
        <v>-</v>
      </c>
    </row>
    <row r="206" spans="2:7" x14ac:dyDescent="0.25">
      <c r="B206" s="110" t="s">
        <v>154</v>
      </c>
      <c r="C206" s="112">
        <v>44617913</v>
      </c>
      <c r="D206" s="111">
        <v>0</v>
      </c>
      <c r="E206" s="112">
        <v>0</v>
      </c>
      <c r="F206" s="112">
        <f t="shared" si="6"/>
        <v>0</v>
      </c>
      <c r="G206" s="113" t="str">
        <f t="shared" si="7"/>
        <v>-</v>
      </c>
    </row>
    <row r="207" spans="2:7" x14ac:dyDescent="0.25">
      <c r="B207" s="110" t="s">
        <v>155</v>
      </c>
      <c r="C207" s="112">
        <v>183749229</v>
      </c>
      <c r="D207" s="111">
        <v>0</v>
      </c>
      <c r="E207" s="112">
        <v>2109329.48</v>
      </c>
      <c r="F207" s="112">
        <f t="shared" si="6"/>
        <v>2109329.48</v>
      </c>
      <c r="G207" s="113" t="str">
        <f t="shared" si="7"/>
        <v>-</v>
      </c>
    </row>
    <row r="208" spans="2:7" x14ac:dyDescent="0.25">
      <c r="B208" s="106" t="s">
        <v>198</v>
      </c>
      <c r="C208" s="108">
        <v>480418582</v>
      </c>
      <c r="D208" s="107">
        <v>0</v>
      </c>
      <c r="E208" s="108">
        <v>29696036.579999998</v>
      </c>
      <c r="F208" s="108">
        <f t="shared" si="6"/>
        <v>29696036.579999998</v>
      </c>
      <c r="G208" s="109" t="str">
        <f t="shared" si="7"/>
        <v>-</v>
      </c>
    </row>
    <row r="209" spans="2:7" x14ac:dyDescent="0.25">
      <c r="B209" s="110" t="s">
        <v>158</v>
      </c>
      <c r="C209" s="112">
        <v>0</v>
      </c>
      <c r="D209" s="111">
        <v>0</v>
      </c>
      <c r="E209" s="112">
        <v>0</v>
      </c>
      <c r="F209" s="112">
        <f t="shared" si="6"/>
        <v>0</v>
      </c>
      <c r="G209" s="113" t="str">
        <f t="shared" si="7"/>
        <v>-</v>
      </c>
    </row>
    <row r="210" spans="2:7" x14ac:dyDescent="0.25">
      <c r="B210" s="110" t="s">
        <v>153</v>
      </c>
      <c r="C210" s="112">
        <v>120000000</v>
      </c>
      <c r="D210" s="111">
        <v>0</v>
      </c>
      <c r="E210" s="112">
        <v>21988142.449999999</v>
      </c>
      <c r="F210" s="112">
        <f t="shared" si="6"/>
        <v>21988142.449999999</v>
      </c>
      <c r="G210" s="113" t="str">
        <f t="shared" si="7"/>
        <v>-</v>
      </c>
    </row>
    <row r="211" spans="2:7" x14ac:dyDescent="0.25">
      <c r="B211" s="110" t="s">
        <v>160</v>
      </c>
      <c r="C211" s="112">
        <v>3589182</v>
      </c>
      <c r="D211" s="111">
        <v>0</v>
      </c>
      <c r="E211" s="112">
        <v>0</v>
      </c>
      <c r="F211" s="112">
        <f t="shared" si="6"/>
        <v>0</v>
      </c>
      <c r="G211" s="113" t="str">
        <f t="shared" si="7"/>
        <v>-</v>
      </c>
    </row>
    <row r="212" spans="2:7" x14ac:dyDescent="0.25">
      <c r="B212" s="110" t="s">
        <v>161</v>
      </c>
      <c r="C212" s="112">
        <v>100000000</v>
      </c>
      <c r="D212" s="111">
        <v>0</v>
      </c>
      <c r="E212" s="112">
        <v>0</v>
      </c>
      <c r="F212" s="112">
        <f t="shared" si="6"/>
        <v>0</v>
      </c>
      <c r="G212" s="113" t="str">
        <f t="shared" si="7"/>
        <v>-</v>
      </c>
    </row>
    <row r="213" spans="2:7" x14ac:dyDescent="0.25">
      <c r="B213" s="110" t="s">
        <v>154</v>
      </c>
      <c r="C213" s="112">
        <v>59252061</v>
      </c>
      <c r="D213" s="111">
        <v>0</v>
      </c>
      <c r="E213" s="112">
        <v>0</v>
      </c>
      <c r="F213" s="112">
        <f t="shared" si="6"/>
        <v>0</v>
      </c>
      <c r="G213" s="113" t="str">
        <f t="shared" si="7"/>
        <v>-</v>
      </c>
    </row>
    <row r="214" spans="2:7" x14ac:dyDescent="0.25">
      <c r="B214" s="110" t="s">
        <v>155</v>
      </c>
      <c r="C214" s="112">
        <v>197577339</v>
      </c>
      <c r="D214" s="111">
        <v>0</v>
      </c>
      <c r="E214" s="112">
        <v>7707894.1299999999</v>
      </c>
      <c r="F214" s="112">
        <f t="shared" si="6"/>
        <v>7707894.1299999999</v>
      </c>
      <c r="G214" s="113" t="str">
        <f t="shared" si="7"/>
        <v>-</v>
      </c>
    </row>
    <row r="215" spans="2:7" x14ac:dyDescent="0.25">
      <c r="B215" s="102" t="s">
        <v>199</v>
      </c>
      <c r="C215" s="104">
        <v>2128573259</v>
      </c>
      <c r="D215" s="103">
        <v>91408648.819999993</v>
      </c>
      <c r="E215" s="104">
        <v>219132659.61999997</v>
      </c>
      <c r="F215" s="104">
        <f t="shared" si="6"/>
        <v>127724010.79999998</v>
      </c>
      <c r="G215" s="114">
        <f t="shared" si="7"/>
        <v>1.3972858416440599</v>
      </c>
    </row>
    <row r="216" spans="2:7" x14ac:dyDescent="0.25">
      <c r="B216" s="106" t="s">
        <v>200</v>
      </c>
      <c r="C216" s="108">
        <v>800692187</v>
      </c>
      <c r="D216" s="107">
        <v>22168204.309999999</v>
      </c>
      <c r="E216" s="108">
        <v>90713822.729999989</v>
      </c>
      <c r="F216" s="108">
        <f t="shared" si="6"/>
        <v>68545618.419999987</v>
      </c>
      <c r="G216" s="109">
        <f t="shared" si="7"/>
        <v>3.0920690490514517</v>
      </c>
    </row>
    <row r="217" spans="2:7" x14ac:dyDescent="0.25">
      <c r="B217" s="110" t="s">
        <v>153</v>
      </c>
      <c r="C217" s="112">
        <v>149327242</v>
      </c>
      <c r="D217" s="111">
        <v>14045161.169999998</v>
      </c>
      <c r="E217" s="112">
        <v>80789146.50999999</v>
      </c>
      <c r="F217" s="112">
        <f t="shared" si="6"/>
        <v>66743985.339999989</v>
      </c>
      <c r="G217" s="113">
        <f t="shared" si="7"/>
        <v>4.7520982160434686</v>
      </c>
    </row>
    <row r="218" spans="2:7" x14ac:dyDescent="0.25">
      <c r="B218" s="110" t="s">
        <v>160</v>
      </c>
      <c r="C218" s="112">
        <v>60000000</v>
      </c>
      <c r="D218" s="111">
        <v>0</v>
      </c>
      <c r="E218" s="112">
        <v>0</v>
      </c>
      <c r="F218" s="112">
        <f t="shared" si="6"/>
        <v>0</v>
      </c>
      <c r="G218" s="113" t="str">
        <f t="shared" si="7"/>
        <v>-</v>
      </c>
    </row>
    <row r="219" spans="2:7" x14ac:dyDescent="0.25">
      <c r="B219" s="110" t="s">
        <v>161</v>
      </c>
      <c r="C219" s="112">
        <v>370664973</v>
      </c>
      <c r="D219" s="111">
        <v>0</v>
      </c>
      <c r="E219" s="112">
        <v>0</v>
      </c>
      <c r="F219" s="112">
        <f t="shared" si="6"/>
        <v>0</v>
      </c>
      <c r="G219" s="113" t="str">
        <f t="shared" si="7"/>
        <v>-</v>
      </c>
    </row>
    <row r="220" spans="2:7" x14ac:dyDescent="0.25">
      <c r="B220" s="110" t="s">
        <v>154</v>
      </c>
      <c r="C220" s="112">
        <v>16743752</v>
      </c>
      <c r="D220" s="111">
        <v>0</v>
      </c>
      <c r="E220" s="112">
        <v>4884673.09</v>
      </c>
      <c r="F220" s="112">
        <f t="shared" si="6"/>
        <v>4884673.09</v>
      </c>
      <c r="G220" s="113" t="str">
        <f t="shared" si="7"/>
        <v>-</v>
      </c>
    </row>
    <row r="221" spans="2:7" x14ac:dyDescent="0.25">
      <c r="B221" s="110" t="s">
        <v>155</v>
      </c>
      <c r="C221" s="112">
        <v>203956220</v>
      </c>
      <c r="D221" s="111">
        <v>8123043.1399999997</v>
      </c>
      <c r="E221" s="112">
        <v>5040003.13</v>
      </c>
      <c r="F221" s="112">
        <f t="shared" si="6"/>
        <v>-3083040.01</v>
      </c>
      <c r="G221" s="113">
        <f t="shared" si="7"/>
        <v>-0.37954248880180141</v>
      </c>
    </row>
    <row r="222" spans="2:7" x14ac:dyDescent="0.25">
      <c r="B222" s="106" t="s">
        <v>201</v>
      </c>
      <c r="C222" s="108">
        <v>546817951</v>
      </c>
      <c r="D222" s="107">
        <v>5144286.9099999992</v>
      </c>
      <c r="E222" s="108">
        <v>30359011.23</v>
      </c>
      <c r="F222" s="108">
        <f t="shared" si="6"/>
        <v>25214724.32</v>
      </c>
      <c r="G222" s="109">
        <f t="shared" si="7"/>
        <v>4.9015003947359546</v>
      </c>
    </row>
    <row r="223" spans="2:7" x14ac:dyDescent="0.25">
      <c r="B223" s="110" t="s">
        <v>153</v>
      </c>
      <c r="C223" s="112">
        <v>285454811</v>
      </c>
      <c r="D223" s="111">
        <v>5144286.9099999992</v>
      </c>
      <c r="E223" s="112">
        <v>26949994.670000002</v>
      </c>
      <c r="F223" s="112">
        <f t="shared" si="6"/>
        <v>21805707.760000002</v>
      </c>
      <c r="G223" s="113">
        <f t="shared" si="7"/>
        <v>4.2388202955033094</v>
      </c>
    </row>
    <row r="224" spans="2:7" x14ac:dyDescent="0.25">
      <c r="B224" s="110" t="s">
        <v>161</v>
      </c>
      <c r="C224" s="112">
        <v>0</v>
      </c>
      <c r="D224" s="111">
        <v>0</v>
      </c>
      <c r="E224" s="112">
        <v>0</v>
      </c>
      <c r="F224" s="112">
        <f t="shared" si="6"/>
        <v>0</v>
      </c>
      <c r="G224" s="113" t="str">
        <f t="shared" si="7"/>
        <v>-</v>
      </c>
    </row>
    <row r="225" spans="2:8" x14ac:dyDescent="0.25">
      <c r="B225" s="110" t="s">
        <v>154</v>
      </c>
      <c r="C225" s="112">
        <v>48177130</v>
      </c>
      <c r="D225" s="111">
        <v>0</v>
      </c>
      <c r="E225" s="112">
        <v>0</v>
      </c>
      <c r="F225" s="112">
        <f t="shared" si="6"/>
        <v>0</v>
      </c>
      <c r="G225" s="113" t="str">
        <f t="shared" si="7"/>
        <v>-</v>
      </c>
      <c r="H225" s="94"/>
    </row>
    <row r="226" spans="2:8" x14ac:dyDescent="0.25">
      <c r="B226" s="110" t="s">
        <v>155</v>
      </c>
      <c r="C226" s="112">
        <v>213186010</v>
      </c>
      <c r="D226" s="111">
        <v>0</v>
      </c>
      <c r="E226" s="112">
        <v>3409016.56</v>
      </c>
      <c r="F226" s="112">
        <f t="shared" si="6"/>
        <v>3409016.56</v>
      </c>
      <c r="G226" s="113" t="str">
        <f t="shared" si="7"/>
        <v>-</v>
      </c>
      <c r="H226" s="94"/>
    </row>
    <row r="227" spans="2:8" x14ac:dyDescent="0.25">
      <c r="B227" s="106" t="s">
        <v>202</v>
      </c>
      <c r="C227" s="108">
        <v>781063121</v>
      </c>
      <c r="D227" s="107">
        <v>64096157.600000001</v>
      </c>
      <c r="E227" s="108">
        <v>98059825.659999996</v>
      </c>
      <c r="F227" s="108">
        <f t="shared" si="6"/>
        <v>33963668.059999995</v>
      </c>
      <c r="G227" s="109">
        <f t="shared" si="7"/>
        <v>0.52988617932379767</v>
      </c>
      <c r="H227" s="94"/>
    </row>
    <row r="228" spans="2:8" x14ac:dyDescent="0.25">
      <c r="B228" s="110" t="s">
        <v>153</v>
      </c>
      <c r="C228" s="112">
        <v>400000000</v>
      </c>
      <c r="D228" s="111">
        <v>23156592.280000001</v>
      </c>
      <c r="E228" s="112">
        <v>84288123.659999996</v>
      </c>
      <c r="F228" s="112">
        <f t="shared" si="6"/>
        <v>61131531.379999995</v>
      </c>
      <c r="G228" s="113">
        <f t="shared" si="7"/>
        <v>2.6399191487600002</v>
      </c>
      <c r="H228" s="94"/>
    </row>
    <row r="229" spans="2:8" x14ac:dyDescent="0.25">
      <c r="B229" s="110" t="s">
        <v>160</v>
      </c>
      <c r="C229" s="112">
        <v>34321441</v>
      </c>
      <c r="D229" s="111">
        <v>0</v>
      </c>
      <c r="E229" s="112">
        <v>0</v>
      </c>
      <c r="F229" s="112">
        <f t="shared" si="6"/>
        <v>0</v>
      </c>
      <c r="G229" s="113" t="str">
        <f t="shared" si="7"/>
        <v>-</v>
      </c>
      <c r="H229" s="94"/>
    </row>
    <row r="230" spans="2:8" x14ac:dyDescent="0.25">
      <c r="B230" s="110" t="s">
        <v>161</v>
      </c>
      <c r="C230" s="112">
        <v>0</v>
      </c>
      <c r="D230" s="111">
        <v>0</v>
      </c>
      <c r="E230" s="112">
        <v>0</v>
      </c>
      <c r="F230" s="112">
        <f t="shared" si="6"/>
        <v>0</v>
      </c>
      <c r="G230" s="113" t="str">
        <f t="shared" si="7"/>
        <v>-</v>
      </c>
      <c r="H230" s="94"/>
    </row>
    <row r="231" spans="2:8" x14ac:dyDescent="0.25">
      <c r="B231" s="110" t="s">
        <v>154</v>
      </c>
      <c r="C231" s="112">
        <v>0</v>
      </c>
      <c r="D231" s="111">
        <v>0</v>
      </c>
      <c r="E231" s="112">
        <v>0</v>
      </c>
      <c r="F231" s="112">
        <f t="shared" si="6"/>
        <v>0</v>
      </c>
      <c r="G231" s="113" t="str">
        <f t="shared" si="7"/>
        <v>-</v>
      </c>
      <c r="H231" s="94"/>
    </row>
    <row r="232" spans="2:8" x14ac:dyDescent="0.25">
      <c r="B232" s="110" t="s">
        <v>155</v>
      </c>
      <c r="C232" s="112">
        <v>346741680</v>
      </c>
      <c r="D232" s="111">
        <v>40939565.32</v>
      </c>
      <c r="E232" s="112">
        <v>13771702</v>
      </c>
      <c r="F232" s="112">
        <f t="shared" si="6"/>
        <v>-27167863.32</v>
      </c>
      <c r="G232" s="113">
        <f t="shared" si="7"/>
        <v>-0.66360898333055385</v>
      </c>
      <c r="H232" s="94"/>
    </row>
    <row r="233" spans="2:8" x14ac:dyDescent="0.25">
      <c r="B233" s="102" t="s">
        <v>203</v>
      </c>
      <c r="C233" s="104">
        <v>18692295942</v>
      </c>
      <c r="D233" s="103">
        <v>669006771.86999989</v>
      </c>
      <c r="E233" s="104">
        <v>1901149371.1800003</v>
      </c>
      <c r="F233" s="104">
        <f t="shared" si="6"/>
        <v>1232142599.3100004</v>
      </c>
      <c r="G233" s="114">
        <f t="shared" si="7"/>
        <v>1.8417490690952647</v>
      </c>
      <c r="H233" s="94"/>
    </row>
    <row r="234" spans="2:8" x14ac:dyDescent="0.25">
      <c r="B234" s="106" t="s">
        <v>204</v>
      </c>
      <c r="C234" s="108">
        <v>3954893481</v>
      </c>
      <c r="D234" s="107">
        <v>158593649.53999999</v>
      </c>
      <c r="E234" s="108">
        <v>96706120.840000004</v>
      </c>
      <c r="F234" s="108">
        <f t="shared" si="6"/>
        <v>-61887528.699999988</v>
      </c>
      <c r="G234" s="109">
        <f t="shared" si="7"/>
        <v>-0.39022702913707091</v>
      </c>
      <c r="H234" s="94"/>
    </row>
    <row r="235" spans="2:8" x14ac:dyDescent="0.25">
      <c r="B235" s="110" t="s">
        <v>157</v>
      </c>
      <c r="C235" s="112">
        <v>305148713</v>
      </c>
      <c r="D235" s="111">
        <v>600000</v>
      </c>
      <c r="E235" s="112">
        <v>120000</v>
      </c>
      <c r="F235" s="112">
        <f t="shared" si="6"/>
        <v>-480000</v>
      </c>
      <c r="G235" s="113">
        <f t="shared" si="7"/>
        <v>-0.8</v>
      </c>
      <c r="H235" s="94"/>
    </row>
    <row r="236" spans="2:8" x14ac:dyDescent="0.25">
      <c r="B236" s="110" t="s">
        <v>158</v>
      </c>
      <c r="C236" s="112">
        <v>283119638</v>
      </c>
      <c r="D236" s="111">
        <v>0</v>
      </c>
      <c r="E236" s="112">
        <v>7910862.8399999999</v>
      </c>
      <c r="F236" s="112">
        <f t="shared" si="6"/>
        <v>7910862.8399999999</v>
      </c>
      <c r="G236" s="113" t="str">
        <f t="shared" si="7"/>
        <v>-</v>
      </c>
      <c r="H236" s="94"/>
    </row>
    <row r="237" spans="2:8" x14ac:dyDescent="0.25">
      <c r="B237" s="110" t="s">
        <v>153</v>
      </c>
      <c r="C237" s="112">
        <v>450000000</v>
      </c>
      <c r="D237" s="111">
        <v>32350117.649999999</v>
      </c>
      <c r="E237" s="112">
        <v>74878464.819999993</v>
      </c>
      <c r="F237" s="112">
        <f t="shared" si="6"/>
        <v>42528347.169999994</v>
      </c>
      <c r="G237" s="113">
        <f t="shared" si="7"/>
        <v>1.3146272798794596</v>
      </c>
      <c r="H237" s="94"/>
    </row>
    <row r="238" spans="2:8" x14ac:dyDescent="0.25">
      <c r="B238" s="110" t="s">
        <v>189</v>
      </c>
      <c r="C238" s="112">
        <v>453225000</v>
      </c>
      <c r="D238" s="111">
        <v>0</v>
      </c>
      <c r="E238" s="112">
        <v>0</v>
      </c>
      <c r="F238" s="112">
        <f t="shared" si="6"/>
        <v>0</v>
      </c>
      <c r="G238" s="113" t="str">
        <f t="shared" si="7"/>
        <v>-</v>
      </c>
      <c r="H238" s="110"/>
    </row>
    <row r="239" spans="2:8" x14ac:dyDescent="0.25">
      <c r="B239" s="110" t="s">
        <v>161</v>
      </c>
      <c r="C239" s="112">
        <v>613319771</v>
      </c>
      <c r="D239" s="111">
        <v>0</v>
      </c>
      <c r="E239" s="112">
        <v>4377002.05</v>
      </c>
      <c r="F239" s="112">
        <f t="shared" si="6"/>
        <v>4377002.05</v>
      </c>
      <c r="G239" s="113" t="str">
        <f t="shared" si="7"/>
        <v>-</v>
      </c>
      <c r="H239" s="110"/>
    </row>
    <row r="240" spans="2:8" x14ac:dyDescent="0.25">
      <c r="B240" s="110" t="s">
        <v>154</v>
      </c>
      <c r="C240" s="112">
        <v>0</v>
      </c>
      <c r="D240" s="111">
        <v>0</v>
      </c>
      <c r="E240" s="112">
        <v>1470116.77</v>
      </c>
      <c r="F240" s="112">
        <f t="shared" si="6"/>
        <v>1470116.77</v>
      </c>
      <c r="G240" s="113" t="str">
        <f t="shared" si="7"/>
        <v>-</v>
      </c>
      <c r="H240" s="110"/>
    </row>
    <row r="241" spans="2:8" x14ac:dyDescent="0.25">
      <c r="B241" s="110" t="s">
        <v>155</v>
      </c>
      <c r="C241" s="112">
        <v>325600359</v>
      </c>
      <c r="D241" s="111">
        <v>0</v>
      </c>
      <c r="E241" s="112">
        <v>0</v>
      </c>
      <c r="F241" s="112">
        <f t="shared" si="6"/>
        <v>0</v>
      </c>
      <c r="G241" s="113" t="str">
        <f t="shared" si="7"/>
        <v>-</v>
      </c>
      <c r="H241" s="110"/>
    </row>
    <row r="242" spans="2:8" x14ac:dyDescent="0.25">
      <c r="B242" s="110" t="s">
        <v>163</v>
      </c>
      <c r="C242" s="112">
        <v>1524480000</v>
      </c>
      <c r="D242" s="111">
        <v>125643531.89</v>
      </c>
      <c r="E242" s="112">
        <v>7949674.3599999994</v>
      </c>
      <c r="F242" s="112">
        <f t="shared" si="6"/>
        <v>-117693857.53</v>
      </c>
      <c r="G242" s="113">
        <f t="shared" si="7"/>
        <v>-0.93672834374824898</v>
      </c>
      <c r="H242" s="110"/>
    </row>
    <row r="243" spans="2:8" x14ac:dyDescent="0.25">
      <c r="B243" s="106" t="s">
        <v>205</v>
      </c>
      <c r="C243" s="108">
        <v>14725813999</v>
      </c>
      <c r="D243" s="107">
        <v>299542974.29999995</v>
      </c>
      <c r="E243" s="108">
        <v>1676223531.5000002</v>
      </c>
      <c r="F243" s="108">
        <f t="shared" si="6"/>
        <v>1376680557.2000003</v>
      </c>
      <c r="G243" s="109">
        <f t="shared" si="7"/>
        <v>4.5959367280009031</v>
      </c>
      <c r="H243" s="110"/>
    </row>
    <row r="244" spans="2:8" x14ac:dyDescent="0.25">
      <c r="B244" s="110" t="s">
        <v>158</v>
      </c>
      <c r="C244" s="112">
        <v>266982406</v>
      </c>
      <c r="D244" s="111">
        <v>0</v>
      </c>
      <c r="E244" s="112">
        <v>0</v>
      </c>
      <c r="F244" s="112">
        <f t="shared" si="6"/>
        <v>0</v>
      </c>
      <c r="G244" s="113" t="str">
        <f t="shared" si="7"/>
        <v>-</v>
      </c>
      <c r="H244" s="110"/>
    </row>
    <row r="245" spans="2:8" x14ac:dyDescent="0.25">
      <c r="B245" s="110" t="s">
        <v>206</v>
      </c>
      <c r="C245" s="112">
        <v>0</v>
      </c>
      <c r="D245" s="111">
        <v>1256104.28</v>
      </c>
      <c r="E245" s="112">
        <v>0</v>
      </c>
      <c r="F245" s="112">
        <f t="shared" si="6"/>
        <v>-1256104.28</v>
      </c>
      <c r="G245" s="113">
        <f t="shared" si="7"/>
        <v>-1</v>
      </c>
      <c r="H245" s="110"/>
    </row>
    <row r="246" spans="2:8" x14ac:dyDescent="0.25">
      <c r="B246" s="110" t="s">
        <v>153</v>
      </c>
      <c r="C246" s="112">
        <v>9200823231</v>
      </c>
      <c r="D246" s="111">
        <v>233066544.62</v>
      </c>
      <c r="E246" s="112">
        <v>1431597879.46</v>
      </c>
      <c r="F246" s="112">
        <f t="shared" si="6"/>
        <v>1198531334.8400002</v>
      </c>
      <c r="G246" s="113">
        <f t="shared" si="7"/>
        <v>5.1424426306835604</v>
      </c>
      <c r="H246" s="110"/>
    </row>
    <row r="247" spans="2:8" x14ac:dyDescent="0.25">
      <c r="B247" s="110" t="s">
        <v>189</v>
      </c>
      <c r="C247" s="112">
        <v>0</v>
      </c>
      <c r="D247" s="111">
        <v>0</v>
      </c>
      <c r="E247" s="112">
        <v>0</v>
      </c>
      <c r="F247" s="112">
        <f t="shared" si="6"/>
        <v>0</v>
      </c>
      <c r="G247" s="113" t="str">
        <f t="shared" si="7"/>
        <v>-</v>
      </c>
      <c r="H247" s="110"/>
    </row>
    <row r="248" spans="2:8" x14ac:dyDescent="0.25">
      <c r="B248" s="110" t="s">
        <v>159</v>
      </c>
      <c r="C248" s="112">
        <v>0</v>
      </c>
      <c r="D248" s="111">
        <v>56117443.18</v>
      </c>
      <c r="E248" s="112">
        <v>7903370.4499999993</v>
      </c>
      <c r="F248" s="112">
        <f t="shared" si="6"/>
        <v>-48214072.730000004</v>
      </c>
      <c r="G248" s="113">
        <f t="shared" si="7"/>
        <v>-0.85916374656184047</v>
      </c>
      <c r="H248" s="94"/>
    </row>
    <row r="249" spans="2:8" x14ac:dyDescent="0.25">
      <c r="B249" s="110" t="s">
        <v>160</v>
      </c>
      <c r="C249" s="112">
        <v>1903745335</v>
      </c>
      <c r="D249" s="111">
        <v>0</v>
      </c>
      <c r="E249" s="112">
        <v>99585617.900000006</v>
      </c>
      <c r="F249" s="112">
        <f t="shared" si="6"/>
        <v>99585617.900000006</v>
      </c>
      <c r="G249" s="113" t="str">
        <f t="shared" si="7"/>
        <v>-</v>
      </c>
      <c r="H249" s="94"/>
    </row>
    <row r="250" spans="2:8" x14ac:dyDescent="0.25">
      <c r="B250" s="110" t="s">
        <v>161</v>
      </c>
      <c r="C250" s="112">
        <v>497753933</v>
      </c>
      <c r="D250" s="111">
        <v>0</v>
      </c>
      <c r="E250" s="112">
        <v>0</v>
      </c>
      <c r="F250" s="112">
        <f t="shared" si="6"/>
        <v>0</v>
      </c>
      <c r="G250" s="113" t="str">
        <f t="shared" si="7"/>
        <v>-</v>
      </c>
      <c r="H250" s="94"/>
    </row>
    <row r="251" spans="2:8" x14ac:dyDescent="0.25">
      <c r="B251" s="110" t="s">
        <v>154</v>
      </c>
      <c r="C251" s="112">
        <v>320516317</v>
      </c>
      <c r="D251" s="111">
        <v>3631902.0300000003</v>
      </c>
      <c r="E251" s="112">
        <v>86448034.610000014</v>
      </c>
      <c r="F251" s="112">
        <f t="shared" si="6"/>
        <v>82816132.580000013</v>
      </c>
      <c r="G251" s="113">
        <f t="shared" si="7"/>
        <v>22.802413692860544</v>
      </c>
      <c r="H251" s="94"/>
    </row>
    <row r="252" spans="2:8" x14ac:dyDescent="0.25">
      <c r="B252" s="110" t="s">
        <v>155</v>
      </c>
      <c r="C252" s="112">
        <v>1852624398</v>
      </c>
      <c r="D252" s="111">
        <v>5470980.1899999995</v>
      </c>
      <c r="E252" s="112">
        <v>46902802.159999996</v>
      </c>
      <c r="F252" s="112">
        <f t="shared" si="6"/>
        <v>41431821.969999999</v>
      </c>
      <c r="G252" s="113">
        <f t="shared" si="7"/>
        <v>7.5730162660303844</v>
      </c>
      <c r="H252" s="94"/>
    </row>
    <row r="253" spans="2:8" x14ac:dyDescent="0.25">
      <c r="B253" s="110" t="s">
        <v>163</v>
      </c>
      <c r="C253" s="112">
        <v>683368379</v>
      </c>
      <c r="D253" s="111">
        <v>0</v>
      </c>
      <c r="E253" s="112">
        <v>3785826.92</v>
      </c>
      <c r="F253" s="112">
        <f t="shared" si="6"/>
        <v>3785826.92</v>
      </c>
      <c r="G253" s="113" t="str">
        <f t="shared" si="7"/>
        <v>-</v>
      </c>
      <c r="H253" s="94"/>
    </row>
    <row r="254" spans="2:8" x14ac:dyDescent="0.25">
      <c r="B254" s="106" t="s">
        <v>164</v>
      </c>
      <c r="C254" s="108">
        <v>11588462</v>
      </c>
      <c r="D254" s="107">
        <v>210870148.03</v>
      </c>
      <c r="E254" s="108">
        <v>128219718.84000002</v>
      </c>
      <c r="F254" s="108">
        <f t="shared" si="6"/>
        <v>-82650429.189999983</v>
      </c>
      <c r="G254" s="109">
        <f t="shared" si="7"/>
        <v>-0.39194940565148889</v>
      </c>
      <c r="H254" s="94"/>
    </row>
    <row r="255" spans="2:8" x14ac:dyDescent="0.25">
      <c r="B255" s="110" t="s">
        <v>158</v>
      </c>
      <c r="C255" s="112">
        <v>0</v>
      </c>
      <c r="D255" s="111">
        <v>0</v>
      </c>
      <c r="E255" s="112">
        <v>14074086.73</v>
      </c>
      <c r="F255" s="112">
        <f t="shared" si="6"/>
        <v>14074086.73</v>
      </c>
      <c r="G255" s="113" t="str">
        <f t="shared" si="7"/>
        <v>-</v>
      </c>
      <c r="H255" s="94"/>
    </row>
    <row r="256" spans="2:8" x14ac:dyDescent="0.25">
      <c r="B256" s="110" t="s">
        <v>153</v>
      </c>
      <c r="C256" s="112">
        <v>0</v>
      </c>
      <c r="D256" s="111">
        <v>210870148.03</v>
      </c>
      <c r="E256" s="112">
        <v>114145632.11000001</v>
      </c>
      <c r="F256" s="112">
        <f t="shared" si="6"/>
        <v>-96724515.919999987</v>
      </c>
      <c r="G256" s="113">
        <f t="shared" si="7"/>
        <v>-0.45869231289314227</v>
      </c>
      <c r="H256" s="94"/>
    </row>
    <row r="257" spans="2:7" x14ac:dyDescent="0.25">
      <c r="B257" s="110" t="s">
        <v>154</v>
      </c>
      <c r="C257" s="112">
        <v>11588462</v>
      </c>
      <c r="D257" s="111">
        <v>0</v>
      </c>
      <c r="E257" s="112">
        <v>0</v>
      </c>
      <c r="F257" s="112">
        <f t="shared" si="6"/>
        <v>0</v>
      </c>
      <c r="G257" s="113" t="str">
        <f t="shared" si="7"/>
        <v>-</v>
      </c>
    </row>
    <row r="258" spans="2:7" x14ac:dyDescent="0.25">
      <c r="B258" s="102" t="s">
        <v>207</v>
      </c>
      <c r="C258" s="104">
        <v>10392523053</v>
      </c>
      <c r="D258" s="103">
        <v>28029237.280000001</v>
      </c>
      <c r="E258" s="104">
        <v>459218870.83000004</v>
      </c>
      <c r="F258" s="104">
        <f t="shared" si="6"/>
        <v>431189633.55000007</v>
      </c>
      <c r="G258" s="114">
        <f t="shared" si="7"/>
        <v>15.383566425393651</v>
      </c>
    </row>
    <row r="259" spans="2:7" x14ac:dyDescent="0.25">
      <c r="B259" s="106" t="s">
        <v>164</v>
      </c>
      <c r="C259" s="108">
        <v>10392523053</v>
      </c>
      <c r="D259" s="107">
        <v>28029237.280000001</v>
      </c>
      <c r="E259" s="108">
        <v>459218870.83000004</v>
      </c>
      <c r="F259" s="108">
        <f t="shared" si="6"/>
        <v>431189633.55000007</v>
      </c>
      <c r="G259" s="109">
        <f t="shared" si="7"/>
        <v>15.383566425393651</v>
      </c>
    </row>
    <row r="260" spans="2:7" x14ac:dyDescent="0.25">
      <c r="B260" s="110" t="s">
        <v>157</v>
      </c>
      <c r="C260" s="112">
        <v>2231312779</v>
      </c>
      <c r="D260" s="111">
        <v>7767708.9299999988</v>
      </c>
      <c r="E260" s="112">
        <v>32416798.240000002</v>
      </c>
      <c r="F260" s="112">
        <f t="shared" si="6"/>
        <v>24649089.310000002</v>
      </c>
      <c r="G260" s="113">
        <f t="shared" si="7"/>
        <v>3.1732766420741778</v>
      </c>
    </row>
    <row r="261" spans="2:7" x14ac:dyDescent="0.25">
      <c r="B261" s="110" t="s">
        <v>158</v>
      </c>
      <c r="C261" s="112">
        <v>210000000</v>
      </c>
      <c r="D261" s="111">
        <v>4834640.22</v>
      </c>
      <c r="E261" s="112">
        <v>10018492.219999999</v>
      </c>
      <c r="F261" s="112">
        <f t="shared" si="6"/>
        <v>5183851.9999999991</v>
      </c>
      <c r="G261" s="113">
        <f t="shared" si="7"/>
        <v>1.0722311824891075</v>
      </c>
    </row>
    <row r="262" spans="2:7" x14ac:dyDescent="0.25">
      <c r="B262" s="110" t="s">
        <v>152</v>
      </c>
      <c r="C262" s="112">
        <v>1415804000</v>
      </c>
      <c r="D262" s="111">
        <v>0</v>
      </c>
      <c r="E262" s="112">
        <v>3157186</v>
      </c>
      <c r="F262" s="112">
        <f t="shared" si="6"/>
        <v>3157186</v>
      </c>
      <c r="G262" s="113" t="str">
        <f t="shared" si="7"/>
        <v>-</v>
      </c>
    </row>
    <row r="263" spans="2:7" x14ac:dyDescent="0.25">
      <c r="B263" s="110" t="s">
        <v>153</v>
      </c>
      <c r="C263" s="112">
        <v>381290000</v>
      </c>
      <c r="D263" s="111">
        <v>4561701.1399999997</v>
      </c>
      <c r="E263" s="112">
        <v>0</v>
      </c>
      <c r="F263" s="112">
        <f t="shared" si="6"/>
        <v>-4561701.1399999997</v>
      </c>
      <c r="G263" s="113">
        <f t="shared" si="7"/>
        <v>-1</v>
      </c>
    </row>
    <row r="264" spans="2:7" x14ac:dyDescent="0.25">
      <c r="B264" s="110" t="s">
        <v>189</v>
      </c>
      <c r="C264" s="112">
        <v>0</v>
      </c>
      <c r="D264" s="111">
        <v>0</v>
      </c>
      <c r="E264" s="112">
        <v>0</v>
      </c>
      <c r="F264" s="112">
        <f t="shared" ref="F264:F269" si="8">E264-D264</f>
        <v>0</v>
      </c>
      <c r="G264" s="113" t="str">
        <f t="shared" ref="G264:G269" si="9">IFERROR(F264/D264,"-")</f>
        <v>-</v>
      </c>
    </row>
    <row r="265" spans="2:7" x14ac:dyDescent="0.25">
      <c r="B265" s="110" t="s">
        <v>160</v>
      </c>
      <c r="C265" s="112">
        <v>4124692608</v>
      </c>
      <c r="D265" s="111">
        <v>3539758.62</v>
      </c>
      <c r="E265" s="112">
        <v>410590371.09000003</v>
      </c>
      <c r="F265" s="112">
        <f t="shared" si="8"/>
        <v>407050612.47000003</v>
      </c>
      <c r="G265" s="113">
        <f t="shared" si="9"/>
        <v>114.99388974438037</v>
      </c>
    </row>
    <row r="266" spans="2:7" x14ac:dyDescent="0.25">
      <c r="B266" s="110" t="s">
        <v>161</v>
      </c>
      <c r="C266" s="112">
        <v>181191856</v>
      </c>
      <c r="D266" s="111">
        <v>7325428.3700000001</v>
      </c>
      <c r="E266" s="112">
        <v>0</v>
      </c>
      <c r="F266" s="112">
        <f t="shared" si="8"/>
        <v>-7325428.3700000001</v>
      </c>
      <c r="G266" s="113">
        <f t="shared" si="9"/>
        <v>-1</v>
      </c>
    </row>
    <row r="267" spans="2:7" x14ac:dyDescent="0.25">
      <c r="B267" s="110" t="s">
        <v>154</v>
      </c>
      <c r="C267" s="112">
        <v>62530426</v>
      </c>
      <c r="D267" s="111">
        <v>0</v>
      </c>
      <c r="E267" s="112">
        <v>0</v>
      </c>
      <c r="F267" s="112">
        <f t="shared" si="8"/>
        <v>0</v>
      </c>
      <c r="G267" s="113" t="str">
        <f t="shared" si="9"/>
        <v>-</v>
      </c>
    </row>
    <row r="268" spans="2:7" x14ac:dyDescent="0.25">
      <c r="B268" s="110" t="s">
        <v>155</v>
      </c>
      <c r="C268" s="112">
        <v>1785701384</v>
      </c>
      <c r="D268" s="111">
        <v>0</v>
      </c>
      <c r="E268" s="112">
        <v>3036023.28</v>
      </c>
      <c r="F268" s="112">
        <f t="shared" si="8"/>
        <v>3036023.28</v>
      </c>
      <c r="G268" s="113" t="str">
        <f t="shared" si="9"/>
        <v>-</v>
      </c>
    </row>
    <row r="269" spans="2:7" ht="15.75" thickBot="1" x14ac:dyDescent="0.3">
      <c r="B269" s="115" t="s">
        <v>144</v>
      </c>
      <c r="C269" s="117">
        <v>53729432508</v>
      </c>
      <c r="D269" s="116">
        <v>1850147173.8000002</v>
      </c>
      <c r="E269" s="117">
        <v>4481653063.5800009</v>
      </c>
      <c r="F269" s="117">
        <f t="shared" si="8"/>
        <v>2631505889.7800007</v>
      </c>
      <c r="G269" s="118">
        <f t="shared" si="9"/>
        <v>1.4223224655015823</v>
      </c>
    </row>
  </sheetData>
  <mergeCells count="6">
    <mergeCell ref="F5:G6"/>
    <mergeCell ref="B3:E3"/>
    <mergeCell ref="B4:E4"/>
    <mergeCell ref="B5:B6"/>
    <mergeCell ref="C5:C7"/>
    <mergeCell ref="D5:E6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Gráfico 1 -np</vt:lpstr>
      <vt:lpstr>Gráfico 1</vt:lpstr>
      <vt:lpstr>Tabla 1 </vt:lpstr>
      <vt:lpstr>Tabla 2</vt:lpstr>
      <vt:lpstr>Mapa </vt:lpstr>
      <vt:lpstr>Tabla 3</vt:lpstr>
      <vt:lpstr>Gráfico 2</vt:lpstr>
      <vt:lpstr>Anexo 1</vt:lpstr>
      <vt:lpstr>Anexo 2</vt:lpstr>
      <vt:lpstr>Anexo 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Mariangel Moneró Samuel</dc:creator>
  <cp:keywords/>
  <dc:description/>
  <cp:lastModifiedBy>Mariangel Moneró Samuel</cp:lastModifiedBy>
  <cp:revision/>
  <dcterms:created xsi:type="dcterms:W3CDTF">2022-05-09T14:22:24Z</dcterms:created>
  <dcterms:modified xsi:type="dcterms:W3CDTF">2022-09-15T19:05:52Z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2022-05-09T14:22:24Z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8cbf4a2d-ff90-4249-8aea-52f366d0abae</vt:lpwstr>
  </property>
  <property fmtid="{D5CDD505-2E9C-101B-9397-08002B2CF9AE}" pid="8" name="MSIP_Label_b5510b9d-1611-4022-8488-41b0fd106d01_ContentBits">
    <vt:lpwstr>0</vt:lpwstr>
  </property>
</Properties>
</file>