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4.158\Dir. EESF\Dpto. EEPE\Personales\Juan Portalatín\2023\T4\Ley de PGE 2024 con adenda\"/>
    </mc:Choice>
  </mc:AlternateContent>
  <xr:revisionPtr revIDLastSave="0" documentId="13_ncr:1_{8C20D359-99A9-45FC-8AE5-FEB961D4738A}" xr6:coauthVersionLast="47" xr6:coauthVersionMax="47" xr10:uidLastSave="{00000000-0000-0000-0000-000000000000}"/>
  <bookViews>
    <workbookView xWindow="28680" yWindow="-120" windowWidth="29040" windowHeight="15720" tabRatio="734" xr2:uid="{EBF6FD5F-12A9-4441-8CC8-18836C882E33}"/>
  </bookViews>
  <sheets>
    <sheet name="Gráfico 1" sheetId="10" r:id="rId1"/>
    <sheet name="Tabla 1" sheetId="8" r:id="rId2"/>
    <sheet name="Tabla 2" sheetId="2" r:id="rId3"/>
    <sheet name="Tabla 3" sheetId="4" r:id="rId4"/>
    <sheet name="Tabla 4" sheetId="3" r:id="rId5"/>
    <sheet name="Tabla 5" sheetId="11" r:id="rId6"/>
    <sheet name="Tabla 6 " sheetId="12" r:id="rId7"/>
    <sheet name="Tabla 7" sheetId="13" r:id="rId8"/>
    <sheet name="Tabla 8 " sheetId="14" r:id="rId9"/>
    <sheet name="Tabla 9" sheetId="15" r:id="rId10"/>
    <sheet name="Tabla 10" sheetId="16" r:id="rId11"/>
    <sheet name="Tabla 11" sheetId="17" r:id="rId12"/>
    <sheet name="Tabla 12" sheetId="18" r:id="rId13"/>
    <sheet name="Tabla 13" sheetId="19" r:id="rId14"/>
    <sheet name="Tabla 14" sheetId="20" r:id="rId15"/>
    <sheet name="Tabla 15" sheetId="21" r:id="rId16"/>
    <sheet name="Tabla 16" sheetId="22" r:id="rId17"/>
    <sheet name="Tabla 17" sheetId="23" r:id="rId18"/>
    <sheet name="Tabla 18" sheetId="24" r:id="rId19"/>
    <sheet name="Tabla 19" sheetId="25" r:id="rId20"/>
    <sheet name="Tabla 20" sheetId="26" r:id="rId21"/>
    <sheet name="Tabla 21" sheetId="27" r:id="rId22"/>
    <sheet name="Tabla 22" sheetId="28" r:id="rId23"/>
    <sheet name="Tabla 23" sheetId="29" r:id="rId24"/>
    <sheet name="Tabla 24" sheetId="30" r:id="rId25"/>
    <sheet name="Tabla 25" sheetId="31" r:id="rId26"/>
    <sheet name="Tabla 26" sheetId="32" r:id="rId27"/>
    <sheet name="Tabla 27" sheetId="33" r:id="rId28"/>
    <sheet name="Tabla 28" sheetId="34" r:id="rId29"/>
    <sheet name="Tabla 29" sheetId="35" r:id="rId30"/>
    <sheet name="Tabla 30" sheetId="36" r:id="rId31"/>
    <sheet name="Tabla 31" sheetId="37" r:id="rId32"/>
    <sheet name="Tabla 32" sheetId="38" r:id="rId33"/>
    <sheet name="Tabla 33" sheetId="39" r:id="rId34"/>
  </sheets>
  <definedNames>
    <definedName name="_Toc115277424" localSheetId="5">'Tabla 5'!$G$9</definedName>
    <definedName name="_Toc115277426" localSheetId="6">'Tabla 6 '!$F$6</definedName>
    <definedName name="_Toc115277427" localSheetId="8">'Tabla 8 '!$E$7</definedName>
    <definedName name="_Toc115277429" localSheetId="10">'Tabla 10'!$H$9</definedName>
    <definedName name="_Toc115277430" localSheetId="11">'Tabla 11'!$I$10</definedName>
    <definedName name="_Toc115277431" localSheetId="12">'Tabla 12'!$G$7</definedName>
    <definedName name="_Toc115277432" localSheetId="13">'Tabla 13'!$H$8</definedName>
    <definedName name="_Toc115277433" localSheetId="14">'Tabla 14'!$F$9</definedName>
    <definedName name="_Toc115277434" localSheetId="15">'Tabla 15'!$H$8</definedName>
    <definedName name="_Toc115277435" localSheetId="16">'Tabla 16'!$F$7</definedName>
    <definedName name="_Toc115277436" localSheetId="17">'Tabla 17'!$G$6</definedName>
    <definedName name="_Toc115277437" localSheetId="18">'Tabla 18'!$G$5</definedName>
    <definedName name="_Toc115277438" localSheetId="19">'Tabla 19'!$G$5</definedName>
    <definedName name="_Toc115277439" localSheetId="20">'Tabla 20'!$G$4</definedName>
    <definedName name="_Toc115277440" localSheetId="21">'Tabla 21'!$G$4</definedName>
    <definedName name="_Toc115277441" localSheetId="22">'Tabla 22'!$F$9</definedName>
    <definedName name="_Toc115277442" localSheetId="23">'Tabla 23'!$F$8</definedName>
    <definedName name="_Toc115277443" localSheetId="24">'Tabla 24'!$F$9</definedName>
    <definedName name="_Toc115277444" localSheetId="25">'Tabla 25'!$F$8</definedName>
    <definedName name="_Toc115277445" localSheetId="26">'Tabla 26'!$F$7</definedName>
    <definedName name="_Toc115277446" localSheetId="27">'Tabla 27'!$F$8</definedName>
    <definedName name="_Toc115277447" localSheetId="28">'Tabla 28'!$F$7</definedName>
    <definedName name="_Toc115277448" localSheetId="29">'Tabla 29'!$G$5</definedName>
    <definedName name="_Toc115277449" localSheetId="30">'Tabla 30'!$F$6</definedName>
    <definedName name="_Toc115277450" localSheetId="31">'Tabla 31'!$F$5</definedName>
    <definedName name="_Toc115283910" localSheetId="2">'Tabla 2'!$C$4</definedName>
    <definedName name="_Toc115283911" localSheetId="3">'Tabla 3'!$D$4</definedName>
    <definedName name="_Toc115283912" localSheetId="4">'Tabla 4'!$D$2</definedName>
    <definedName name="_Toc146729387" localSheetId="1">'Tabla 1'!$B$5</definedName>
    <definedName name="_Toc146729393" localSheetId="7">'Tabla 7'!$F$8</definedName>
    <definedName name="_Toc146729395" localSheetId="9">'Tabla 9'!$H$11</definedName>
    <definedName name="_Toc146729418" localSheetId="32">'Tabla 32'!#REF!</definedName>
    <definedName name="_Toc146729419" localSheetId="33">'Tabla 33'!$F$3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2" l="1"/>
  <c r="I10" i="2" l="1"/>
  <c r="J29" i="2"/>
  <c r="L14" i="15" l="1"/>
  <c r="K14" i="15"/>
  <c r="J14" i="15"/>
  <c r="I14" i="15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11" i="4"/>
  <c r="G48" i="3"/>
  <c r="H48" i="3"/>
  <c r="M48" i="3" s="1"/>
  <c r="I48" i="3"/>
  <c r="E48" i="3"/>
  <c r="J48" i="3" s="1"/>
  <c r="N10" i="3"/>
  <c r="N11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7" i="3"/>
  <c r="N39" i="3"/>
  <c r="N40" i="3"/>
  <c r="N41" i="3"/>
  <c r="N42" i="3"/>
  <c r="N43" i="3"/>
  <c r="N44" i="3"/>
  <c r="N46" i="3"/>
  <c r="N47" i="3"/>
  <c r="N48" i="3"/>
  <c r="N9" i="3"/>
  <c r="M10" i="3"/>
  <c r="M11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7" i="3"/>
  <c r="M39" i="3"/>
  <c r="M40" i="3"/>
  <c r="M41" i="3"/>
  <c r="M42" i="3"/>
  <c r="M43" i="3"/>
  <c r="M44" i="3"/>
  <c r="M46" i="3"/>
  <c r="M47" i="3"/>
  <c r="M9" i="3"/>
  <c r="L10" i="3"/>
  <c r="L11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6" i="3"/>
  <c r="L47" i="3"/>
  <c r="L48" i="3"/>
  <c r="L9" i="3"/>
  <c r="K10" i="3"/>
  <c r="K11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9" i="3"/>
  <c r="K40" i="3"/>
  <c r="K41" i="3"/>
  <c r="K42" i="3"/>
  <c r="K43" i="3"/>
  <c r="K44" i="3"/>
  <c r="K46" i="3"/>
  <c r="K47" i="3"/>
  <c r="K9" i="3"/>
  <c r="J10" i="3"/>
  <c r="J11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7" i="3"/>
  <c r="J39" i="3"/>
  <c r="J40" i="3"/>
  <c r="J41" i="3"/>
  <c r="J42" i="3"/>
  <c r="J43" i="3"/>
  <c r="J44" i="3"/>
  <c r="J45" i="3"/>
  <c r="J46" i="3"/>
  <c r="J47" i="3"/>
  <c r="J9" i="3"/>
  <c r="F9" i="3"/>
  <c r="G9" i="3"/>
  <c r="H9" i="3"/>
  <c r="I9" i="3"/>
  <c r="F12" i="3"/>
  <c r="K12" i="3" s="1"/>
  <c r="G12" i="3"/>
  <c r="L12" i="3" s="1"/>
  <c r="H12" i="3"/>
  <c r="M12" i="3" s="1"/>
  <c r="I12" i="3"/>
  <c r="N12" i="3" s="1"/>
  <c r="F36" i="3"/>
  <c r="G36" i="3"/>
  <c r="H36" i="3"/>
  <c r="M36" i="3" s="1"/>
  <c r="I36" i="3"/>
  <c r="N36" i="3" s="1"/>
  <c r="F45" i="3"/>
  <c r="K45" i="3" s="1"/>
  <c r="G45" i="3"/>
  <c r="L45" i="3" s="1"/>
  <c r="H45" i="3"/>
  <c r="M45" i="3" s="1"/>
  <c r="I45" i="3"/>
  <c r="N45" i="3" s="1"/>
  <c r="F38" i="3"/>
  <c r="K38" i="3" s="1"/>
  <c r="G38" i="3"/>
  <c r="H38" i="3"/>
  <c r="M38" i="3" s="1"/>
  <c r="I38" i="3"/>
  <c r="N38" i="3" s="1"/>
  <c r="E9" i="3"/>
  <c r="E12" i="3"/>
  <c r="J12" i="3" s="1"/>
  <c r="E36" i="3"/>
  <c r="J36" i="3" s="1"/>
  <c r="E38" i="3"/>
  <c r="J38" i="3" s="1"/>
  <c r="E45" i="3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10" i="2"/>
  <c r="K10" i="2"/>
  <c r="J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F48" i="3" l="1"/>
  <c r="K48" i="3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EA43898-94F1-4E49-A2B4-E15B2346DABC}" odcFile="C:\Users\jportalatin\Documents\Mis archivos de origen de datos\bi EJECUCION INGRESO Y GASTO A LA FECHA EJECUCION INGRESOS Y GASTOS.odc" keepAlive="1" name="bi EJECUCION INGRESO Y GASTO A LA FECHA EJECUCION INGRESOS Y GASTOS" type="5" refreshedVersion="8" background="1">
    <dbPr connection="Provider=MSOLAP.8;Integrated Security=SSPI;Persist Security Info=True;Initial Catalog=EJECUCION INGRESO Y GASTO A LA FECHA;Data Source=bi;MDX Compatibility=1;Safety Options=2;MDX Missing Member Mode=Error;Update Isolation Level=2" command="EJECUCION INGRESOS Y GASTOS" commandType="1"/>
    <olapPr sendLocale="1" rowDrillCount="1000"/>
  </connection>
  <connection id="2" xr16:uid="{CD929EDC-C2A1-4665-A008-A42967E1D288}" odcFile="C:\Users\jportalatin\Documents\Mis archivos de origen de datos\bi EJECUCION INGRESO Y GASTO A LA FECHA EJECUCION INGRESOS Y GASTOS.odc" keepAlive="1" name="bi EJECUCION INGRESO Y GASTO A LA FECHA EJECUCION INGRESOS Y GASTOS1" type="5" refreshedVersion="8" background="1">
    <dbPr connection="Provider=MSOLAP.8;Integrated Security=SSPI;Persist Security Info=True;Initial Catalog=EJECUCION INGRESO Y GASTO A LA FECHA;Data Source=bi;MDX Compatibility=1;Safety Options=2;MDX Missing Member Mode=Error;Update Isolation Level=2" command="EJECUCION INGRESOS Y GASTOS" commandType="1"/>
    <olapPr sendLocale="1" rowDrillCount="1000"/>
  </connection>
</connections>
</file>

<file path=xl/sharedStrings.xml><?xml version="1.0" encoding="utf-8"?>
<sst xmlns="http://schemas.openxmlformats.org/spreadsheetml/2006/main" count="962" uniqueCount="582">
  <si>
    <t>0101 - SENADO DE LA REPÚBLICA</t>
  </si>
  <si>
    <t>0102 - CÁMARA DE DIPUTADOS</t>
  </si>
  <si>
    <t>0201 - PRESIDENCIA DE LA REPÚBLICA</t>
  </si>
  <si>
    <t>0202 - MINISTERIO DE  INTERIOR Y POLICÍA</t>
  </si>
  <si>
    <t>0203 - MINISTERIO DE DEFENSA</t>
  </si>
  <si>
    <t>0204 - MINISTERIO DE RELACIONES EXTERIORES</t>
  </si>
  <si>
    <t>0205 - MINISTERIO DE HACIENDA</t>
  </si>
  <si>
    <t>0206 - MINISTERIO DE EDUCACIÓN</t>
  </si>
  <si>
    <t>0207 - MINISTERIO DE SALUD PÚBLICA Y ASISTENCIA SOCIAL</t>
  </si>
  <si>
    <t>0208 - MINISTERIO DE DEPORTES Y RECREACIÓN</t>
  </si>
  <si>
    <t>0209 - MINISTERIO DE TRABAJO</t>
  </si>
  <si>
    <t>0210 - MINISTERIO DE AGRICULTURA</t>
  </si>
  <si>
    <t>0211 - MINISTERIO DE OBRAS PÚBLICAS Y COMUNICACIONES</t>
  </si>
  <si>
    <t>0212 - MINISTERIO DE INDUSTRIA, COMERCIO Y MIPYMES (MICM)</t>
  </si>
  <si>
    <t>0213 - MINISTERIO DE TURISMO</t>
  </si>
  <si>
    <t>0214 - PROCURADURÍA GENERAL DE LA REPÚBLICA</t>
  </si>
  <si>
    <t>0215 - MINISTERIO DE LA MUJER</t>
  </si>
  <si>
    <t>0216 - MINISTERIO DE CULTURA</t>
  </si>
  <si>
    <t>0217 - MINISTERIO DE LA JUVENTUD</t>
  </si>
  <si>
    <t>0218 - MINISTERIO DE MEDIO AMBIENTE Y RECURSOS NATURALES</t>
  </si>
  <si>
    <t>0219 - MINISTERIO DE EDUCACIÓN SUPERIOR CIENCIA Y TECNOLOGÍA</t>
  </si>
  <si>
    <t>0220 - MINISTERIO DE ECONOMÍA, PLANIFICACIÓN Y DESARROLLO</t>
  </si>
  <si>
    <t>0221 - MINISTERIO DE ADMINISTRACIÓN PÚBLICA</t>
  </si>
  <si>
    <t>0222 - MINISTERIO DE ENERGIA Y MINAS</t>
  </si>
  <si>
    <t>0223 - MINISTERIO DE LA VIVIENDA, HABITAT Y EDIFICACIONES (MIVHED)</t>
  </si>
  <si>
    <t>0301 - PODER JUDICIAL</t>
  </si>
  <si>
    <t>0401 - JUNTA CENTRAL ELECTORAL</t>
  </si>
  <si>
    <t>0402 - CÁMARA DE CUENTAS</t>
  </si>
  <si>
    <t>0403 - TRIBUNAL CONSTITUCIONAL</t>
  </si>
  <si>
    <t>0404 - DEFENSOR DEL PUEBLO</t>
  </si>
  <si>
    <t>0405 - TRIBUNAL SUPERIOR  ELECTORAL ( TSE)</t>
  </si>
  <si>
    <t>0406 - OFICINA NACIONAL DE DEFENSA PUBLICA</t>
  </si>
  <si>
    <t>0998 - ADMINISTRACION DE DEUDA PUBLICA Y ACTIVOS FINANCIEROS</t>
  </si>
  <si>
    <t>0999 - ADMINISTRACION DE OBLIGACIONES DEL TESORO NACIONAL</t>
  </si>
  <si>
    <t>2.1 - Gastos corrientes</t>
  </si>
  <si>
    <t>2.2 - Gastos de capital</t>
  </si>
  <si>
    <t>2.1.2 - Gastos de consumo</t>
  </si>
  <si>
    <t>2.1.3 - Prestaciones de la seguridad social</t>
  </si>
  <si>
    <t>2.1.4 - Intereses de la deuda</t>
  </si>
  <si>
    <t>2.1.5 - Subvenciones otorgadas a empresas</t>
  </si>
  <si>
    <t>2.1.6 - Transferencias corrientes otorgadas</t>
  </si>
  <si>
    <t>2.1.9 - Otros gastos corrientes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</si>
  <si>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</si>
  <si>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</si>
  <si>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</si>
  <si>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</si>
  <si>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 otorgadas</t>
  </si>
  <si>
    <t>2.2.8 - Gastos de capital, reserva presupuestaria</t>
  </si>
  <si>
    <t>Detalle
Título - Subtítulo - Grupo</t>
  </si>
  <si>
    <t>Proyecciones</t>
  </si>
  <si>
    <t>% PIB 2024*</t>
  </si>
  <si>
    <t>% PIB 2025*</t>
  </si>
  <si>
    <t>% PIB 2026*</t>
  </si>
  <si>
    <t>6 = 1/PIB</t>
  </si>
  <si>
    <t>7 = 2/PIB</t>
  </si>
  <si>
    <t>8 = 3/PIB</t>
  </si>
  <si>
    <t>9 = 4/PIB</t>
  </si>
  <si>
    <t>10 = 5/PIB</t>
  </si>
  <si>
    <t>2.1.2.1 - Remuneraciones</t>
  </si>
  <si>
    <t>2.1.2.2 - Bienes y servicios</t>
  </si>
  <si>
    <t>2.1.2.4 - Impuestos sobre los productos, la producción y las importaciones de las empresas</t>
  </si>
  <si>
    <t>2.1.2.7 - 5 %  que se asigna durante el ejercicio para gasto corriente</t>
  </si>
  <si>
    <t>2.1.2.8 - 1 %  que se asigna durante el ejercicio para gasto corriente por calamidad publica</t>
  </si>
  <si>
    <t>Total General</t>
  </si>
  <si>
    <t>PIB Nominal 2023</t>
  </si>
  <si>
    <t>PIB Nominal 2024</t>
  </si>
  <si>
    <t>PIB Nominal 2025</t>
  </si>
  <si>
    <t>PIB Nominal 2026</t>
  </si>
  <si>
    <t>PIB Nominal 2027</t>
  </si>
  <si>
    <t>% PIB 2027*</t>
  </si>
  <si>
    <t>Notas:</t>
  </si>
  <si>
    <t>Fuente: Sistema de Información de la Gestión Financiera (SIGEF) y proyecciones de la Dirección General de Presupuesto</t>
  </si>
  <si>
    <r>
      <t>Presupuesto Vigente 2023</t>
    </r>
    <r>
      <rPr>
        <b/>
        <vertAlign val="superscript"/>
        <sz val="11"/>
        <color theme="0"/>
        <rFont val="Times New Roman"/>
        <family val="1"/>
      </rPr>
      <t>/1</t>
    </r>
  </si>
  <si>
    <t>Presupuesto vigente al 25 de septiembre 2023</t>
  </si>
  <si>
    <t>Detalle
Capítulo - Subcapítulo - UE</t>
  </si>
  <si>
    <t>PODER LEGISLATIVO</t>
  </si>
  <si>
    <t>PODER EJECUTIVO</t>
  </si>
  <si>
    <t>PODER JUDICIAL</t>
  </si>
  <si>
    <t>ORGANISMOS ESPECIALES</t>
  </si>
  <si>
    <t>OTROS</t>
  </si>
  <si>
    <t>% PIB 2023*</t>
  </si>
  <si>
    <t>Detalle
Finalidad - Función</t>
  </si>
  <si>
    <t>1 - SERVICIOS  GENERALES</t>
  </si>
  <si>
    <t>2 - SERVICIOS ECONÓMICOS</t>
  </si>
  <si>
    <t>3 - PROTECCIÓN DEL MEDIO AMBIENTE</t>
  </si>
  <si>
    <t>4 - SERVICIOS SOCIALES</t>
  </si>
  <si>
    <t>5 - INTERESES DE LA DEUDA PÚBLICA</t>
  </si>
  <si>
    <t>1.1 - Administración general</t>
  </si>
  <si>
    <t>1.2 - Relaciones internacionales</t>
  </si>
  <si>
    <t>1.3 - Defensa nacional</t>
  </si>
  <si>
    <t>1.4 - Justicia, orden público y seguridad</t>
  </si>
  <si>
    <t>2.1 - Asuntos económicos, comerciales y laborales</t>
  </si>
  <si>
    <t>2.2 - Agropecuaria, caza, pesca y silvicultura</t>
  </si>
  <si>
    <t>2.3 - Riego</t>
  </si>
  <si>
    <t>2.4 - Energía y combustible</t>
  </si>
  <si>
    <t>2.5 - Minería, manufactura y construcción</t>
  </si>
  <si>
    <t>2.6 - Transporte</t>
  </si>
  <si>
    <t>2.7 - Comunicaciones</t>
  </si>
  <si>
    <t>2.8 - Banca y seguros</t>
  </si>
  <si>
    <t>2.9 - Otros servicios económicos</t>
  </si>
  <si>
    <t>3.1 - Protección del aire, agua y suelo</t>
  </si>
  <si>
    <t>3.2 - Protección de la biodiversidad y ordenación de desechos</t>
  </si>
  <si>
    <t>3.3 - Cambio Climático</t>
  </si>
  <si>
    <t>4.1 - Vivienda y servicios comunitarios</t>
  </si>
  <si>
    <t>4.2 - Salud</t>
  </si>
  <si>
    <t>4.3 - Actividades deportivas, recreativas, culturales y religiosas</t>
  </si>
  <si>
    <t>4.4 - Educación</t>
  </si>
  <si>
    <t>4.5 - Protección social</t>
  </si>
  <si>
    <t>4.6 - Equidad de género</t>
  </si>
  <si>
    <t>5.1 - Intereses y comisiones de deuda pública</t>
  </si>
  <si>
    <t>Total general</t>
  </si>
  <si>
    <t>MGMP - PGE 2023</t>
  </si>
  <si>
    <t>Cambios desde PGE 2023 al PGE 2024</t>
  </si>
  <si>
    <t>Efecto de Decisiones de Política</t>
  </si>
  <si>
    <t>Subsidio eléctrico</t>
  </si>
  <si>
    <t>Subvenciones a combustibles y otros</t>
  </si>
  <si>
    <t>Transferencias a gobiernos locales</t>
  </si>
  <si>
    <t>de las cuales: Ministerio de Interior y Policía</t>
  </si>
  <si>
    <t>Ministerio de defensa</t>
  </si>
  <si>
    <t>Asignaciones a otros Poderes del Estado y otros organismos constitucionales</t>
  </si>
  <si>
    <t>Efecto de Cambios en parámetros</t>
  </si>
  <si>
    <t>Gastos electorales (Junta Central Electoral)</t>
  </si>
  <si>
    <t>de los cuales: transferencias a partidos políticos</t>
  </si>
  <si>
    <t>Intereses de la deuda pública</t>
  </si>
  <si>
    <t>Variaciones totales</t>
  </si>
  <si>
    <t>MGMP - PGE 2024</t>
  </si>
  <si>
    <r>
      <t>Remuneraciones</t>
    </r>
    <r>
      <rPr>
        <vertAlign val="superscript"/>
        <sz val="11"/>
        <color theme="1"/>
        <rFont val="Calibri"/>
        <family val="2"/>
        <scheme val="minor"/>
      </rPr>
      <t>/1</t>
    </r>
  </si>
  <si>
    <t>1/ Solo incluye remuneraciones del poder ejecutivo, excluye MINERD</t>
  </si>
  <si>
    <t>4% PIB a Educación</t>
  </si>
  <si>
    <r>
      <t>Prestaciones de seguridad social</t>
    </r>
    <r>
      <rPr>
        <vertAlign val="superscript"/>
        <sz val="11"/>
        <color theme="1"/>
        <rFont val="Calibri"/>
        <family val="2"/>
        <scheme val="minor"/>
      </rPr>
      <t>/2</t>
    </r>
  </si>
  <si>
    <t>3/ Variaciones en este rubro se explican por variaciones en el PIB y presiones adicionales en el gasto corriente. Solo incluye información del poder ejecutivo, excluyendo MINERD</t>
  </si>
  <si>
    <r>
      <t>Activos fijos (Formación bruta de capital fijo)</t>
    </r>
    <r>
      <rPr>
        <vertAlign val="superscript"/>
        <sz val="11"/>
        <color theme="1"/>
        <rFont val="Calibri"/>
        <family val="2"/>
        <scheme val="minor"/>
      </rPr>
      <t>/3</t>
    </r>
  </si>
  <si>
    <t>2/ Solo incluye las prestaciones pagadas por el capítulo 0999 y las del Ministerio de Defensa</t>
  </si>
  <si>
    <t>/ Las proyecciones de cada elemento mencionado en la tabla son excluyentes entre sí</t>
  </si>
  <si>
    <t>Fuente: Dirección General de Presupuesto</t>
  </si>
  <si>
    <t>Otras decisiones de política</t>
  </si>
  <si>
    <t>cómo % del PIB</t>
  </si>
  <si>
    <t>Fuente: DIGEPRES</t>
  </si>
  <si>
    <t>Tabla 1. Conciliación de proyecciones del Gobierno Central</t>
  </si>
  <si>
    <t>En millones RD$</t>
  </si>
  <si>
    <t>Tabla 2. Clasificación Económica del Gasto del Gobierno Central en el período 2023-2027</t>
  </si>
  <si>
    <t>Valores en millones RD$ y cómo % del PIB</t>
  </si>
  <si>
    <r>
      <t>Gráfico 1. Gastos totales del Gobierno Central</t>
    </r>
    <r>
      <rPr>
        <b/>
        <sz val="14"/>
        <rFont val="Calibri"/>
        <family val="2"/>
      </rPr>
      <t xml:space="preserve"> </t>
    </r>
  </si>
  <si>
    <t>Tabla 3. Clasificación Funcional del Gasto del Gobierno Central en el período 2023-2027</t>
  </si>
  <si>
    <t>Tabla 4. Clasificación Institucional del Gasto del Gobierno Central en el período 2023-2027</t>
  </si>
  <si>
    <t>Capítulo/Programa/Producto</t>
  </si>
  <si>
    <t>UM</t>
  </si>
  <si>
    <t>RD$ (millones)</t>
  </si>
  <si>
    <t>0219-MINISTERIO DE EDUCACIÓN SUPERIOR CIENCIA Y TECNOLOGÍA</t>
  </si>
  <si>
    <t>01-Actividades centrales</t>
  </si>
  <si>
    <t>7032-Acciones que no generan producción</t>
  </si>
  <si>
    <t>11-Fomento y desarrollo de la educación superior</t>
  </si>
  <si>
    <t>6089-Estudiantes que acceden al servicio de educación técnico superior</t>
  </si>
  <si>
    <t>6773-Personas acceden a servicios de legalización de documentos académicos de los niveles de técnico superior, grado y postgrado</t>
  </si>
  <si>
    <t>6775-Ciudadanos acceden a programas de becas internacionales de postgrado</t>
  </si>
  <si>
    <t>6776-Ciudadanos acceden a programas de becas nacionales técnico superior, de grado y postgrado</t>
  </si>
  <si>
    <t>6778-IES con planes de estudio acorde al catálogo de cualificaciones</t>
  </si>
  <si>
    <t>6781-IES evaluadas para la formulación e implementación del  plan quinquenal</t>
  </si>
  <si>
    <t>7259-Acciones comunes P11</t>
  </si>
  <si>
    <t>7873-Programas de formación académica de las IES evaluados</t>
  </si>
  <si>
    <t>6777-Ciudadanos acceden a programas de lenguas extranjeras</t>
  </si>
  <si>
    <t>6782-IES asistidas en coordinación con el sector empresarial para impulsar que en sus labores académicas tomen en cuenta las necesidades de este</t>
  </si>
  <si>
    <t>12-Fomento y desarrollo de la ciencia y la tecnología</t>
  </si>
  <si>
    <t>6784-Investigadores reciben financiamientos a proyectos de innovación científica y tecnológicas</t>
  </si>
  <si>
    <t>6785-Jóvenes universitarios acceden a programas de promoción de la mentalidad y cultura emprendedora</t>
  </si>
  <si>
    <t>6787-Bachilleres que acceden al servicio de educación tecnológica técnica superior con enfoque de género</t>
  </si>
  <si>
    <t>6788-Bachilleres y profesionales que aceden a cursos, diplomados y talleres con enfoque de género</t>
  </si>
  <si>
    <t>6789-Estudiantes acceden a programas de investigación científicas tecnológicas</t>
  </si>
  <si>
    <t>6790-Profesores y jóvenes universitarios que acceden a programas de difusión de la ciencia y la tecnología</t>
  </si>
  <si>
    <t>7000-Acciones comunes P12</t>
  </si>
  <si>
    <t>98-Administración de contribuciones especiales</t>
  </si>
  <si>
    <t>6959-Acciones que no generan producción P98</t>
  </si>
  <si>
    <t>99-Administración de activos, pasivos y transferencias</t>
  </si>
  <si>
    <t>7145-Acciones que no generan producción P99</t>
  </si>
  <si>
    <t xml:space="preserve"> UM </t>
  </si>
  <si>
    <t>0207-MINISTERIO DE SALUD PÚBLICA Y ASISTENCIA SOCIAL</t>
  </si>
  <si>
    <t>-</t>
  </si>
  <si>
    <t>7166-Acciones que no generan producción</t>
  </si>
  <si>
    <t>18-Provisión de medicamentos, insumos sanitarios y reactivos de laboratorio</t>
  </si>
  <si>
    <t>6187-Población vulnerable dispensada con medicamentos oportuno y bajo costo a través de las farmacias del pueblo</t>
  </si>
  <si>
    <t>6188-Red pública de prestación de servicios de salud abastecido de medicamentos, insumos sanitarios y reactivos de laboratorio</t>
  </si>
  <si>
    <t>7275-Acciones comunes P18</t>
  </si>
  <si>
    <t>22-Calidad de vida e inclusión social de niños con discapacidad intelectual (CAID)</t>
  </si>
  <si>
    <t>7797-Niños de 0 a 12 años con discapacidad reciben atención terapéutica integral</t>
  </si>
  <si>
    <t>7798-Acciones Comunes P22</t>
  </si>
  <si>
    <t>7796-Niños de 0-12 años con discapacidad reciben atención médica integral para la evaluación y diagnóstico de autismo, síndrome de Down y parálisis cerebral</t>
  </si>
  <si>
    <t>23-Dirección y coordinación del Sistema Nacional de Salud</t>
  </si>
  <si>
    <t>6892-Sector público, privado, sociedad civil y organismos internacionales coordinados intersectorialmente, implementando el enfoque de determinación social</t>
  </si>
  <si>
    <t>6894-Instituciones del Sistema Nacional de Salud cuentan con direccionamiento estratégico para la gestión eficiente</t>
  </si>
  <si>
    <t>6900-Sistema Nacional de Salud dispone de sistema de gestión de RRHH para la atención de necesidades territoriales con base en perfiles epidemiológicos</t>
  </si>
  <si>
    <t>6902-Sistema Nacional de Salud dispone de normativas e instrumentos de garantía de calidad de los servicios de materno infantil, VIH, tuberculosis, dengue y servicios de sangre</t>
  </si>
  <si>
    <t>6903-Servicios Regionales de Salud con acuerdo marco firmado con el MSP para una provisión con enfoque de acceso, cobertura y equidad en salud</t>
  </si>
  <si>
    <t>6906-DPS/DAS con las competencias fortalecidas para la gestión de la función desconcentrada de la rectoría</t>
  </si>
  <si>
    <t>7299-Acciones comunes P23</t>
  </si>
  <si>
    <t>24-Regulación sanitaria</t>
  </si>
  <si>
    <t>6893-Sistema Nacional de Salud monitoreado según la calidad de provisión de los servicios</t>
  </si>
  <si>
    <t>6896-Establecimientos evaluados según estándares de calidad para la prestación de servicios</t>
  </si>
  <si>
    <t>6908-Prestadoras de servicios de salud disponen de directrices actualizadas para la gestión de los servicios individuales y colectivos en etapas vitales</t>
  </si>
  <si>
    <t>7162-Acciones comunes P24</t>
  </si>
  <si>
    <t>7936-Instituciones y establecimientos comerciales de medicamentos, alimentos, cosméticos, higiene del hogar y personal, productos sanitarios y dispositivos médicos son gestionados para garantizar el control sanitario</t>
  </si>
  <si>
    <t>25-Gestión y provisión de salud colectiva</t>
  </si>
  <si>
    <t>6898-Población recibe medicamentos de alto costo a través de las farmacias con enfoque de equidad</t>
  </si>
  <si>
    <t>6899-Grupos poblacionales por etapas vitales intervenidos para la prevención de enfermedades, promoción y protección de la salud en el territorio</t>
  </si>
  <si>
    <t>6901-Establecimientos cuentan con insumos y medicamentos para atender a las necesidades de protección a la salud</t>
  </si>
  <si>
    <t>6904-Unidades de vacunación disponen de biológicos e insumos para la vacunación, acorde a las directrices, esquema y prioridades en salud pública</t>
  </si>
  <si>
    <t>6905-Municipios y organizaciones comunitarias basadas en la fe, participan en espacios de educación y promoción en salud dirigida a etapas vitales</t>
  </si>
  <si>
    <t>6907-Personas y organizaciones cuentan con espacios, procesos y estrategias en el sector salud para participar en la toma de decisiones e intervenciones municipales</t>
  </si>
  <si>
    <t>6909-Prestadoras de servicios de salud se articulan al sistema de vigilancia epidemiológica</t>
  </si>
  <si>
    <t>6950-Comunidades reciben vigilancia sanitaria para la protección contra los riesgos para la salud, con enfoque en los determinantes sociales</t>
  </si>
  <si>
    <t>7250-Acciones comunes P25</t>
  </si>
  <si>
    <t>7196-Acciones que no generan producción P98</t>
  </si>
  <si>
    <t>7226-Acciones que no generan producción P99</t>
  </si>
  <si>
    <r>
      <t>Fuente:</t>
    </r>
    <r>
      <rPr>
        <sz val="8"/>
        <color theme="1"/>
        <rFont val="Times New Roman"/>
        <family val="1"/>
      </rPr>
      <t xml:space="preserve"> Elaboración propia según datos del Sistema de Información de la Gestión Financiera (SIGEF</t>
    </r>
  </si>
  <si>
    <r>
      <rPr>
        <b/>
        <sz val="8"/>
        <color theme="1"/>
        <rFont val="Times New Roman"/>
        <family val="1"/>
      </rPr>
      <t>Notas</t>
    </r>
    <r>
      <rPr>
        <sz val="8"/>
        <color theme="1"/>
        <rFont val="Times New Roman"/>
        <family val="1"/>
      </rPr>
      <t>: proyecciones indicativas para el periodo 2025-2027. No se incluyen las proyecciones de los programas presupuestarios orientados a resultados.</t>
    </r>
  </si>
  <si>
    <t>0212-MINISTERIO DE INDUSTRIA, COMERCIO Y MIPYMES (MICM)</t>
  </si>
  <si>
    <t>7122-Acciones que no generan producción</t>
  </si>
  <si>
    <t>11-Fomento y desarrollo de la productividad y competitividad del sector industrial</t>
  </si>
  <si>
    <t>6532-Técnicos de las industrias manufactureras reciben capacitación para el fortalecimiento del sector</t>
  </si>
  <si>
    <t>7769-Acciones Comunes P11</t>
  </si>
  <si>
    <t>17-Supervición, regulación y fomento del comercio</t>
  </si>
  <si>
    <t>6537-Empresas reciben permisos para operar almacenes generales de depósitos</t>
  </si>
  <si>
    <t>6538-Empresas reciben certificación de clasificación como Mipymes</t>
  </si>
  <si>
    <t>6540-Empresas del sector productivo reciben capacitación sobre comercio exterior</t>
  </si>
  <si>
    <t>6542-Empresas del sector combustibles adquieren licencias de regulación en la cadena de comercialización</t>
  </si>
  <si>
    <t>6545-Operativos de regulación de las actividades de distribución y trasiego ilícito de combustible</t>
  </si>
  <si>
    <t>6725-Empresas exportadoras reciben asistencia técnica en comercio exterior</t>
  </si>
  <si>
    <t>6726-Establecimientos comerciales con regulación de actividades comerciales</t>
  </si>
  <si>
    <t>6727-Estaciones de expendio de combustibles con regulación en el cumplimiento de las normas vigentes</t>
  </si>
  <si>
    <t>7013-Acciones comunes P17</t>
  </si>
  <si>
    <t>7304-Unidades de transporte reguladas para la comercialización de combustible</t>
  </si>
  <si>
    <t>18-Fomento y desarrollo de la micro, pequeña y mediana empresa</t>
  </si>
  <si>
    <t>6547-Personas físicas reciben apoyo para el desarrollo de emprendimientos</t>
  </si>
  <si>
    <t>6548-Mipymes reciben servicios de asistencia especializada para el desarrollo empresarial</t>
  </si>
  <si>
    <t>6975-Acciones comunes P18</t>
  </si>
  <si>
    <t>19-Fortalecimiento del sistema dominicano de la calidad.</t>
  </si>
  <si>
    <t>6791-Instituciones públicas y privadas reciben acciones formativas para el fortalecimiento del sistema dominicano para la calidad</t>
  </si>
  <si>
    <t>7015-Acciones que no generan producción P98</t>
  </si>
  <si>
    <t>7172-Acciones que no generan producción P99</t>
  </si>
  <si>
    <r>
      <rPr>
        <b/>
        <sz val="8"/>
        <color theme="1"/>
        <rFont val="Times New Roman"/>
        <family val="1"/>
      </rPr>
      <t>Notas:</t>
    </r>
    <r>
      <rPr>
        <sz val="8"/>
        <color theme="1"/>
        <rFont val="Times New Roman"/>
        <family val="1"/>
      </rPr>
      <t xml:space="preserve"> proyecciones indicativas para el periodo 2025-2027. Solo incluye las proyecciones del MGMP de la Unidad Ejecutora del Ministerio de Industria, Comercio y MIPyMES.</t>
    </r>
  </si>
  <si>
    <r>
      <rPr>
        <b/>
        <sz val="8"/>
        <color theme="1"/>
        <rFont val="Times New Roman"/>
        <family val="1"/>
      </rPr>
      <t xml:space="preserve">Fuente: </t>
    </r>
    <r>
      <rPr>
        <sz val="8"/>
        <color theme="1"/>
        <rFont val="Times New Roman"/>
        <family val="1"/>
      </rPr>
      <t xml:space="preserve">Elaboración propia según datos del Sistema de Información de la Gestión Financiera (SIGEF) </t>
    </r>
  </si>
  <si>
    <t>Resultado</t>
  </si>
  <si>
    <t>Tipo de resultado</t>
  </si>
  <si>
    <t>Indicador</t>
  </si>
  <si>
    <t>Línea base</t>
  </si>
  <si>
    <t>(Año)</t>
  </si>
  <si>
    <t>Metas</t>
  </si>
  <si>
    <t>Reducir la mortalidad materna</t>
  </si>
  <si>
    <t xml:space="preserve">Final </t>
  </si>
  <si>
    <t>Razón de la mortalidad materno</t>
  </si>
  <si>
    <t>Reducir la mortalidad neonatal</t>
  </si>
  <si>
    <t>Tasa de mortalidad neonatal</t>
  </si>
  <si>
    <t>Reducir los casos de mortalidad materna del centro con relación a la región a la que pertenece</t>
  </si>
  <si>
    <t>Intermedio</t>
  </si>
  <si>
    <t>Porcentaje de muertes maternas que el Hospital Materno Infantil San Lorenzo de Los Mina aporta a la Región Metropolitana</t>
  </si>
  <si>
    <t>Porcentaje de muertes maternas que el Hospital Maternidad Nuestra Señora de La Altagracia aporta a la Región Metropolitana</t>
  </si>
  <si>
    <t>Reducir los casos de mortalidad neonatal del centro con relación a la región a la que pertenece</t>
  </si>
  <si>
    <t>Porcentaje de muertes neonatales que el Hospital Materno Infantil San Lorenzo de Los Mina aporta a la Región Metropolitana</t>
  </si>
  <si>
    <t>Porcentaje de muertes neonatales que el Hospital Maternidad Nuestra Señora de La Altagracia aporta a la Región Metropolitana</t>
  </si>
  <si>
    <t>Reducir la población de nacimientos prematuros en los centros priorizados</t>
  </si>
  <si>
    <t>Porcentaje de nacidos con prematuridad en el Hospital Materno Infantil San Lorenzo de Los Mina</t>
  </si>
  <si>
    <t>Porcentaje de nacidos con prematuridad en el Hospital Maternidad Nuestra Señora de La Altagracia</t>
  </si>
  <si>
    <t>Reducir los casos de muerte por trastornos hipertensivos, preeclampsia y eclampsia en los centros priorizados</t>
  </si>
  <si>
    <t>Inmediato</t>
  </si>
  <si>
    <t xml:space="preserve"> Porcentaje de muertes maternas causadas por trastornos de hipertensión en el Hospital Materno Infantil San Lorenzo de Los Mina</t>
  </si>
  <si>
    <t xml:space="preserve">Porcentaje de muertes maternas causadas por trastornos de hipertensión en el Hospital Maternidad Nuestra Señora de La Altagracia </t>
  </si>
  <si>
    <t>Reducir los casos de muerte materna por sepsis en los centros priorizados</t>
  </si>
  <si>
    <t>Porcentaje de muertes maternas causadas por sepsis en el Hospital Materno Infantil San Lorenzo de Los Mina</t>
  </si>
  <si>
    <t>Reducir los casos de muerte materna por hemorragia en los centros priorizados</t>
  </si>
  <si>
    <t>Porcentaje de muertes maternas causadas por hemorragia en el Hospital Materno Infantil San Lorenzo de Los Mina</t>
  </si>
  <si>
    <t>Porcentaje de muertes maternas causadas por hemorragia en el Hospital Maternidad Nuestra Señora de La Altagracia</t>
  </si>
  <si>
    <t>Aumentar la cantidad de consultas pediátricas durante el período perinatal brindadas en los centros priorizados</t>
  </si>
  <si>
    <t>Porcentaje de recién nacidos en el Hospital Materno Infantil San Lorenzo de Los Mina que reciben consulta pediátrica en el periodo perinatal</t>
  </si>
  <si>
    <t>N/D</t>
  </si>
  <si>
    <t>Porcentaje de recién nacidos en el Hospital Maternidad Nuestra Señora de La Altagracia que reciben consulta pediátrica en el periodo perinatal</t>
  </si>
  <si>
    <t>Reducir los casos de muerte neonatal por síndrome de dificultad respiratoria en los centros priorizados</t>
  </si>
  <si>
    <t>Porcentaje de muertes neonatales causadas por síndrome de dificultad respiratoria en el Hospital Materno Infantil San Lorenzo de Los Mina</t>
  </si>
  <si>
    <t>Porcentaje de muertes neonatales causadas por síndrome de dificultad respiratoria en el Hospital Maternidad Nuestra Señora de La Altagracia</t>
  </si>
  <si>
    <t>Reducir los casos de muerte neonatal por sepsis neonatal en los centros priorizados</t>
  </si>
  <si>
    <t>Porcentaje de muertes neonatales causadas por sepsis neonatal en el Hospital Materno Infantil San Lorenzo de Los Mina</t>
  </si>
  <si>
    <t>Porcentaje de muertes neonatales causadas por sepsis neonatal en el Hospital Maternidad Nuestra Señora de La Altagracia</t>
  </si>
  <si>
    <t>Reducir los casos de muerte neonatal por asfixia en los centros priorizados</t>
  </si>
  <si>
    <t>Porcentaje de muertes neonatales causadas por asfixia en el Hospital Materno Infantil San Lorenzo de Los Mina</t>
  </si>
  <si>
    <t>Porcentaje de muertes neonatales causadas por asfixia en el Hospital Maternidad Nuestra Señora de La Altagracia</t>
  </si>
  <si>
    <r>
      <t>Fuente:</t>
    </r>
    <r>
      <rPr>
        <sz val="8"/>
        <color rgb="FF000000"/>
        <rFont val="Times New Roman"/>
        <family val="1"/>
      </rPr>
      <t xml:space="preserve"> Elaboración propia a partir de las estimaciones plurianuales de los resultados formulados.</t>
    </r>
  </si>
  <si>
    <r>
      <rPr>
        <b/>
        <sz val="8"/>
        <color theme="1"/>
        <rFont val="Times New Roman"/>
        <family val="1"/>
      </rPr>
      <t>Nota:</t>
    </r>
    <r>
      <rPr>
        <sz val="8"/>
        <color theme="1"/>
        <rFont val="Times New Roman"/>
        <family val="1"/>
      </rPr>
      <t xml:space="preserve"> Las siglas N/D corresponden a No Disponible </t>
    </r>
  </si>
  <si>
    <t>Programa/Unidad Ejecutora/Producto</t>
  </si>
  <si>
    <t>Valores en millones RD$</t>
  </si>
  <si>
    <t>Prevención y atención de la Tuberculosis</t>
  </si>
  <si>
    <t>Programa Supérate</t>
  </si>
  <si>
    <t>Pacientes TB con factores de baja adherencia acceden a soporte nutricional</t>
  </si>
  <si>
    <t>Ministerio de Salud Pública y Asistencia Social</t>
  </si>
  <si>
    <t>Sistema nacional de Salud fortalecido con la certificación del Sistema vigilancia antituberculosis</t>
  </si>
  <si>
    <t>Dirección Central del Servicio Nacional de Salud</t>
  </si>
  <si>
    <t>Acciones Comunes</t>
  </si>
  <si>
    <t>Pacientes TB con factores de baja adherencia reciben DOT domiciliario en regiones priorizadas</t>
  </si>
  <si>
    <t>Pacientes TB reciben paquete de salud mental en regiones priorizadas</t>
  </si>
  <si>
    <t>Salud materno neonatal</t>
  </si>
  <si>
    <t>Hospital Materno Infantil San Lorenzo de Los Mina</t>
  </si>
  <si>
    <t>Gestantes reciben servicios de consulta prenatal de calidad</t>
  </si>
  <si>
    <t>Gestantes y puérperas reciben diagnóstico y tratamiento oportuno preventivo a sepsis neonatal temprana</t>
  </si>
  <si>
    <t>Gestantes, puérperas y niños menores de un año reciben acompañamiento</t>
  </si>
  <si>
    <t>Gestantes reciben servicio de atención al parto (normal y complicado)</t>
  </si>
  <si>
    <t>Neonatos (0-28 días de nacidos) reciben servicio de atención oportuna (normal y complicados)</t>
  </si>
  <si>
    <t>Hospital Universitario Maternidad Nuestra Señora de la Altagracia</t>
  </si>
  <si>
    <t>Acciones que no generan producción</t>
  </si>
  <si>
    <t>Gestantes y puérperas reciben diagnóstico oportuno y tratamiento preventivo de sepsis neonatal</t>
  </si>
  <si>
    <t>Línea base (Año)</t>
  </si>
  <si>
    <t>Disminuir la incidencia de la tuberculosis</t>
  </si>
  <si>
    <t>Final</t>
  </si>
  <si>
    <t>Tasa de incidencia de tuberculosis</t>
  </si>
  <si>
    <t>Aumentar el éxito de tratamiento de los pacientes con tuberculosis</t>
  </si>
  <si>
    <t>Tasa de éxito del tratamiento a la tuberculosis</t>
  </si>
  <si>
    <t>Aumentar el éxito de tratamiento en pacientes tuberculosis drogorresistente</t>
  </si>
  <si>
    <t>Tasa de éxito del tratamiento a la tuberculosis multidrogorresistente</t>
  </si>
  <si>
    <t>Aumentar el éxito de tratamiento de pacientes coinfectados con TB y VIH</t>
  </si>
  <si>
    <t>Tasa de éxito del tratamiento a la tuberculosis con coinfección TB/VIH</t>
  </si>
  <si>
    <t>Disminuir los perdidos durante el tratamiento de pacientes de tuberculosis sensible</t>
  </si>
  <si>
    <t>Tasa de perdidos durante el seguimiento del tratamiento de la tuberculosis sensible</t>
  </si>
  <si>
    <t>Disminuir los perdidos durante el tratamiento de pacientes tuberculosis drogorresistente</t>
  </si>
  <si>
    <t>Tasa de perdidos durante el seguimiento del tratamiento de la tuberculosis multidrogorresistente</t>
  </si>
  <si>
    <t>Disminuir los perdidos durante el tratamiento de pacientes coinfectados con tuberculosis y VIH</t>
  </si>
  <si>
    <t>Tasa de perdidos durante el seguimiento del tratamiento de la tuberculosis con coinfección TB/VIH</t>
  </si>
  <si>
    <t>2019</t>
  </si>
  <si>
    <t>2021</t>
  </si>
  <si>
    <t>- </t>
  </si>
  <si>
    <t>Reducir la incidencia del cáncer en mama</t>
  </si>
  <si>
    <t>Tasa de incidencia de cáncer de mama en mujeres de 40 años o más</t>
  </si>
  <si>
    <t>Reducir la incidencia del cáncer cervicouterino</t>
  </si>
  <si>
    <t>Tasa de incidencia de cáncer cervicouterino en mujeres de 25 a 65 años</t>
  </si>
  <si>
    <t>Reducir la incidencia del cáncer de próstata</t>
  </si>
  <si>
    <t>Tasa de incidencia de cáncer de próstata en hombres de 40 años o más</t>
  </si>
  <si>
    <t>Mejorar la esperanza de vida de los niños diagnosticados y tratados con cáncer infantil</t>
  </si>
  <si>
    <t>Porcentaje de niños que han sobrevivido 4 años o más tras ser diagnosticados con cáncer infantil</t>
  </si>
  <si>
    <t>Aumentar el éxito del tratamiento preventivo de cáncer de mama en mujeres de 40 años o más</t>
  </si>
  <si>
    <t>Proporción de pacientes con sospecha de cáncer de mama que reciben tratamiento y no lo desarrollan en el primer año de tratamiento</t>
  </si>
  <si>
    <t>Aumentar el éxito del tratamiento preventivo de cáncer de cérvix en mujeres de 25 años o más</t>
  </si>
  <si>
    <t>Proporción de pacientes con lesiones de alto grado que reciben tratamiento y no desarrollan cáncer cervicouterino en el primer año de tratamiento</t>
  </si>
  <si>
    <t>Aumentar el éxito del tratamiento de cáncer de próstata en hombres de 40 años o más</t>
  </si>
  <si>
    <t>Proporción de pacientes con cáncer de próstata de grado bajo o medio que reciben tratamiento y no desarrollan un mayor grado de cáncer en el primer año de tratamiento</t>
  </si>
  <si>
    <t>Aumentar el éxito del tratamiento preventivo de cáncer infantil en niños de 1 a 18 años</t>
  </si>
  <si>
    <t>Proporción de pacientes con sospecha de cáncer que reciben tratamiento y no lo desarrollan en el primer año de tratamiento</t>
  </si>
  <si>
    <t>Detección oportuna y atención al cáncer</t>
  </si>
  <si>
    <t>Población priorizada recibe los servicios de calidad de detección, diagnostico, y tratamiento del cáncer según nivel de atención</t>
  </si>
  <si>
    <t>Población recibe Intervenciones de prevención de cáncer priorizada</t>
  </si>
  <si>
    <t>Pacientes en seguimiento reciben diagnóstico de lesiones de alto grado</t>
  </si>
  <si>
    <t>Personas reciben tamizaje en los distintos tipos de cáncer priorizados</t>
  </si>
  <si>
    <t>Disminuir los nuevos casos de VIH</t>
  </si>
  <si>
    <t>Número estimado de nuevas infecciones por VIH</t>
  </si>
  <si>
    <t>Aumentar la supresión de carga viral en las regiones priorizadas</t>
  </si>
  <si>
    <t>Porcentaje de PVVIH en tratamiento antirretroviral que han suprimido la carga viral</t>
  </si>
  <si>
    <t>Reducir los pacientes en abandono en las regiones priorizadas</t>
  </si>
  <si>
    <t>Porcentaje de PVVIH en abandono del tratamiento antirretroviral</t>
  </si>
  <si>
    <t xml:space="preserve"> Valores en millones RD$ </t>
  </si>
  <si>
    <t>Prevención, diagnóstico y tratamiento VIH/SIDA</t>
  </si>
  <si>
    <t>Población femenina en etapa reproductiva y en embarazo recibe Intervenciones para evitar la transmisión vertical/ del VIH Materno - Infantil</t>
  </si>
  <si>
    <t>Personas que viven con VIH reciben servicios integrales en salud de acuerdo con la Guía de Adherencia.</t>
  </si>
  <si>
    <t>Consejo Nacional para el VIH SIDA</t>
  </si>
  <si>
    <t>Sistema de salud recibe los beneficios del monitoreo y evaluación de los procesos de prevención del VIH y SIDA</t>
  </si>
  <si>
    <t>Pacientes viviendo con VIH/SIDA en abandono reincorporados al tratamiento antirretroviral (TARV) en regiones priorizadas</t>
  </si>
  <si>
    <t>Pacientes viviendo con VIH/SIDA activos en TARV en seguimiento psicológico en regiones priorizadas</t>
  </si>
  <si>
    <t>Mejorar la calidad de vida percibida por el niño y sus familiares en las diferentes dimensiones evaluadas</t>
  </si>
  <si>
    <t>Índice de calidad de vida relacionada con la discapacidad auditiva (WHOQOL-BREF)</t>
  </si>
  <si>
    <t>N/A</t>
  </si>
  <si>
    <t>Aumentar el éxito de la rehabilitación en niños que poseen algún grado de hipoacusia</t>
  </si>
  <si>
    <t>Porcentaje de niños con mejora del grado de audición con el uso de auxiliares auditivos</t>
  </si>
  <si>
    <t>Reducir la cantidad de niños que poseen pérdida de audición causada por enfermedades infecciosas no tratadas de forma oportuna</t>
  </si>
  <si>
    <t>Porcentaje de niños que poseen hipoacusia a causa de enfermedades infecciosas</t>
  </si>
  <si>
    <t>Detección oportuna y atención al déficit auditivo en niños hasta 5 años</t>
  </si>
  <si>
    <t>Niños reciben tamizaje auditivo</t>
  </si>
  <si>
    <t>Niños con algún grado de hipoacusia reciben diagnóstico</t>
  </si>
  <si>
    <t>Niños con déficit auditivo reciben tratamiento oportuno</t>
  </si>
  <si>
    <t>Tabla 17 Estimación de costos del Programa de Detección oportuna y atención al déficit auditivo en niños hasta 5 años para el periodo 2024-2027</t>
  </si>
  <si>
    <t>Reducir el embarazo en adolescentes</t>
  </si>
  <si>
    <t>Porcentaje de embarazo en adolescentes</t>
  </si>
  <si>
    <t>Programa Multisectorial de Reducción de Embarazo en Adolescentes</t>
  </si>
  <si>
    <t>Población adolescente cuentan con acceso y cobertura de servicios de atención integral, individuales y colectivos con calidad basada en estándares</t>
  </si>
  <si>
    <t>Jóvenes de hogares participantes reciben orientación en temas de salud sexual reproductiva integral y prevención de uniones tempranas para la reducción de embarazos en adolescentes</t>
  </si>
  <si>
    <t>Ministerio de la Mujer</t>
  </si>
  <si>
    <t>Jóvenes y adolescentes sensibilizados/as en salud sexual y reproductiva</t>
  </si>
  <si>
    <t>Consejo Nacional para la Niñez y la Adolescencia</t>
  </si>
  <si>
    <t>Niñas, niños y adolescentes participan de programas de educación integral en sexualidad en el contexto comunitario</t>
  </si>
  <si>
    <t>Niñas, niños y adolescentes incorporados a programas y actividades culturales, deportivas, de ocio y esparcimiento para el desarrollo de habilidades sociales y proyectos de vida alternativos</t>
  </si>
  <si>
    <t>Padres, madres y/o tutores reciben sensibilización, capacitación y acompañamiento en habilidades parentales, crianza positiva y otras intervenciones a través de programas de apoyo sociofamiliar</t>
  </si>
  <si>
    <t>Tipo de Resultado</t>
  </si>
  <si>
    <t>Meta</t>
  </si>
  <si>
    <t>Incrementar el porcentaje de niños y niñas de 0 a 4 años 11 meses y 29 días con desarrollo infantil esperado</t>
  </si>
  <si>
    <t>Porcentaje de niños y niñas entre 0 a 4 años, 11 meses y 29 días con un desarrollo infantil esperado</t>
  </si>
  <si>
    <t xml:space="preserve">Aumentar la inclusión en los servicios de los niños y niñas de 0 a 4 años, 11 meses y 29 días con señales de alerta en el desarrollo y/o condición de discapacidad </t>
  </si>
  <si>
    <t>Porcentaje de niños y niñas con condiciones de discapacidad o señales de alertas en los centros de servicios</t>
  </si>
  <si>
    <t>Mejorar el estado nutricional de los niños y niñas de 0 a 4 años, 11 meses y 29 días</t>
  </si>
  <si>
    <t>Porcentaje de niños y niñas entre 0 a 4 años, 11 meses y 29 días en centros CAIPI con peso y talla normales para su edad</t>
  </si>
  <si>
    <t>Mejorar el desarrollo de la dimensión del lenguaje en los niños y niñas de 0 a 4 años, 11 meses y 29 días</t>
  </si>
  <si>
    <t>Porcentaje de niños y niñas entre 0 a 2 años en centros CAIPI con al menos 70% de los indicadores de la dimensión del lenguaje desarrollados</t>
  </si>
  <si>
    <t>Mejorar el desarrollo de la dimensión del cognitiva en los niños y niñas de 0 a 4 años, 11 meses y 29 días</t>
  </si>
  <si>
    <t>Porcentaje de niños y niñas entre 0 a 2 años en centros CAIPI con al menos 70% de los indicadores de la dimensión cognitiva desarrollados</t>
  </si>
  <si>
    <t>Mejorar el desarrollo de la dimensión motora en los niños y niñas de 0 a 4 años, 11 meses y 29 días</t>
  </si>
  <si>
    <t>Porcentaje de niños y niñas entre 0 a 2 años en centros CAIPI con al menos 70% de los indicadores de la dimensión motora desarrollados</t>
  </si>
  <si>
    <t>Mejorar el desarrollo de la dimensión socioafectiva en los niños y niñas de 0 a 4 años, 11 meses y 29 días</t>
  </si>
  <si>
    <t>Porcentaje de niños y niñas entre 0 a 2 años en centros CAIPI con al menos 70% de los indicadores de la dimensión socioafectiva desarrollados</t>
  </si>
  <si>
    <t>Mejorar el desarrollo de competencias comunicativas en los niños y niñas de 0 a 4 años, 11 meses y 29 días</t>
  </si>
  <si>
    <t>Porcentaje de niños y niñas entre 3 a 4 años, 11 meses y 29 días en centros CAIPI con al menos 70% de los indicadores de competencias comunicativas desarrollados</t>
  </si>
  <si>
    <t>Mejorar el desarrollo de competencias lógico-críticas y creativas en los niños y niñas de 0 a 4 años, 11 meses y 29 días</t>
  </si>
  <si>
    <t>Porcentaje de niños y niñas entre 3 a 4 años, 11 meses y 29 días en centros CAIPI con al menos 70% de los indicadores de competencias lógico-críticas y creativas desarrollados</t>
  </si>
  <si>
    <t>Mejorar la conducta de los padres, madres y tutores para reducir hábitos inadecuados</t>
  </si>
  <si>
    <t>Porcentaje de padres, madres y tutores con hábitos adecuados de crianza</t>
  </si>
  <si>
    <t>Desarrollo Infantil para Niños y Niñas de 0 a 4 años y 11 Meses</t>
  </si>
  <si>
    <t>Instituto Nacional de Atención Integral a la Primera Infancia</t>
  </si>
  <si>
    <t>Niños y Niñas de 0 a 4 años, 11 meses y 29 días que reciben atención de acuerdo a su condición de discapacidad</t>
  </si>
  <si>
    <t>Niños y Niñas reciben servicio de educación del primer ciclo nivel inicial</t>
  </si>
  <si>
    <t>Niños y Niñas reciben servicio de educación del segundo ciclo nivel inicial</t>
  </si>
  <si>
    <t>Niños y Niñas de 0 a 4 años, 11 meses y 29 días en los CAIPI que reciben alimentación de acuerdo al requerimiento calórico y nutricional de su edad</t>
  </si>
  <si>
    <t>Familias reciben servicios de acompañamiento conforme al modelo de Atención integral</t>
  </si>
  <si>
    <t>Comunidades acompañadas en la formulación y ejecución de acciones de acciones para asegurar entornos favorables para los niños y las niñas y las de 0 a 4 años, 11 meses y 29 días</t>
  </si>
  <si>
    <t>Aumentar la autonomía, independencia, participación e integración de los adultos mayores</t>
  </si>
  <si>
    <t>Porcentaje de adultos mayores con riesgo a dependencia</t>
  </si>
  <si>
    <t>Reducir la tasa de riesgo a dependencia de los adultos mayores</t>
  </si>
  <si>
    <t>Porcentaje de adultos mayores activos</t>
  </si>
  <si>
    <t>Aumentar la participación de los adultos mayores en centros</t>
  </si>
  <si>
    <t>Porcentaje de adultos mayores acogidos en centros permanentes</t>
  </si>
  <si>
    <t>Reducir los ingresos tempranos a los centros permanentes</t>
  </si>
  <si>
    <t>Desarrollo integral y protección al adulto mayor</t>
  </si>
  <si>
    <t>Consejo Nacional de la Persona Envejeciente</t>
  </si>
  <si>
    <t>Adultos mayores reciben atención integral</t>
  </si>
  <si>
    <t>Adultos mayores reciben atención y protección integral en centros modelos, según el método SECARE</t>
  </si>
  <si>
    <t>Adultos mayores reciben atención y protección integral permanente, según el método SECARE</t>
  </si>
  <si>
    <t>Reducir los crímenes y delitos a la persona</t>
  </si>
  <si>
    <t>Tasa de homicidios por 100,000 habitantes</t>
  </si>
  <si>
    <t>Reducir los delitos con armas de fuego</t>
  </si>
  <si>
    <t>Tasa de homicidios con armas de fuego por 100,000 habitantes</t>
  </si>
  <si>
    <t>Reducir las heridas provocadas por armas blancas, de fuego, objetos contundentes y punzantes</t>
  </si>
  <si>
    <t>Tasa de heridos por 100,000 habitantes</t>
  </si>
  <si>
    <t>Reducir los asaltos y delitos</t>
  </si>
  <si>
    <t>Tasa de variación de asaltos y arrebatos</t>
  </si>
  <si>
    <t>Reducción de Crímenes y Delitos que afectan a la Seguridad Ciudadana</t>
  </si>
  <si>
    <t>Ministerio de Interior y Policía</t>
  </si>
  <si>
    <t>Negocios de expendio bebidas alcohólicas inspeccionados para el cumplimiento de las leyes normativas vigentes</t>
  </si>
  <si>
    <t>Campañas de entrega e incautación de armas de fuego ilegales</t>
  </si>
  <si>
    <t>Municipios con mesas locales de seguridad, ciudadanía y género en funcionamiento</t>
  </si>
  <si>
    <t>Ciudadanos expuestos a violencia, crímenes y delitos que participan en las actividades de prevención.</t>
  </si>
  <si>
    <t>Policía Nacional</t>
  </si>
  <si>
    <t>Municipios priorizados con servicio de patrullaje preventivo/proactivo</t>
  </si>
  <si>
    <t>Aumentar la ocupación nacional</t>
  </si>
  <si>
    <t>Tasa de ocupación</t>
  </si>
  <si>
    <t>Aumentar el empleo de las personas con discapacidad desocupadas</t>
  </si>
  <si>
    <t>Porcentaje de personas con discapacidad ocupadas en el sector privado formal</t>
  </si>
  <si>
    <t>Aumentar el empleo de las mujeres desocupadas</t>
  </si>
  <si>
    <t>Porcentaje de mujeres ocupadas en el sector privado formal</t>
  </si>
  <si>
    <t>Aumentar el empleo en jóvenes de 18-24 años que ni estudian ni trabajan</t>
  </si>
  <si>
    <t>Porcentaje de jóvenes de 18 a 24 años ocupados en el sector privado formal</t>
  </si>
  <si>
    <t>Aumento del empleo</t>
  </si>
  <si>
    <t>Ministerio de Trabajo</t>
  </si>
  <si>
    <t>Actores-sociolaborales disponen de investigaciones del mercado laboral con prospección del empleo</t>
  </si>
  <si>
    <t>Demandantes de empleo con programa de empleabilidad implementado</t>
  </si>
  <si>
    <t>Demandantes de empleo con programa de empleos temporales puesto en marcha</t>
  </si>
  <si>
    <t>Demandantes de empleo y empleadores disponen de servicio de intermediación de empleo fortalecido</t>
  </si>
  <si>
    <t>Aumentar la productividad de los sistemas de producción de leche bovina de la región Este</t>
  </si>
  <si>
    <t>Producción de leche en las fincas asistidas</t>
  </si>
  <si>
    <t>Aumentar el éxito de la inseminación artificial en la región Este</t>
  </si>
  <si>
    <t>Porcentaje de vacas inseminadas preñadas en la región Este</t>
  </si>
  <si>
    <t>Fomento y desarrollo de la productividad de los sistemas de producción de leche bovina</t>
  </si>
  <si>
    <t>Dirección General de Ganadería</t>
  </si>
  <si>
    <t>Productores de leche bovina reciben asistencia técnica en la región Este</t>
  </si>
  <si>
    <t>Productores de leche bovina reciben apoyo en inseminación artificial en la región Este</t>
  </si>
  <si>
    <t>Reducir la positividad de brucelosis en ganado bovino de la región agropecuaria Noroeste</t>
  </si>
  <si>
    <t>Positividad de la brucelosis bovina en la región Noroeste</t>
  </si>
  <si>
    <t>Reducir la positividad de tuberculosis en ganado bovino de la región agropecuaria Noroeste</t>
  </si>
  <si>
    <t>Positividad de la tuberculosis bovina en la región Noroeste</t>
  </si>
  <si>
    <t>Prevención y control de enfermedades bovinas</t>
  </si>
  <si>
    <t>Ganado bovino con prueba diagnóstica para brucelosis aplicada en la región agropecuaria Noroeste</t>
  </si>
  <si>
    <t>Ganado bovino con prueba diagnóstica para tuberculosis aplicada en la región agropecuaria Noroeste</t>
  </si>
  <si>
    <t>Hembras bovinas vacunadas contra brucelosis en la región agropecuaria Noroeste</t>
  </si>
  <si>
    <t>Productores reciben asistencia y capacitación para la identificación del Ganado bovino y enfermedades en la región agropecuaria Noroeste</t>
  </si>
  <si>
    <t>0201-PRESIDENCIA DE LA REPÚBLICA</t>
  </si>
  <si>
    <t>12-Protección social</t>
  </si>
  <si>
    <t>6934-Hogares en situación de pobreza reciben servicios de cuidados</t>
  </si>
  <si>
    <t>16-Fomento de la inclusión socioeconómica de adolescentes y jóvenes de 14 a 24 años en condición de vulnerabilidad</t>
  </si>
  <si>
    <t>7830-Adolescentes y jóvenes de 14 a 24 años reciben acompañamiento y orientación para un desarrollo integral en entornos saludables</t>
  </si>
  <si>
    <t>7931-Adolescentes y jóvenes vulnerables de 14 a 24 años que ni estudian ni trabajan reciben nivelación educativa y formación técnico-vocacional</t>
  </si>
  <si>
    <t>7932-Jóvenes de 18 a 24 años son ingresados en prácticas profesionales remuneradas y programa para el emprendimiento</t>
  </si>
  <si>
    <t>7933-Adolescentes y jóvenes de 14 a 24 años reciben beneficios e incentivos de la Red de Protección Social</t>
  </si>
  <si>
    <t>7934-Acciones Comunes P16</t>
  </si>
  <si>
    <t>0206-MINISTERIO DE EDUCACIÓN</t>
  </si>
  <si>
    <t>13-Servicios de educación primaria para niños y niñas de 6 a 11 años</t>
  </si>
  <si>
    <t>5898-Niños y niñas reciben servicio educativo en el nivel primario del 1er. ciclo</t>
  </si>
  <si>
    <t>5900-Niños y niñas reciben servicio educativo en el nivel primario del 2do. ciclo</t>
  </si>
  <si>
    <t>7077-Acciones comunes P13</t>
  </si>
  <si>
    <t>14-Servicios de educación secundaria para niños (as) y adolescentes de 12 a 17 años</t>
  </si>
  <si>
    <t>5924-Niños, niñas y adolescentes reciben servicio educativo en el primer ciclo de educación secundaria</t>
  </si>
  <si>
    <t>5928-Adolescentes reciben servicio de educativo en el segundo ciclo de educación secundaria - modalidad académica</t>
  </si>
  <si>
    <t>5929-Adolescentes reciben servicio de educativo en el segundo ciclo de educación secundaria - modalidad técnica profesional</t>
  </si>
  <si>
    <t>5931-Adolescentes reciben servicio de educativo en el segundo ciclo de educación secundaria - modalidad artes</t>
  </si>
  <si>
    <t>7109-Acciones comunes P14</t>
  </si>
  <si>
    <t>0210-MINISTERIO DE AGRICULTURA</t>
  </si>
  <si>
    <t>11-Fomento de la producción agrícola</t>
  </si>
  <si>
    <t>6802-Políticas y acciones interinstitucionales coordinadas para la población rural</t>
  </si>
  <si>
    <t>12-Transferencia de tecnologías agropecuarias</t>
  </si>
  <si>
    <t>7755-Organizaciones agrícolas y jóvenes reciben asesorías técnicas para fortalecer su estructura institucional</t>
  </si>
  <si>
    <t>7771-Mujeres rurales involucradas en actividades agropecuarias</t>
  </si>
  <si>
    <t>14-Inocuidad agroalimentaria y sanidad vegetal</t>
  </si>
  <si>
    <t>6241-Productores agrícolas reciben apoyo técnico para la prevención fitosanitarias y control de plagas y enfermedades</t>
  </si>
  <si>
    <t>0215-MINISTERIO DE LA MUJER</t>
  </si>
  <si>
    <t>13-Prevención y atención a la violencia de género e intrafamiliar</t>
  </si>
  <si>
    <t>5952-Mujeres víctimas de violencia de género e intrafamiliar con atención integral</t>
  </si>
  <si>
    <t>6838-Mujeres de la diáspora víctimas de violencia basada en género e intrafamiliar reciben atenciones legales y psicológicas</t>
  </si>
  <si>
    <t>6850-Mujeres víctimas de viajes irregulares, trata y tráfico ilícito reciben atenciones</t>
  </si>
  <si>
    <t>6974-Acciones comunes P13</t>
  </si>
  <si>
    <t>6849-Personas sensibilizadas y capacitadas sobre una vida libre de violencia</t>
  </si>
  <si>
    <t>7710-Personas en situación de emergencias atendidas a través de línea 24 horas Mujer *212</t>
  </si>
  <si>
    <t>0218-MINISTERIO DE MEDIO AMBIENTE Y RECURSOS NATURALES</t>
  </si>
  <si>
    <t>12-Manejo sostenible de los recursos forestales</t>
  </si>
  <si>
    <t>6826-Ecosistema forestal con superficie reforestada</t>
  </si>
  <si>
    <t>15-Prevención y control de la calidad ambiental</t>
  </si>
  <si>
    <t>6830-Personas físicas y jurídicas reciben autorización ambiental para proyectos y actividades</t>
  </si>
  <si>
    <t>0220-MINISTERIO DE ECONOMÍA, PLANIFICACIÓN Y DESARROLLO</t>
  </si>
  <si>
    <t>14-Planificación económica y social</t>
  </si>
  <si>
    <t>7731-Políticas públicas, instituciones, impactos, resultados, programas, productos y proyectos públicos monitoreados y evaluados a través del Sistema Nacional de Monitoreo y Evaluación</t>
  </si>
  <si>
    <t>7732-Instituciones priorizadas con alineación de la planificación estratégica con el ciclo presupuestario</t>
  </si>
  <si>
    <t>Valores en unidad de medida (UM) y millones RD$</t>
  </si>
  <si>
    <t>5151-CONSEJO NACIONAL PARA LA NIÑEZ Y LA ADOLESCENCIA</t>
  </si>
  <si>
    <t>15-Atención integral de niños, niñas y adolescentes</t>
  </si>
  <si>
    <t>6945-Niños, niñas y adolescentes con atención integral en los hogares de paso</t>
  </si>
  <si>
    <t>5155-INSTITUTO DE FORMACIÓN TÉCNICO PROFESIONAL (INFOTEP)</t>
  </si>
  <si>
    <t>11-Formación técnico profesional a los trabajadores del sector productivo</t>
  </si>
  <si>
    <t>6284-Asesoría y asistencia técnica a las empresas para la mejora de la productividad</t>
  </si>
  <si>
    <t>6285-Capacitación a población joven y adulta para el trabajo productivo</t>
  </si>
  <si>
    <t>Tabla 33. Productos más relevantes en un horizonte plurianual 2024-2027 Organismos Autónomos y Descentralizados No Financieros</t>
  </si>
  <si>
    <t>Tabla 32. Productos más relevantes en un horizonte plurianual 2024-2027 Gobierno Central Valores en unidad de medida (UM) y millones RD$</t>
  </si>
  <si>
    <r>
      <t>Tabla 31.</t>
    </r>
    <r>
      <rPr>
        <sz val="9"/>
        <rFont val="Calibri"/>
        <family val="2"/>
      </rPr>
      <t xml:space="preserve"> </t>
    </r>
    <r>
      <rPr>
        <b/>
        <sz val="12"/>
        <rFont val="Times New Roman"/>
        <family val="1"/>
      </rPr>
      <t>Estimación de costos del Programa de Prevención y Control de Enfermedades Bovinas para el periodo 2024-2027</t>
    </r>
  </si>
  <si>
    <r>
      <t>Tabla 30.</t>
    </r>
    <r>
      <rPr>
        <sz val="9"/>
        <rFont val="Calibri"/>
        <family val="2"/>
      </rPr>
      <t xml:space="preserve"> </t>
    </r>
    <r>
      <rPr>
        <b/>
        <sz val="12"/>
        <rFont val="Times New Roman"/>
        <family val="1"/>
      </rPr>
      <t>Resultados esperados del Programa de Prevención y Control de Enfermedades Bovinas para el periodo 2024-2027</t>
    </r>
  </si>
  <si>
    <r>
      <t>Tabla 29.</t>
    </r>
    <r>
      <rPr>
        <sz val="9"/>
        <rFont val="Calibri"/>
        <family val="2"/>
      </rPr>
      <t xml:space="preserve"> </t>
    </r>
    <r>
      <rPr>
        <b/>
        <sz val="12"/>
        <rFont val="Times New Roman"/>
        <family val="1"/>
      </rPr>
      <t>Estimación de costos del Programa de Fomento y Desarrollo de la Productividad de los Sistemas de Producción de Leche Bovina para el periodo 2024-2027</t>
    </r>
  </si>
  <si>
    <t>Tabla 28. Resultados esperados del Programa de Fomento y Desarrollo de la Productividad de los Sistemas de Producción de Leche Bovina para el periodo 2024-2027</t>
  </si>
  <si>
    <t>Tabla 27. Estimación de costos del Programa de Aumento del Empleo para el periodo 2024-2027</t>
  </si>
  <si>
    <r>
      <rPr>
        <b/>
        <sz val="8"/>
        <color theme="1"/>
        <rFont val="Times New Roman"/>
        <family val="1"/>
      </rPr>
      <t>Notas:</t>
    </r>
    <r>
      <rPr>
        <sz val="8"/>
        <color theme="1"/>
        <rFont val="Times New Roman"/>
        <family val="1"/>
      </rPr>
      <t xml:space="preserve"> proyecciones indicativas para el periodo 2025-2027</t>
    </r>
    <r>
      <rPr>
        <sz val="11"/>
        <color theme="1"/>
        <rFont val="Calibri"/>
        <family val="2"/>
        <scheme val="minor"/>
      </rPr>
      <t>.</t>
    </r>
  </si>
  <si>
    <r>
      <t>Fuente:</t>
    </r>
    <r>
      <rPr>
        <sz val="8"/>
        <color theme="1"/>
        <rFont val="Times New Roman"/>
        <family val="1"/>
      </rPr>
      <t xml:space="preserve"> Elaboración propia según datos del Sistema de Información de la Gestión Financiera (SIGEF) y la DIGEGA.</t>
    </r>
  </si>
  <si>
    <r>
      <rPr>
        <b/>
        <sz val="8"/>
        <color theme="1"/>
        <rFont val="Times New Roman"/>
        <family val="1"/>
      </rPr>
      <t xml:space="preserve">Fuente: </t>
    </r>
    <r>
      <rPr>
        <sz val="8"/>
        <color theme="1"/>
        <rFont val="Times New Roman"/>
        <family val="1"/>
      </rPr>
      <t>Elaboración propia a partir de las estimaciones plurianuales de los resultados formulados.</t>
    </r>
  </si>
  <si>
    <r>
      <rPr>
        <b/>
        <sz val="8"/>
        <color theme="1"/>
        <rFont val="Times New Roman"/>
        <family val="1"/>
      </rPr>
      <t xml:space="preserve">Notas: </t>
    </r>
    <r>
      <rPr>
        <sz val="8"/>
        <color theme="1"/>
        <rFont val="Times New Roman"/>
        <family val="1"/>
      </rPr>
      <t>proyecciones indicativas para el periodo 2025-2027.</t>
    </r>
  </si>
  <si>
    <r>
      <rPr>
        <b/>
        <sz val="8"/>
        <color theme="1"/>
        <rFont val="Times New Roman"/>
        <family val="1"/>
      </rPr>
      <t>Fuente:</t>
    </r>
    <r>
      <rPr>
        <sz val="8"/>
        <color theme="1"/>
        <rFont val="Times New Roman"/>
        <family val="1"/>
      </rPr>
      <t xml:space="preserve"> Elaboración propia según datos del Sistema de Información de la Gestión Financiera (SIGEF) y la DIGEGA.</t>
    </r>
  </si>
  <si>
    <r>
      <rPr>
        <b/>
        <sz val="8"/>
        <color theme="1"/>
        <rFont val="Times New Roman"/>
        <family val="1"/>
      </rPr>
      <t>Fuente:</t>
    </r>
    <r>
      <rPr>
        <sz val="8"/>
        <color theme="1"/>
        <rFont val="Times New Roman"/>
        <family val="1"/>
      </rPr>
      <t xml:space="preserve"> Elaboración propia a partir de las estimaciones plurianuales de los resultados formulados.</t>
    </r>
  </si>
  <si>
    <r>
      <rPr>
        <b/>
        <sz val="8"/>
        <color theme="1"/>
        <rFont val="Times New Roman"/>
        <family val="1"/>
      </rPr>
      <t>Notas:</t>
    </r>
    <r>
      <rPr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Times New Roman"/>
        <family val="1"/>
      </rPr>
      <t>proyecciones indicativas para el periodo 2025-2027.</t>
    </r>
  </si>
  <si>
    <r>
      <rPr>
        <b/>
        <sz val="8"/>
        <color theme="1"/>
        <rFont val="Times New Roman"/>
        <family val="1"/>
      </rPr>
      <t xml:space="preserve">Fuente: </t>
    </r>
    <r>
      <rPr>
        <sz val="8"/>
        <color theme="1"/>
        <rFont val="Times New Roman"/>
        <family val="1"/>
      </rPr>
      <t>Elaboración propia según datos del Sistema de Información de la Gestión Financiera (SIGEF) y el Ministerio de Trabajo.</t>
    </r>
  </si>
  <si>
    <t>Tabla 26. Resultados esperados del Programa de Aumento del Empleo para el periodo 2024-2027</t>
  </si>
  <si>
    <r>
      <t>Tabla 25.</t>
    </r>
    <r>
      <rPr>
        <sz val="9"/>
        <rFont val="Calibri"/>
        <family val="2"/>
      </rPr>
      <t xml:space="preserve"> </t>
    </r>
    <r>
      <rPr>
        <b/>
        <sz val="12"/>
        <rFont val="Times New Roman"/>
        <family val="1"/>
      </rPr>
      <t>Estimación de costos del Programa de Reducción de Crímenes y Delitos que Afectan la Seguridad Ciudadana para el periodo 2024-2027</t>
    </r>
  </si>
  <si>
    <r>
      <rPr>
        <b/>
        <sz val="8"/>
        <color theme="1"/>
        <rFont val="Times New Roman"/>
        <family val="1"/>
      </rPr>
      <t>Notas:</t>
    </r>
    <r>
      <rPr>
        <sz val="8"/>
        <color theme="1"/>
        <rFont val="Times New Roman"/>
        <family val="1"/>
      </rPr>
      <t xml:space="preserve"> proyecciones indicativas para el periodo 2025-2027.</t>
    </r>
  </si>
  <si>
    <r>
      <rPr>
        <b/>
        <sz val="8"/>
        <color theme="1"/>
        <rFont val="Times New Roman"/>
        <family val="1"/>
      </rPr>
      <t>Fuente:</t>
    </r>
    <r>
      <rPr>
        <sz val="8"/>
        <color theme="1"/>
        <rFont val="Times New Roman"/>
        <family val="1"/>
      </rPr>
      <t xml:space="preserve"> Elaboración propia según datos del Sistema de Información de la Gestión Financiera (SIGEF) y las unidades ejecutoras</t>
    </r>
  </si>
  <si>
    <r>
      <t>Tabla 24.</t>
    </r>
    <r>
      <rPr>
        <sz val="9"/>
        <rFont val="Calibri"/>
        <family val="2"/>
      </rPr>
      <t xml:space="preserve"> </t>
    </r>
    <r>
      <rPr>
        <b/>
        <sz val="12"/>
        <rFont val="Times New Roman"/>
        <family val="1"/>
      </rPr>
      <t>Resultados esperados del Programa de Reducción de Crímenes y Delitos que Afectan la Seguridad Ciudadana para el periodo 2024-2027</t>
    </r>
  </si>
  <si>
    <r>
      <rPr>
        <b/>
        <sz val="8"/>
        <color theme="1"/>
        <rFont val="Times New Roman"/>
        <family val="1"/>
      </rPr>
      <t xml:space="preserve">Fuente: </t>
    </r>
    <r>
      <rPr>
        <sz val="8"/>
        <color theme="1"/>
        <rFont val="Times New Roman"/>
        <family val="1"/>
      </rPr>
      <t>Elaboración propia a partir de las estimaciones plurianuales de los resultados formulados</t>
    </r>
  </si>
  <si>
    <r>
      <rPr>
        <b/>
        <sz val="8"/>
        <color theme="1"/>
        <rFont val="Times New Roman"/>
        <family val="1"/>
      </rPr>
      <t>Nota:</t>
    </r>
    <r>
      <rPr>
        <sz val="8"/>
        <color theme="1"/>
        <rFont val="Times New Roman"/>
        <family val="1"/>
      </rPr>
      <t xml:space="preserve"> Las siglas N/D corresponden a No Disponible.</t>
    </r>
  </si>
  <si>
    <t>Tabla 23. Estimación de costos del Programa de Desarrollo Integral y Protección al Adulto Mayor para el periodo 2024-2027</t>
  </si>
  <si>
    <r>
      <rPr>
        <b/>
        <sz val="8"/>
        <color theme="1"/>
        <rFont val="Times New Roman"/>
        <family val="1"/>
      </rPr>
      <t xml:space="preserve">Notas: </t>
    </r>
    <r>
      <rPr>
        <sz val="8"/>
        <color theme="1"/>
        <rFont val="Times New Roman"/>
        <family val="1"/>
      </rPr>
      <t>proyecciones indicativas para el periodo 2025-2027</t>
    </r>
  </si>
  <si>
    <r>
      <rPr>
        <b/>
        <sz val="8"/>
        <color theme="1"/>
        <rFont val="Times New Roman"/>
        <family val="1"/>
      </rPr>
      <t>Fuente:</t>
    </r>
    <r>
      <rPr>
        <sz val="8"/>
        <color theme="1"/>
        <rFont val="Times New Roman"/>
        <family val="1"/>
      </rPr>
      <t xml:space="preserve"> Elaboración propia según datos del Sistema de Información de la Gestión Financiera (SIGEF) y el Consejo Nacional de la Persona Envejeciente</t>
    </r>
  </si>
  <si>
    <t>Tabla 22. Resultados esperados del Programa de Desarrollo Integral y Protección al Adulto Mayor para el periodo 2024-2027</t>
  </si>
  <si>
    <t>Tabla 21. Estimación de costos del Programa de Desarrollo Integral Infantil en niños de 0 a 4 años y 11 meses para el periodo 2024-2027</t>
  </si>
  <si>
    <r>
      <rPr>
        <b/>
        <sz val="8"/>
        <color theme="1"/>
        <rFont val="Times New Roman"/>
        <family val="1"/>
      </rPr>
      <t xml:space="preserve">Fuente: </t>
    </r>
    <r>
      <rPr>
        <sz val="8"/>
        <color theme="1"/>
        <rFont val="Times New Roman"/>
        <family val="1"/>
      </rPr>
      <t>Elaboración propia según datos del Sistema de Información de la Gestión Financiera (SIGEF) y el Instituto Nacional de Atención a la Primera Infancia.</t>
    </r>
  </si>
  <si>
    <r>
      <t>Tabla 20.</t>
    </r>
    <r>
      <rPr>
        <sz val="9"/>
        <rFont val="Calibri"/>
        <family val="2"/>
      </rPr>
      <t xml:space="preserve"> </t>
    </r>
    <r>
      <rPr>
        <b/>
        <sz val="12"/>
        <rFont val="Times New Roman"/>
        <family val="1"/>
      </rPr>
      <t>Resultados esperados del Programa de Desarrollo Integral Infantil en niños de 0 a 4 años y 11 meses para el periodo 2024-2027</t>
    </r>
  </si>
  <si>
    <r>
      <t>Tabla 19.</t>
    </r>
    <r>
      <rPr>
        <sz val="9"/>
        <rFont val="Calibri"/>
        <family val="2"/>
      </rPr>
      <t xml:space="preserve"> </t>
    </r>
    <r>
      <rPr>
        <b/>
        <sz val="12"/>
        <rFont val="Times New Roman"/>
        <family val="1"/>
      </rPr>
      <t>Estimación de costos del Programa de Reducción de Embarazo en Adolescentes para el periodo 2024-2027</t>
    </r>
  </si>
  <si>
    <r>
      <rPr>
        <b/>
        <sz val="8"/>
        <color theme="1"/>
        <rFont val="Times New Roman"/>
        <family val="1"/>
      </rPr>
      <t xml:space="preserve">Fuente: </t>
    </r>
    <r>
      <rPr>
        <sz val="8"/>
        <color theme="1"/>
        <rFont val="Times New Roman"/>
        <family val="1"/>
      </rPr>
      <t>Elaboración propia según datos del Sistema de Información de la Gestión Financiera (SIGEF) y las unidades ejecutoras.</t>
    </r>
  </si>
  <si>
    <r>
      <t>Tabla 18.</t>
    </r>
    <r>
      <rPr>
        <sz val="9"/>
        <rFont val="Calibri"/>
        <family val="2"/>
      </rPr>
      <t xml:space="preserve"> </t>
    </r>
    <r>
      <rPr>
        <b/>
        <sz val="12"/>
        <rFont val="Times New Roman"/>
        <family val="1"/>
      </rPr>
      <t>Resultados esperados del Programa de Reducción de Embarazo en Adolescentes para el periodo 2024-2027</t>
    </r>
  </si>
  <si>
    <r>
      <rPr>
        <b/>
        <sz val="8"/>
        <color theme="1"/>
        <rFont val="Times New Roman"/>
        <family val="1"/>
      </rPr>
      <t>Fuente:</t>
    </r>
    <r>
      <rPr>
        <sz val="8"/>
        <color theme="1"/>
        <rFont val="Times New Roman"/>
        <family val="1"/>
      </rPr>
      <t xml:space="preserve"> Elaboración propia a partir de las estimaciones plurianuales de los resultados formulados </t>
    </r>
  </si>
  <si>
    <r>
      <t>Tabla 16.</t>
    </r>
    <r>
      <rPr>
        <sz val="9"/>
        <rFont val="Calibri"/>
        <family val="2"/>
      </rPr>
      <t xml:space="preserve"> </t>
    </r>
    <r>
      <rPr>
        <b/>
        <sz val="12"/>
        <rFont val="Times New Roman"/>
        <family val="1"/>
      </rPr>
      <t>Resultados esperados del Programa de Detección oportuna y atención al déficit auditivo en niños hasta 5 años para el periodo 2024-2027</t>
    </r>
  </si>
  <si>
    <r>
      <rPr>
        <b/>
        <sz val="8"/>
        <color theme="1"/>
        <rFont val="Times New Roman"/>
        <family val="1"/>
      </rPr>
      <t xml:space="preserve">Nota: </t>
    </r>
    <r>
      <rPr>
        <sz val="8"/>
        <color theme="1"/>
        <rFont val="Times New Roman"/>
        <family val="1"/>
      </rPr>
      <t>Las siglas N/D y N/A corresponden a No Disponible y No Aplica, respectivamente.</t>
    </r>
  </si>
  <si>
    <t>Tabla 15. Estimación de costos del Programa de Prevención, Diagnóstico y Tratamiento VIH/SIDA para el periodo 2024-2027</t>
  </si>
  <si>
    <r>
      <rPr>
        <b/>
        <sz val="8"/>
        <color theme="1"/>
        <rFont val="Times New Roman"/>
        <family val="1"/>
      </rPr>
      <t>Fuente:</t>
    </r>
    <r>
      <rPr>
        <sz val="8"/>
        <color theme="1"/>
        <rFont val="Times New Roman"/>
        <family val="1"/>
      </rPr>
      <t xml:space="preserve"> Elaboración propia según datos del Sistema de Información de la Gestión Financiera (SIGEF) y unidades ejecutoras.</t>
    </r>
  </si>
  <si>
    <r>
      <t>Tabla 14.</t>
    </r>
    <r>
      <rPr>
        <sz val="9"/>
        <rFont val="Calibri"/>
        <family val="2"/>
      </rPr>
      <t xml:space="preserve"> </t>
    </r>
    <r>
      <rPr>
        <b/>
        <sz val="12"/>
        <rFont val="Times New Roman"/>
        <family val="1"/>
      </rPr>
      <t>Resultados esperados del Programa de Prevención, Diagnóstico y Tratamiento VIH/SIDA para el periodo 2024-2027</t>
    </r>
  </si>
  <si>
    <r>
      <rPr>
        <b/>
        <sz val="8"/>
        <color theme="1"/>
        <rFont val="Times New Roman"/>
        <family val="1"/>
      </rPr>
      <t>Nota:</t>
    </r>
    <r>
      <rPr>
        <sz val="8"/>
        <color theme="1"/>
        <rFont val="Times New Roman"/>
        <family val="1"/>
      </rPr>
      <t xml:space="preserve"> Las siglas N/D corresponde a No Disponible.</t>
    </r>
  </si>
  <si>
    <r>
      <t>Tabla 13.</t>
    </r>
    <r>
      <rPr>
        <sz val="9"/>
        <rFont val="Calibri"/>
        <family val="2"/>
      </rPr>
      <t xml:space="preserve"> </t>
    </r>
    <r>
      <rPr>
        <b/>
        <sz val="12"/>
        <rFont val="Times New Roman"/>
        <family val="1"/>
      </rPr>
      <t>Estimación de costos del Programa de Detección Oportuna y Atención al Cáncer para el periodo 2024-2027</t>
    </r>
  </si>
  <si>
    <r>
      <rPr>
        <b/>
        <sz val="8"/>
        <color theme="1"/>
        <rFont val="Times New Roman"/>
        <family val="1"/>
      </rPr>
      <t xml:space="preserve">Fuente: </t>
    </r>
    <r>
      <rPr>
        <sz val="8"/>
        <color theme="1"/>
        <rFont val="Times New Roman"/>
        <family val="1"/>
      </rPr>
      <t>Elaboración propia según datos del Sistema de Información de la Gestión Financiera (SIGEF) y unidades ejecutoras.</t>
    </r>
  </si>
  <si>
    <t>Tabla 12. Resultados esperados del Programa de Detección Oportuna y Atención al Cáncer para el periodo 2024-2027</t>
  </si>
  <si>
    <r>
      <rPr>
        <b/>
        <sz val="8"/>
        <color theme="1"/>
        <rFont val="Times New Roman"/>
        <family val="1"/>
      </rPr>
      <t xml:space="preserve">Fuente: </t>
    </r>
    <r>
      <rPr>
        <sz val="8"/>
        <color theme="1"/>
        <rFont val="Times New Roman"/>
        <family val="1"/>
      </rPr>
      <t xml:space="preserve">Elaboración propia a partir de las estimaciones plurianuales de los resultados formulados </t>
    </r>
  </si>
  <si>
    <r>
      <rPr>
        <b/>
        <sz val="8"/>
        <color theme="1"/>
        <rFont val="Times New Roman"/>
        <family val="1"/>
      </rPr>
      <t xml:space="preserve">Nota: </t>
    </r>
    <r>
      <rPr>
        <sz val="8"/>
        <color theme="1"/>
        <rFont val="Times New Roman"/>
        <family val="1"/>
      </rPr>
      <t>Las siglas N/D corresponde a No Disponible.</t>
    </r>
  </si>
  <si>
    <t>Tabla 5. Estimación de MGMP del Ministerio de Educación Superior, Ciencia y Tecnología 2024-2027</t>
  </si>
  <si>
    <t>Tabla 11. Estimación de costos del Programa de Prevención y Atención de la Tuberculosis para el periodo 2024-2027</t>
  </si>
  <si>
    <r>
      <t>Tabla 10.</t>
    </r>
    <r>
      <rPr>
        <sz val="9"/>
        <rFont val="Calibri"/>
        <family val="2"/>
      </rPr>
      <t xml:space="preserve"> </t>
    </r>
    <r>
      <rPr>
        <b/>
        <sz val="12"/>
        <rFont val="Times New Roman"/>
        <family val="1"/>
      </rPr>
      <t>Resultados esperados del Programa de Prevención y atención de la tuberculosis para el periodo 2024-2027</t>
    </r>
  </si>
  <si>
    <r>
      <t>Tabla 9.</t>
    </r>
    <r>
      <rPr>
        <sz val="9"/>
        <rFont val="Calibri"/>
        <family val="2"/>
      </rPr>
      <t xml:space="preserve"> </t>
    </r>
    <r>
      <rPr>
        <b/>
        <sz val="12"/>
        <rFont val="Times New Roman"/>
        <family val="1"/>
      </rPr>
      <t>Estimación de costos del Programa de Salud Materno Neonatal para el periodo 2024-2027</t>
    </r>
  </si>
  <si>
    <r>
      <t>Tabla 8.</t>
    </r>
    <r>
      <rPr>
        <sz val="9"/>
        <rFont val="Calibri"/>
        <family val="2"/>
      </rPr>
      <t xml:space="preserve"> </t>
    </r>
    <r>
      <rPr>
        <b/>
        <sz val="12"/>
        <rFont val="Times New Roman"/>
        <family val="1"/>
      </rPr>
      <t>Resultados esperados del Programa de Salud Materno Neonatal para el periodo 2024-2027</t>
    </r>
  </si>
  <si>
    <t>Tabla 7. Estimación de MGMP del Ministerio de Industria, Comercio y MIPyMES para el periodo 2024-2027</t>
  </si>
  <si>
    <r>
      <t>Tabla 6.</t>
    </r>
    <r>
      <rPr>
        <sz val="9"/>
        <rFont val="Calibri"/>
        <family val="2"/>
      </rPr>
      <t xml:space="preserve"> </t>
    </r>
    <r>
      <rPr>
        <b/>
        <sz val="12"/>
        <rFont val="Times New Roman"/>
        <family val="1"/>
      </rPr>
      <t xml:space="preserve">Estimación de MGMP del Salud Pública y Asistencia Social para el periodo 2024-2027  </t>
    </r>
  </si>
  <si>
    <r>
      <rPr>
        <b/>
        <sz val="8"/>
        <color theme="1"/>
        <rFont val="Times New Roman"/>
        <family val="1"/>
      </rPr>
      <t>Notas:</t>
    </r>
    <r>
      <rPr>
        <sz val="8"/>
        <color theme="1"/>
        <rFont val="Times New Roman"/>
        <family val="1"/>
      </rPr>
      <t xml:space="preserve"> proyecciones indicativas para el periodo 2025-2027. No se incluyen las proyecciones de los programas presupuestarios orientados a resultados.</t>
    </r>
  </si>
  <si>
    <t>* El PIB utilizado corresponde a la revisión de 28/08/2023 del Panorama Macroeconómico</t>
  </si>
  <si>
    <t>para el MGMP 2023-2026 corresponde al revisado al 25 de agosto de 2022.</t>
  </si>
  <si>
    <t>Construcciones en proceso</t>
  </si>
  <si>
    <t>PGE 2024</t>
  </si>
  <si>
    <t>Nota: PIB de referencia para PGE 2024 corresponde al revisado al 28 de agosto de 2023,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</si>
</sst>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* #,##0.0_);_(* \(#,##0.0\);_(* &quot;-&quot;??_);_(@_)"/>
    <numFmt numFmtId="165" formatCode="#,##0.0,,"/>
    <numFmt numFmtId="166" formatCode="0.0%"/>
    <numFmt numFmtId="167" formatCode="_(* #,##0_);_(* \(#,##0\);_(* &quot;-&quot;??_);_(@_)"/>
    <numFmt numFmtId="168" formatCode="#,##0.00,,"/>
    <numFmt numFmtId="169" formatCode="#,##0.0000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Times New Roman"/>
      <family val="1"/>
    </font>
    <font>
      <b/>
      <vertAlign val="superscript"/>
      <sz val="11"/>
      <color theme="0"/>
      <name val="Times New Roman"/>
      <family val="1"/>
    </font>
    <font>
      <sz val="1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rgb="FF003876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12"/>
      <name val="Times New Roman"/>
      <family val="1"/>
    </font>
    <font>
      <i/>
      <sz val="11"/>
      <name val="Calibri"/>
      <family val="2"/>
      <scheme val="minor"/>
    </font>
    <font>
      <b/>
      <sz val="14"/>
      <name val="Times New Roman"/>
      <family val="1"/>
    </font>
    <font>
      <b/>
      <sz val="14"/>
      <name val="Calibri"/>
      <family val="2"/>
    </font>
    <font>
      <sz val="12"/>
      <name val="Times New Roman"/>
      <family val="1"/>
    </font>
    <font>
      <sz val="8"/>
      <color rgb="FFFFFFFF"/>
      <name val="Times New Roman"/>
      <family val="1"/>
    </font>
    <font>
      <sz val="8"/>
      <color rgb="FF000000"/>
      <name val="Times New Roman"/>
      <family val="1"/>
    </font>
    <font>
      <sz val="10"/>
      <color theme="1"/>
      <name val="Times New Roman"/>
      <family val="1"/>
    </font>
    <font>
      <b/>
      <sz val="8"/>
      <color rgb="FF000000"/>
      <name val="Times New Roman"/>
      <family val="1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sz val="8"/>
      <color rgb="FF000000"/>
      <name val="Calibri"/>
      <family val="2"/>
    </font>
    <font>
      <sz val="10"/>
      <color rgb="FFFFFFFF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b/>
      <sz val="10"/>
      <color rgb="FFFFFFFF"/>
      <name val="Times New Roman"/>
      <family val="1"/>
    </font>
    <font>
      <b/>
      <sz val="10"/>
      <color rgb="FF000000"/>
      <name val="Times New Roman"/>
      <family val="1"/>
    </font>
    <font>
      <sz val="9"/>
      <name val="Calibri"/>
      <family val="2"/>
    </font>
    <font>
      <sz val="11"/>
      <color theme="1"/>
      <name val="Calibri"/>
      <family val="1"/>
      <scheme val="minor"/>
    </font>
    <font>
      <sz val="8"/>
      <color theme="1"/>
      <name val="Calibri"/>
      <family val="1"/>
      <scheme val="minor"/>
    </font>
    <font>
      <b/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3F4F"/>
        <bgColor indexed="64"/>
      </patternFill>
    </fill>
    <fill>
      <patternFill patternType="solid">
        <fgColor rgb="FF323E4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4" tint="0.3999755851924192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</cellStyleXfs>
  <cellXfs count="217">
    <xf numFmtId="0" fontId="0" fillId="0" borderId="0" xfId="0"/>
    <xf numFmtId="164" fontId="0" fillId="0" borderId="0" xfId="0" applyNumberFormat="1"/>
    <xf numFmtId="0" fontId="0" fillId="0" borderId="0" xfId="0" applyAlignment="1">
      <alignment horizontal="left" indent="1"/>
    </xf>
    <xf numFmtId="0" fontId="5" fillId="2" borderId="4" xfId="0" applyFont="1" applyFill="1" applyBorder="1" applyAlignment="1">
      <alignment horizontal="center" vertical="center"/>
    </xf>
    <xf numFmtId="165" fontId="3" fillId="0" borderId="0" xfId="0" applyNumberFormat="1" applyFont="1"/>
    <xf numFmtId="165" fontId="0" fillId="0" borderId="0" xfId="0" applyNumberFormat="1"/>
    <xf numFmtId="0" fontId="2" fillId="2" borderId="0" xfId="0" applyFont="1" applyFill="1" applyAlignment="1">
      <alignment horizontal="left" indent="1"/>
    </xf>
    <xf numFmtId="165" fontId="2" fillId="3" borderId="2" xfId="0" applyNumberFormat="1" applyFont="1" applyFill="1" applyBorder="1"/>
    <xf numFmtId="165" fontId="0" fillId="0" borderId="5" xfId="0" applyNumberFormat="1" applyBorder="1"/>
    <xf numFmtId="166" fontId="0" fillId="0" borderId="0" xfId="1" applyNumberFormat="1" applyFont="1"/>
    <xf numFmtId="166" fontId="2" fillId="2" borderId="0" xfId="1" applyNumberFormat="1" applyFont="1" applyFill="1"/>
    <xf numFmtId="0" fontId="3" fillId="0" borderId="0" xfId="0" applyFont="1" applyAlignment="1">
      <alignment horizontal="left"/>
    </xf>
    <xf numFmtId="165" fontId="10" fillId="4" borderId="0" xfId="0" applyNumberFormat="1" applyFont="1" applyFill="1" applyAlignment="1">
      <alignment vertical="center"/>
    </xf>
    <xf numFmtId="166" fontId="10" fillId="4" borderId="0" xfId="1" applyNumberFormat="1" applyFont="1" applyFill="1" applyAlignment="1">
      <alignment vertical="center"/>
    </xf>
    <xf numFmtId="165" fontId="11" fillId="0" borderId="0" xfId="0" applyNumberFormat="1" applyFont="1" applyAlignment="1">
      <alignment vertical="center"/>
    </xf>
    <xf numFmtId="166" fontId="11" fillId="0" borderId="0" xfId="1" applyNumberFormat="1" applyFont="1" applyAlignment="1">
      <alignment vertical="center"/>
    </xf>
    <xf numFmtId="0" fontId="8" fillId="4" borderId="6" xfId="0" applyFont="1" applyFill="1" applyBorder="1" applyAlignment="1">
      <alignment horizontal="left"/>
    </xf>
    <xf numFmtId="165" fontId="8" fillId="4" borderId="6" xfId="0" applyNumberFormat="1" applyFont="1" applyFill="1" applyBorder="1"/>
    <xf numFmtId="166" fontId="8" fillId="4" borderId="6" xfId="1" applyNumberFormat="1" applyFont="1" applyFill="1" applyBorder="1"/>
    <xf numFmtId="0" fontId="8" fillId="0" borderId="0" xfId="0" applyFont="1" applyAlignment="1">
      <alignment horizontal="left" indent="1"/>
    </xf>
    <xf numFmtId="165" fontId="8" fillId="0" borderId="0" xfId="0" applyNumberFormat="1" applyFont="1"/>
    <xf numFmtId="166" fontId="9" fillId="0" borderId="0" xfId="1" applyNumberFormat="1" applyFont="1"/>
    <xf numFmtId="0" fontId="9" fillId="0" borderId="0" xfId="0" applyFont="1" applyAlignment="1">
      <alignment horizontal="left" indent="2"/>
    </xf>
    <xf numFmtId="165" fontId="9" fillId="0" borderId="0" xfId="0" applyNumberFormat="1" applyFont="1"/>
    <xf numFmtId="0" fontId="8" fillId="4" borderId="1" xfId="0" applyFont="1" applyFill="1" applyBorder="1" applyAlignment="1">
      <alignment horizontal="left"/>
    </xf>
    <xf numFmtId="165" fontId="8" fillId="4" borderId="1" xfId="0" applyNumberFormat="1" applyFont="1" applyFill="1" applyBorder="1"/>
    <xf numFmtId="166" fontId="8" fillId="4" borderId="1" xfId="1" applyNumberFormat="1" applyFont="1" applyFill="1" applyBorder="1"/>
    <xf numFmtId="166" fontId="8" fillId="0" borderId="0" xfId="1" applyNumberFormat="1" applyFont="1"/>
    <xf numFmtId="0" fontId="9" fillId="0" borderId="0" xfId="0" applyFont="1" applyAlignment="1">
      <alignment horizontal="left" indent="1"/>
    </xf>
    <xf numFmtId="165" fontId="12" fillId="2" borderId="7" xfId="0" applyNumberFormat="1" applyFont="1" applyFill="1" applyBorder="1" applyAlignment="1">
      <alignment horizontal="center" vertical="center"/>
    </xf>
    <xf numFmtId="166" fontId="12" fillId="2" borderId="7" xfId="1" applyNumberFormat="1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left" vertical="center" wrapText="1"/>
    </xf>
    <xf numFmtId="0" fontId="8" fillId="4" borderId="0" xfId="2" applyFont="1" applyFill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3" fillId="0" borderId="10" xfId="0" applyFont="1" applyBorder="1" applyAlignment="1">
      <alignment horizontal="center"/>
    </xf>
    <xf numFmtId="0" fontId="3" fillId="0" borderId="0" xfId="0" applyFont="1"/>
    <xf numFmtId="0" fontId="14" fillId="0" borderId="0" xfId="0" applyFont="1" applyAlignment="1">
      <alignment horizontal="left" indent="2"/>
    </xf>
    <xf numFmtId="0" fontId="14" fillId="0" borderId="0" xfId="0" applyFont="1" applyAlignment="1">
      <alignment horizontal="left" indent="11"/>
    </xf>
    <xf numFmtId="0" fontId="14" fillId="0" borderId="0" xfId="0" applyFont="1" applyAlignment="1">
      <alignment horizontal="left" indent="1"/>
    </xf>
    <xf numFmtId="165" fontId="0" fillId="0" borderId="10" xfId="0" applyNumberFormat="1" applyBorder="1"/>
    <xf numFmtId="165" fontId="3" fillId="0" borderId="10" xfId="0" applyNumberFormat="1" applyFont="1" applyBorder="1"/>
    <xf numFmtId="0" fontId="0" fillId="0" borderId="0" xfId="0" applyAlignment="1">
      <alignment horizontal="left" wrapText="1" indent="1"/>
    </xf>
    <xf numFmtId="165" fontId="0" fillId="0" borderId="0" xfId="0" applyNumberFormat="1" applyAlignment="1">
      <alignment vertical="center"/>
    </xf>
    <xf numFmtId="0" fontId="3" fillId="0" borderId="10" xfId="0" applyFont="1" applyBorder="1" applyAlignment="1">
      <alignment horizontal="left" indent="1"/>
    </xf>
    <xf numFmtId="0" fontId="3" fillId="0" borderId="10" xfId="0" applyFont="1" applyBorder="1" applyAlignment="1">
      <alignment wrapText="1"/>
    </xf>
    <xf numFmtId="0" fontId="0" fillId="0" borderId="0" xfId="0" applyAlignment="1">
      <alignment horizontal="left" vertical="center" wrapText="1"/>
    </xf>
    <xf numFmtId="0" fontId="16" fillId="0" borderId="0" xfId="0" applyFont="1" applyAlignment="1">
      <alignment vertical="center"/>
    </xf>
    <xf numFmtId="0" fontId="19" fillId="0" borderId="0" xfId="0" applyFont="1"/>
    <xf numFmtId="0" fontId="20" fillId="0" borderId="0" xfId="0" applyFont="1" applyAlignment="1">
      <alignment horizontal="center" vertical="center"/>
    </xf>
    <xf numFmtId="0" fontId="4" fillId="0" borderId="3" xfId="0" applyFont="1" applyBorder="1"/>
    <xf numFmtId="0" fontId="22" fillId="0" borderId="0" xfId="0" applyFont="1" applyAlignment="1">
      <alignment horizontal="center" vertical="center"/>
    </xf>
    <xf numFmtId="0" fontId="0" fillId="5" borderId="0" xfId="0" applyFill="1"/>
    <xf numFmtId="167" fontId="23" fillId="6" borderId="5" xfId="3" applyNumberFormat="1" applyFont="1" applyFill="1" applyBorder="1" applyAlignment="1">
      <alignment horizontal="center" vertical="center" wrapText="1"/>
    </xf>
    <xf numFmtId="168" fontId="23" fillId="6" borderId="5" xfId="3" applyNumberFormat="1" applyFont="1" applyFill="1" applyBorder="1" applyAlignment="1">
      <alignment horizontal="center" vertical="center" wrapText="1"/>
    </xf>
    <xf numFmtId="0" fontId="24" fillId="0" borderId="5" xfId="0" applyFont="1" applyBorder="1" applyAlignment="1">
      <alignment vertical="center" wrapText="1"/>
    </xf>
    <xf numFmtId="167" fontId="24" fillId="0" borderId="5" xfId="3" applyNumberFormat="1" applyFont="1" applyBorder="1" applyAlignment="1">
      <alignment horizontal="center" vertical="center"/>
    </xf>
    <xf numFmtId="168" fontId="24" fillId="0" borderId="5" xfId="3" applyNumberFormat="1" applyFont="1" applyBorder="1" applyAlignment="1">
      <alignment horizontal="center" vertical="center"/>
    </xf>
    <xf numFmtId="0" fontId="23" fillId="6" borderId="17" xfId="0" applyFont="1" applyFill="1" applyBorder="1" applyAlignment="1">
      <alignment horizontal="center" vertical="center" wrapText="1"/>
    </xf>
    <xf numFmtId="0" fontId="24" fillId="0" borderId="18" xfId="0" applyFont="1" applyBorder="1" applyAlignment="1">
      <alignment vertical="center" wrapText="1"/>
    </xf>
    <xf numFmtId="0" fontId="25" fillId="0" borderId="17" xfId="0" applyFont="1" applyBorder="1" applyAlignment="1">
      <alignment vertical="center"/>
    </xf>
    <xf numFmtId="4" fontId="24" fillId="0" borderId="17" xfId="0" applyNumberFormat="1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3" fontId="24" fillId="0" borderId="17" xfId="0" applyNumberFormat="1" applyFont="1" applyBorder="1" applyAlignment="1">
      <alignment horizontal="center" vertical="center"/>
    </xf>
    <xf numFmtId="0" fontId="26" fillId="0" borderId="0" xfId="0" applyFont="1" applyAlignment="1">
      <alignment horizontal="justify" vertical="center"/>
    </xf>
    <xf numFmtId="0" fontId="16" fillId="0" borderId="0" xfId="0" applyFont="1"/>
    <xf numFmtId="0" fontId="27" fillId="5" borderId="0" xfId="0" applyFont="1" applyFill="1"/>
    <xf numFmtId="0" fontId="27" fillId="5" borderId="0" xfId="0" applyFont="1" applyFill="1" applyAlignment="1">
      <alignment vertical="top"/>
    </xf>
    <xf numFmtId="0" fontId="29" fillId="0" borderId="18" xfId="0" applyFont="1" applyBorder="1" applyAlignment="1">
      <alignment vertical="center" wrapText="1"/>
    </xf>
    <xf numFmtId="0" fontId="25" fillId="0" borderId="17" xfId="0" applyFont="1" applyBorder="1" applyAlignment="1">
      <alignment vertical="center" wrapText="1"/>
    </xf>
    <xf numFmtId="4" fontId="29" fillId="0" borderId="17" xfId="0" applyNumberFormat="1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4" fontId="24" fillId="0" borderId="17" xfId="0" applyNumberFormat="1" applyFont="1" applyBorder="1" applyAlignment="1">
      <alignment horizontal="center" vertical="center" wrapText="1"/>
    </xf>
    <xf numFmtId="3" fontId="24" fillId="0" borderId="17" xfId="0" applyNumberFormat="1" applyFont="1" applyBorder="1" applyAlignment="1">
      <alignment horizontal="center" vertical="center" wrapText="1"/>
    </xf>
    <xf numFmtId="0" fontId="30" fillId="6" borderId="20" xfId="0" applyFont="1" applyFill="1" applyBorder="1" applyAlignment="1">
      <alignment horizontal="center" vertical="center" wrapText="1"/>
    </xf>
    <xf numFmtId="0" fontId="30" fillId="6" borderId="17" xfId="0" applyFont="1" applyFill="1" applyBorder="1" applyAlignment="1">
      <alignment horizontal="center" vertical="center" wrapText="1"/>
    </xf>
    <xf numFmtId="0" fontId="30" fillId="6" borderId="17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/>
    </xf>
    <xf numFmtId="0" fontId="28" fillId="0" borderId="17" xfId="0" applyFont="1" applyBorder="1" applyAlignment="1">
      <alignment vertical="center" wrapText="1"/>
    </xf>
    <xf numFmtId="10" fontId="28" fillId="0" borderId="17" xfId="0" applyNumberFormat="1" applyFont="1" applyBorder="1" applyAlignment="1">
      <alignment horizontal="center" vertical="center"/>
    </xf>
    <xf numFmtId="0" fontId="31" fillId="0" borderId="18" xfId="0" applyFont="1" applyBorder="1" applyAlignment="1">
      <alignment vertical="center" wrapText="1"/>
    </xf>
    <xf numFmtId="166" fontId="28" fillId="0" borderId="22" xfId="0" applyNumberFormat="1" applyFont="1" applyBorder="1" applyAlignment="1">
      <alignment horizontal="center" vertical="center"/>
    </xf>
    <xf numFmtId="0" fontId="34" fillId="0" borderId="5" xfId="0" applyFont="1" applyBorder="1" applyAlignment="1">
      <alignment vertical="center" wrapText="1"/>
    </xf>
    <xf numFmtId="168" fontId="34" fillId="0" borderId="5" xfId="3" applyNumberFormat="1" applyFont="1" applyBorder="1" applyAlignment="1">
      <alignment horizontal="right" vertical="center"/>
    </xf>
    <xf numFmtId="0" fontId="31" fillId="0" borderId="5" xfId="0" applyFont="1" applyBorder="1" applyAlignment="1">
      <alignment vertical="center" wrapText="1"/>
    </xf>
    <xf numFmtId="168" fontId="31" fillId="0" borderId="5" xfId="3" applyNumberFormat="1" applyFont="1" applyBorder="1" applyAlignment="1">
      <alignment horizontal="right" vertical="center"/>
    </xf>
    <xf numFmtId="0" fontId="33" fillId="6" borderId="5" xfId="3" applyNumberFormat="1" applyFont="1" applyFill="1" applyBorder="1" applyAlignment="1">
      <alignment horizontal="center" vertical="center"/>
    </xf>
    <xf numFmtId="0" fontId="25" fillId="0" borderId="22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10" fontId="25" fillId="0" borderId="22" xfId="0" applyNumberFormat="1" applyFont="1" applyBorder="1" applyAlignment="1">
      <alignment horizontal="center" vertical="center" wrapText="1"/>
    </xf>
    <xf numFmtId="10" fontId="25" fillId="0" borderId="22" xfId="0" applyNumberFormat="1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18" xfId="0" applyFont="1" applyBorder="1" applyAlignment="1">
      <alignment vertical="center" wrapText="1"/>
    </xf>
    <xf numFmtId="49" fontId="25" fillId="0" borderId="17" xfId="0" applyNumberFormat="1" applyFont="1" applyBorder="1" applyAlignment="1">
      <alignment horizontal="center" vertical="center"/>
    </xf>
    <xf numFmtId="49" fontId="25" fillId="0" borderId="17" xfId="0" applyNumberFormat="1" applyFont="1" applyBorder="1" applyAlignment="1">
      <alignment horizontal="center" vertical="center" wrapText="1"/>
    </xf>
    <xf numFmtId="0" fontId="33" fillId="6" borderId="17" xfId="0" applyFont="1" applyFill="1" applyBorder="1" applyAlignment="1">
      <alignment horizontal="center" vertical="center"/>
    </xf>
    <xf numFmtId="0" fontId="34" fillId="0" borderId="18" xfId="0" applyFont="1" applyBorder="1" applyAlignment="1">
      <alignment vertical="center" wrapText="1"/>
    </xf>
    <xf numFmtId="0" fontId="34" fillId="0" borderId="17" xfId="0" applyFont="1" applyBorder="1" applyAlignment="1">
      <alignment horizontal="right" vertical="center"/>
    </xf>
    <xf numFmtId="0" fontId="31" fillId="0" borderId="17" xfId="0" applyFont="1" applyBorder="1" applyAlignment="1">
      <alignment horizontal="right" vertical="center"/>
    </xf>
    <xf numFmtId="9" fontId="25" fillId="0" borderId="17" xfId="0" applyNumberFormat="1" applyFont="1" applyBorder="1" applyAlignment="1">
      <alignment horizontal="center" vertical="center"/>
    </xf>
    <xf numFmtId="3" fontId="25" fillId="0" borderId="22" xfId="0" applyNumberFormat="1" applyFont="1" applyBorder="1" applyAlignment="1">
      <alignment horizontal="center" vertical="center" wrapText="1"/>
    </xf>
    <xf numFmtId="4" fontId="34" fillId="0" borderId="17" xfId="0" applyNumberFormat="1" applyFont="1" applyBorder="1" applyAlignment="1">
      <alignment horizontal="right" vertical="center"/>
    </xf>
    <xf numFmtId="0" fontId="31" fillId="0" borderId="17" xfId="0" applyFont="1" applyBorder="1" applyAlignment="1">
      <alignment horizontal="center" vertical="center"/>
    </xf>
    <xf numFmtId="10" fontId="25" fillId="0" borderId="17" xfId="0" applyNumberFormat="1" applyFont="1" applyBorder="1" applyAlignment="1">
      <alignment horizontal="center" vertical="center"/>
    </xf>
    <xf numFmtId="166" fontId="25" fillId="0" borderId="22" xfId="0" applyNumberFormat="1" applyFont="1" applyBorder="1" applyAlignment="1">
      <alignment horizontal="center" vertical="center" wrapText="1"/>
    </xf>
    <xf numFmtId="0" fontId="30" fillId="7" borderId="20" xfId="0" applyFont="1" applyFill="1" applyBorder="1" applyAlignment="1">
      <alignment horizontal="center" vertical="center" wrapText="1"/>
    </xf>
    <xf numFmtId="0" fontId="30" fillId="7" borderId="17" xfId="0" applyFont="1" applyFill="1" applyBorder="1" applyAlignment="1">
      <alignment horizontal="center" vertical="center" wrapText="1"/>
    </xf>
    <xf numFmtId="9" fontId="25" fillId="0" borderId="22" xfId="0" applyNumberFormat="1" applyFont="1" applyBorder="1" applyAlignment="1">
      <alignment horizontal="center" vertical="center" wrapText="1"/>
    </xf>
    <xf numFmtId="4" fontId="31" fillId="0" borderId="17" xfId="0" applyNumberFormat="1" applyFont="1" applyBorder="1" applyAlignment="1">
      <alignment horizontal="right" vertical="center"/>
    </xf>
    <xf numFmtId="9" fontId="25" fillId="0" borderId="17" xfId="0" applyNumberFormat="1" applyFont="1" applyBorder="1" applyAlignment="1">
      <alignment horizontal="center" vertical="center" wrapText="1"/>
    </xf>
    <xf numFmtId="0" fontId="26" fillId="0" borderId="18" xfId="0" applyFont="1" applyBorder="1" applyAlignment="1">
      <alignment vertical="center" wrapText="1"/>
    </xf>
    <xf numFmtId="0" fontId="26" fillId="0" borderId="17" xfId="0" applyFont="1" applyBorder="1" applyAlignment="1">
      <alignment horizontal="center" vertical="center"/>
    </xf>
    <xf numFmtId="3" fontId="26" fillId="0" borderId="17" xfId="0" applyNumberFormat="1" applyFont="1" applyBorder="1" applyAlignment="1">
      <alignment horizontal="center" vertical="center"/>
    </xf>
    <xf numFmtId="4" fontId="26" fillId="0" borderId="17" xfId="0" applyNumberFormat="1" applyFont="1" applyBorder="1" applyAlignment="1">
      <alignment horizontal="center" vertical="center"/>
    </xf>
    <xf numFmtId="0" fontId="36" fillId="5" borderId="0" xfId="0" applyFont="1" applyFill="1"/>
    <xf numFmtId="0" fontId="37" fillId="5" borderId="0" xfId="0" applyFont="1" applyFill="1"/>
    <xf numFmtId="0" fontId="16" fillId="0" borderId="0" xfId="0" applyFont="1" applyAlignment="1">
      <alignment horizontal="left"/>
    </xf>
    <xf numFmtId="0" fontId="27" fillId="0" borderId="0" xfId="0" applyFont="1"/>
    <xf numFmtId="0" fontId="38" fillId="0" borderId="0" xfId="0" applyFont="1"/>
    <xf numFmtId="0" fontId="27" fillId="0" borderId="0" xfId="0" applyFont="1" applyAlignment="1">
      <alignment horizontal="left" vertical="center" wrapText="1"/>
    </xf>
    <xf numFmtId="169" fontId="0" fillId="0" borderId="0" xfId="0" applyNumberFormat="1"/>
    <xf numFmtId="166" fontId="3" fillId="0" borderId="10" xfId="1" applyNumberFormat="1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3" fillId="6" borderId="11" xfId="0" applyFont="1" applyFill="1" applyBorder="1" applyAlignment="1">
      <alignment horizontal="center" vertical="center" wrapText="1"/>
    </xf>
    <xf numFmtId="0" fontId="23" fillId="6" borderId="12" xfId="0" applyFont="1" applyFill="1" applyBorder="1" applyAlignment="1">
      <alignment horizontal="center" vertical="center" wrapText="1"/>
    </xf>
    <xf numFmtId="0" fontId="23" fillId="6" borderId="5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3" fillId="6" borderId="13" xfId="0" applyFont="1" applyFill="1" applyBorder="1" applyAlignment="1">
      <alignment horizontal="center" vertical="center" wrapText="1"/>
    </xf>
    <xf numFmtId="0" fontId="23" fillId="6" borderId="14" xfId="0" applyFont="1" applyFill="1" applyBorder="1" applyAlignment="1">
      <alignment horizontal="center" vertical="center" wrapText="1"/>
    </xf>
    <xf numFmtId="0" fontId="23" fillId="6" borderId="19" xfId="0" applyFont="1" applyFill="1" applyBorder="1" applyAlignment="1">
      <alignment horizontal="center" vertical="center"/>
    </xf>
    <xf numFmtId="0" fontId="23" fillId="6" borderId="15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23" fillId="6" borderId="19" xfId="0" applyFont="1" applyFill="1" applyBorder="1" applyAlignment="1">
      <alignment horizontal="center" vertical="center" wrapText="1"/>
    </xf>
    <xf numFmtId="0" fontId="23" fillId="6" borderId="15" xfId="0" applyFont="1" applyFill="1" applyBorder="1" applyAlignment="1">
      <alignment horizontal="center" vertical="center" wrapText="1"/>
    </xf>
    <xf numFmtId="0" fontId="26" fillId="0" borderId="23" xfId="0" applyFont="1" applyBorder="1" applyAlignment="1">
      <alignment horizontal="left" vertical="center"/>
    </xf>
    <xf numFmtId="0" fontId="28" fillId="0" borderId="13" xfId="0" applyFont="1" applyBorder="1" applyAlignment="1">
      <alignment vertical="center" wrapText="1"/>
    </xf>
    <xf numFmtId="0" fontId="28" fillId="0" borderId="18" xfId="0" applyFont="1" applyBorder="1" applyAlignment="1">
      <alignment vertical="center" wrapText="1"/>
    </xf>
    <xf numFmtId="10" fontId="28" fillId="0" borderId="13" xfId="0" applyNumberFormat="1" applyFont="1" applyBorder="1" applyAlignment="1">
      <alignment horizontal="center" vertical="center"/>
    </xf>
    <xf numFmtId="10" fontId="28" fillId="0" borderId="18" xfId="0" applyNumberFormat="1" applyFont="1" applyBorder="1" applyAlignment="1">
      <alignment horizontal="center" vertical="center"/>
    </xf>
    <xf numFmtId="0" fontId="28" fillId="0" borderId="21" xfId="0" applyFont="1" applyBorder="1" applyAlignment="1">
      <alignment vertical="center" wrapText="1"/>
    </xf>
    <xf numFmtId="0" fontId="31" fillId="0" borderId="13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28" fillId="0" borderId="13" xfId="0" applyFont="1" applyBorder="1" applyAlignment="1">
      <alignment horizontal="justify" vertical="center" wrapText="1"/>
    </xf>
    <xf numFmtId="0" fontId="28" fillId="0" borderId="18" xfId="0" applyFont="1" applyBorder="1" applyAlignment="1">
      <alignment horizontal="justify" vertical="center" wrapText="1"/>
    </xf>
    <xf numFmtId="0" fontId="28" fillId="0" borderId="13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21" xfId="0" applyFont="1" applyBorder="1" applyAlignment="1">
      <alignment horizontal="justify" vertical="center" wrapText="1"/>
    </xf>
    <xf numFmtId="0" fontId="31" fillId="0" borderId="13" xfId="0" applyFont="1" applyBorder="1" applyAlignment="1">
      <alignment vertical="center" wrapText="1"/>
    </xf>
    <xf numFmtId="0" fontId="31" fillId="0" borderId="21" xfId="0" applyFont="1" applyBorder="1" applyAlignment="1">
      <alignment vertical="center" wrapText="1"/>
    </xf>
    <xf numFmtId="0" fontId="31" fillId="0" borderId="18" xfId="0" applyFont="1" applyBorder="1" applyAlignment="1">
      <alignment vertical="center" wrapText="1"/>
    </xf>
    <xf numFmtId="0" fontId="32" fillId="0" borderId="13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0" fillId="6" borderId="13" xfId="0" applyFont="1" applyFill="1" applyBorder="1" applyAlignment="1">
      <alignment horizontal="center" vertical="center"/>
    </xf>
    <xf numFmtId="0" fontId="30" fillId="6" borderId="18" xfId="0" applyFont="1" applyFill="1" applyBorder="1" applyAlignment="1">
      <alignment horizontal="center" vertical="center"/>
    </xf>
    <xf numFmtId="0" fontId="30" fillId="6" borderId="19" xfId="0" applyFont="1" applyFill="1" applyBorder="1" applyAlignment="1">
      <alignment horizontal="center" vertical="center"/>
    </xf>
    <xf numFmtId="0" fontId="30" fillId="6" borderId="16" xfId="0" applyFont="1" applyFill="1" applyBorder="1" applyAlignment="1">
      <alignment horizontal="center" vertical="center"/>
    </xf>
    <xf numFmtId="0" fontId="30" fillId="6" borderId="15" xfId="0" applyFont="1" applyFill="1" applyBorder="1" applyAlignment="1">
      <alignment horizontal="center" vertical="center"/>
    </xf>
    <xf numFmtId="0" fontId="33" fillId="6" borderId="5" xfId="0" applyFont="1" applyFill="1" applyBorder="1" applyAlignment="1">
      <alignment vertical="center" wrapText="1"/>
    </xf>
    <xf numFmtId="168" fontId="33" fillId="6" borderId="5" xfId="3" applyNumberFormat="1" applyFont="1" applyFill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10" fontId="25" fillId="0" borderId="13" xfId="0" applyNumberFormat="1" applyFont="1" applyBorder="1" applyAlignment="1">
      <alignment horizontal="center" vertical="center"/>
    </xf>
    <xf numFmtId="10" fontId="25" fillId="0" borderId="18" xfId="0" applyNumberFormat="1" applyFont="1" applyBorder="1" applyAlignment="1">
      <alignment horizontal="center" vertical="center"/>
    </xf>
    <xf numFmtId="0" fontId="25" fillId="0" borderId="13" xfId="0" applyFont="1" applyBorder="1" applyAlignment="1">
      <alignment vertical="center" wrapText="1"/>
    </xf>
    <xf numFmtId="0" fontId="25" fillId="0" borderId="18" xfId="0" applyFont="1" applyBorder="1" applyAlignment="1">
      <alignment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30" fillId="6" borderId="13" xfId="0" applyFont="1" applyFill="1" applyBorder="1" applyAlignment="1">
      <alignment horizontal="center" vertical="center" wrapText="1"/>
    </xf>
    <xf numFmtId="0" fontId="30" fillId="6" borderId="18" xfId="0" applyFont="1" applyFill="1" applyBorder="1" applyAlignment="1">
      <alignment horizontal="center" vertical="center" wrapText="1"/>
    </xf>
    <xf numFmtId="0" fontId="33" fillId="6" borderId="13" xfId="0" applyFont="1" applyFill="1" applyBorder="1" applyAlignment="1">
      <alignment vertical="center"/>
    </xf>
    <xf numFmtId="0" fontId="33" fillId="6" borderId="18" xfId="0" applyFont="1" applyFill="1" applyBorder="1" applyAlignment="1">
      <alignment vertical="center"/>
    </xf>
    <xf numFmtId="0" fontId="33" fillId="6" borderId="19" xfId="0" applyFont="1" applyFill="1" applyBorder="1" applyAlignment="1">
      <alignment horizontal="center" vertical="center"/>
    </xf>
    <xf numFmtId="0" fontId="33" fillId="6" borderId="16" xfId="0" applyFont="1" applyFill="1" applyBorder="1" applyAlignment="1">
      <alignment horizontal="center" vertical="center"/>
    </xf>
    <xf numFmtId="0" fontId="33" fillId="6" borderId="15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3" fontId="25" fillId="0" borderId="13" xfId="0" applyNumberFormat="1" applyFont="1" applyBorder="1" applyAlignment="1">
      <alignment horizontal="center" vertical="center"/>
    </xf>
    <xf numFmtId="3" fontId="25" fillId="0" borderId="18" xfId="0" applyNumberFormat="1" applyFont="1" applyBorder="1" applyAlignment="1">
      <alignment horizontal="center" vertical="center"/>
    </xf>
    <xf numFmtId="0" fontId="30" fillId="6" borderId="13" xfId="0" applyFont="1" applyFill="1" applyBorder="1" applyAlignment="1">
      <alignment vertical="center"/>
    </xf>
    <xf numFmtId="0" fontId="30" fillId="6" borderId="18" xfId="0" applyFont="1" applyFill="1" applyBorder="1" applyAlignment="1">
      <alignment vertical="center"/>
    </xf>
    <xf numFmtId="0" fontId="15" fillId="0" borderId="0" xfId="0" applyFont="1" applyAlignment="1">
      <alignment horizontal="center" vertical="center" wrapText="1"/>
    </xf>
    <xf numFmtId="166" fontId="25" fillId="0" borderId="13" xfId="0" applyNumberFormat="1" applyFont="1" applyBorder="1" applyAlignment="1">
      <alignment horizontal="center" vertical="center"/>
    </xf>
    <xf numFmtId="166" fontId="25" fillId="0" borderId="18" xfId="0" applyNumberFormat="1" applyFont="1" applyBorder="1" applyAlignment="1">
      <alignment horizontal="center" vertical="center"/>
    </xf>
    <xf numFmtId="166" fontId="25" fillId="0" borderId="13" xfId="0" applyNumberFormat="1" applyFont="1" applyBorder="1" applyAlignment="1">
      <alignment horizontal="center" vertical="center" wrapText="1"/>
    </xf>
    <xf numFmtId="166" fontId="25" fillId="0" borderId="18" xfId="0" applyNumberFormat="1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30" fillId="7" borderId="13" xfId="0" applyFont="1" applyFill="1" applyBorder="1" applyAlignment="1">
      <alignment horizontal="center" vertical="center"/>
    </xf>
    <xf numFmtId="0" fontId="30" fillId="7" borderId="14" xfId="0" applyFont="1" applyFill="1" applyBorder="1" applyAlignment="1">
      <alignment horizontal="center" vertical="center"/>
    </xf>
    <xf numFmtId="0" fontId="30" fillId="7" borderId="13" xfId="0" applyFont="1" applyFill="1" applyBorder="1" applyAlignment="1">
      <alignment horizontal="center" vertical="center" wrapText="1"/>
    </xf>
    <xf numFmtId="0" fontId="30" fillId="7" borderId="18" xfId="0" applyFont="1" applyFill="1" applyBorder="1" applyAlignment="1">
      <alignment horizontal="center" vertical="center" wrapText="1"/>
    </xf>
    <xf numFmtId="0" fontId="30" fillId="7" borderId="19" xfId="0" applyFont="1" applyFill="1" applyBorder="1" applyAlignment="1">
      <alignment horizontal="center" vertical="center" wrapText="1"/>
    </xf>
    <xf numFmtId="0" fontId="30" fillId="7" borderId="16" xfId="0" applyFont="1" applyFill="1" applyBorder="1" applyAlignment="1">
      <alignment horizontal="center" vertical="center" wrapText="1"/>
    </xf>
    <xf numFmtId="0" fontId="30" fillId="7" borderId="15" xfId="0" applyFont="1" applyFill="1" applyBorder="1" applyAlignment="1">
      <alignment horizontal="center" vertical="center" wrapText="1"/>
    </xf>
    <xf numFmtId="0" fontId="25" fillId="0" borderId="25" xfId="0" applyFont="1" applyBorder="1" applyAlignment="1">
      <alignment vertical="center" wrapText="1"/>
    </xf>
    <xf numFmtId="9" fontId="25" fillId="0" borderId="13" xfId="0" applyNumberFormat="1" applyFont="1" applyBorder="1" applyAlignment="1">
      <alignment horizontal="center" vertical="center" wrapText="1"/>
    </xf>
    <xf numFmtId="9" fontId="25" fillId="0" borderId="18" xfId="0" applyNumberFormat="1" applyFont="1" applyBorder="1" applyAlignment="1">
      <alignment horizontal="center" vertical="center" wrapText="1"/>
    </xf>
    <xf numFmtId="10" fontId="25" fillId="0" borderId="13" xfId="0" applyNumberFormat="1" applyFont="1" applyBorder="1" applyAlignment="1">
      <alignment horizontal="center" vertical="center" wrapText="1"/>
    </xf>
    <xf numFmtId="10" fontId="25" fillId="0" borderId="18" xfId="0" applyNumberFormat="1" applyFont="1" applyBorder="1" applyAlignment="1">
      <alignment horizontal="center" vertical="center" wrapText="1"/>
    </xf>
    <xf numFmtId="10" fontId="25" fillId="0" borderId="13" xfId="0" applyNumberFormat="1" applyFont="1" applyBorder="1" applyAlignment="1">
      <alignment vertical="center" wrapText="1"/>
    </xf>
    <xf numFmtId="10" fontId="25" fillId="0" borderId="18" xfId="0" applyNumberFormat="1" applyFont="1" applyBorder="1" applyAlignment="1">
      <alignment vertical="center" wrapText="1"/>
    </xf>
    <xf numFmtId="3" fontId="25" fillId="0" borderId="13" xfId="0" applyNumberFormat="1" applyFont="1" applyBorder="1" applyAlignment="1">
      <alignment horizontal="center" vertical="center" wrapText="1"/>
    </xf>
    <xf numFmtId="3" fontId="25" fillId="0" borderId="18" xfId="0" applyNumberFormat="1" applyFont="1" applyBorder="1" applyAlignment="1">
      <alignment horizontal="center" vertical="center" wrapText="1"/>
    </xf>
    <xf numFmtId="0" fontId="18" fillId="5" borderId="0" xfId="0" applyFont="1" applyFill="1" applyAlignment="1">
      <alignment horizontal="center" vertical="center"/>
    </xf>
    <xf numFmtId="0" fontId="23" fillId="6" borderId="18" xfId="0" applyFont="1" applyFill="1" applyBorder="1" applyAlignment="1">
      <alignment horizontal="center" vertical="center" wrapText="1"/>
    </xf>
    <xf numFmtId="4" fontId="0" fillId="0" borderId="0" xfId="0" applyNumberFormat="1"/>
  </cellXfs>
  <cellStyles count="4">
    <cellStyle name="Comma" xfId="3" builtinId="3"/>
    <cellStyle name="Normal" xfId="0" builtinId="0"/>
    <cellStyle name="Normal 10 3" xfId="2" xr:uid="{AA7B1937-8EE9-4EFE-A363-19AEB1EA0C2C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337039</xdr:colOff>
      <xdr:row>3</xdr:row>
      <xdr:rowOff>190500</xdr:rowOff>
    </xdr:from>
    <xdr:to>
      <xdr:col>10</xdr:col>
      <xdr:colOff>241789</xdr:colOff>
      <xdr:row>18</xdr:row>
      <xdr:rowOff>182214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E7661F2-67E1-1BFF-A4C0-0A76D8299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9577" y="813288"/>
          <a:ext cx="4755174" cy="28565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D9494-7B88-4502-94E3-6500F1160A28}">
  <dimension ref="F3:J23"/>
  <sheetViews>
    <sheetView showGridLines="0" tabSelected="1" topLeftCell="B1" zoomScale="130" zoomScaleNormal="130" workbookViewId="0">
      <selection activeCell="C18" sqref="C18"/>
    </sheetView>
  </sheetViews>
  <sheetFormatPr defaultColWidth="9.140625" defaultRowHeight="15" x14ac:dyDescent="0.25"/>
  <cols>
    <col min="6" max="6" width="17.85546875" customWidth="1"/>
    <col min="7" max="13" width="11.42578125" bestFit="1" customWidth="1"/>
    <col min="14" max="14" width="19.42578125" bestFit="1" customWidth="1"/>
    <col min="15" max="17" width="11.42578125" bestFit="1" customWidth="1"/>
  </cols>
  <sheetData>
    <row r="3" spans="6:10" ht="18.75" x14ac:dyDescent="0.25">
      <c r="F3" s="49"/>
      <c r="G3" s="49"/>
      <c r="H3" s="50" t="s">
        <v>142</v>
      </c>
      <c r="I3" s="49"/>
      <c r="J3" s="49"/>
    </row>
    <row r="4" spans="6:10" ht="15.75" x14ac:dyDescent="0.25">
      <c r="H4" s="52" t="s">
        <v>136</v>
      </c>
    </row>
    <row r="8" spans="6:10" x14ac:dyDescent="0.25">
      <c r="F8" s="5"/>
      <c r="G8" s="5"/>
    </row>
    <row r="21" spans="6:8" x14ac:dyDescent="0.25">
      <c r="F21" s="48" t="s">
        <v>137</v>
      </c>
      <c r="G21" s="121"/>
      <c r="H21" s="121"/>
    </row>
    <row r="22" spans="6:8" x14ac:dyDescent="0.25">
      <c r="F22" s="48" t="s">
        <v>581</v>
      </c>
      <c r="G22" s="121"/>
      <c r="H22" s="121"/>
    </row>
    <row r="23" spans="6:8" x14ac:dyDescent="0.25">
      <c r="F23" s="48" t="s">
        <v>578</v>
      </c>
      <c r="G23" s="121"/>
      <c r="H23" s="121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CD3D5-607C-4051-819B-66B67EEC3A77}">
  <dimension ref="H11:L30"/>
  <sheetViews>
    <sheetView workbookViewId="0">
      <selection activeCell="H12" sqref="H12:H13"/>
    </sheetView>
  </sheetViews>
  <sheetFormatPr defaultColWidth="11.42578125" defaultRowHeight="15" x14ac:dyDescent="0.25"/>
  <cols>
    <col min="1" max="5" width="11.42578125" style="53"/>
    <col min="6" max="6" width="8.28515625" style="53" customWidth="1"/>
    <col min="7" max="7" width="1.7109375" style="53" customWidth="1"/>
    <col min="8" max="8" width="39.7109375" style="53" customWidth="1"/>
    <col min="9" max="9" width="15.85546875" style="53" customWidth="1"/>
    <col min="10" max="11" width="11.42578125" style="53"/>
    <col min="12" max="12" width="20.7109375" style="53" customWidth="1"/>
    <col min="13" max="16384" width="11.42578125" style="53"/>
  </cols>
  <sheetData>
    <row r="11" spans="8:12" ht="15.75" x14ac:dyDescent="0.25">
      <c r="H11" s="171" t="s">
        <v>572</v>
      </c>
      <c r="I11" s="171"/>
      <c r="J11" s="171"/>
      <c r="K11" s="171"/>
      <c r="L11" s="171"/>
    </row>
    <row r="12" spans="8:12" x14ac:dyDescent="0.25">
      <c r="H12" s="169" t="s">
        <v>285</v>
      </c>
      <c r="I12" s="170" t="s">
        <v>286</v>
      </c>
      <c r="J12" s="170"/>
      <c r="K12" s="170"/>
      <c r="L12" s="170"/>
    </row>
    <row r="13" spans="8:12" x14ac:dyDescent="0.25">
      <c r="H13" s="169"/>
      <c r="I13" s="89">
        <v>2024</v>
      </c>
      <c r="J13" s="89">
        <v>2025</v>
      </c>
      <c r="K13" s="89">
        <v>2026</v>
      </c>
      <c r="L13" s="89">
        <v>2027</v>
      </c>
    </row>
    <row r="14" spans="8:12" ht="30" customHeight="1" x14ac:dyDescent="0.25">
      <c r="H14" s="85" t="s">
        <v>296</v>
      </c>
      <c r="I14" s="86">
        <f>I15+I22</f>
        <v>2069680747</v>
      </c>
      <c r="J14" s="86">
        <f t="shared" ref="J14:L14" si="0">J15+J22</f>
        <v>4734170504.8699999</v>
      </c>
      <c r="K14" s="86">
        <f t="shared" si="0"/>
        <v>5545775434.1999998</v>
      </c>
      <c r="L14" s="86">
        <f t="shared" si="0"/>
        <v>6594724748.3900003</v>
      </c>
    </row>
    <row r="15" spans="8:12" ht="25.5" customHeight="1" x14ac:dyDescent="0.25">
      <c r="H15" s="85" t="s">
        <v>297</v>
      </c>
      <c r="I15" s="86">
        <v>1247948781</v>
      </c>
      <c r="J15" s="86">
        <v>2840502302.9200001</v>
      </c>
      <c r="K15" s="86">
        <v>3327465260.52</v>
      </c>
      <c r="L15" s="86">
        <v>3956834849.04</v>
      </c>
    </row>
    <row r="16" spans="8:12" ht="39" customHeight="1" x14ac:dyDescent="0.25">
      <c r="H16" s="87" t="s">
        <v>293</v>
      </c>
      <c r="I16" s="88">
        <v>1148545518</v>
      </c>
      <c r="J16" s="88">
        <v>1967772577.02</v>
      </c>
      <c r="K16" s="88">
        <v>2357886136.6199999</v>
      </c>
      <c r="L16" s="88">
        <v>2984914796.8400002</v>
      </c>
    </row>
    <row r="17" spans="8:12" ht="39" customHeight="1" x14ac:dyDescent="0.25">
      <c r="H17" s="87" t="s">
        <v>298</v>
      </c>
      <c r="I17" s="88">
        <v>21403389</v>
      </c>
      <c r="J17" s="88">
        <v>123925047.06999999</v>
      </c>
      <c r="K17" s="88">
        <v>140770260.12</v>
      </c>
      <c r="L17" s="88">
        <v>140770260.12</v>
      </c>
    </row>
    <row r="18" spans="8:12" ht="63" customHeight="1" x14ac:dyDescent="0.25">
      <c r="H18" s="87" t="s">
        <v>299</v>
      </c>
      <c r="I18" s="88">
        <v>29834657</v>
      </c>
      <c r="J18" s="88">
        <v>675968769.22000003</v>
      </c>
      <c r="K18" s="88">
        <v>751588035.23000002</v>
      </c>
      <c r="L18" s="88">
        <v>751588035.23000002</v>
      </c>
    </row>
    <row r="19" spans="8:12" ht="33.75" customHeight="1" x14ac:dyDescent="0.25">
      <c r="H19" s="87" t="s">
        <v>300</v>
      </c>
      <c r="I19" s="88">
        <v>1107000</v>
      </c>
      <c r="J19" s="88">
        <v>24423058.079999998</v>
      </c>
      <c r="K19" s="88">
        <v>31040343.359999999</v>
      </c>
      <c r="L19" s="88">
        <v>32326597.440000001</v>
      </c>
    </row>
    <row r="20" spans="8:12" ht="25.5" customHeight="1" x14ac:dyDescent="0.25">
      <c r="H20" s="87" t="s">
        <v>301</v>
      </c>
      <c r="I20" s="88">
        <v>38851866</v>
      </c>
      <c r="J20" s="88">
        <v>21019551.190000001</v>
      </c>
      <c r="K20" s="88">
        <v>19369551.390000001</v>
      </c>
      <c r="L20" s="88">
        <v>19420017.629999999</v>
      </c>
    </row>
    <row r="21" spans="8:12" ht="57.75" customHeight="1" x14ac:dyDescent="0.25">
      <c r="H21" s="87" t="s">
        <v>302</v>
      </c>
      <c r="I21" s="88">
        <v>8206351</v>
      </c>
      <c r="J21" s="88">
        <v>27393300.34</v>
      </c>
      <c r="K21" s="88">
        <v>26810933.800000001</v>
      </c>
      <c r="L21" s="88">
        <v>27815141.780000001</v>
      </c>
    </row>
    <row r="22" spans="8:12" ht="45" customHeight="1" x14ac:dyDescent="0.25">
      <c r="H22" s="85" t="s">
        <v>303</v>
      </c>
      <c r="I22" s="86">
        <v>821731966</v>
      </c>
      <c r="J22" s="86">
        <v>1893668201.95</v>
      </c>
      <c r="K22" s="86">
        <v>2218310173.6799998</v>
      </c>
      <c r="L22" s="86">
        <v>2637889899.3500004</v>
      </c>
    </row>
    <row r="23" spans="8:12" x14ac:dyDescent="0.25">
      <c r="H23" s="87" t="s">
        <v>304</v>
      </c>
      <c r="I23" s="88">
        <v>769496451</v>
      </c>
      <c r="J23" s="88">
        <v>1311848384.6800001</v>
      </c>
      <c r="K23" s="88">
        <v>1571924091.0799999</v>
      </c>
      <c r="L23" s="88">
        <v>1989943197.8900001</v>
      </c>
    </row>
    <row r="24" spans="8:12" ht="25.5" x14ac:dyDescent="0.25">
      <c r="H24" s="87" t="s">
        <v>298</v>
      </c>
      <c r="I24" s="88">
        <v>24503700</v>
      </c>
      <c r="J24" s="88">
        <v>82616698.040000007</v>
      </c>
      <c r="K24" s="88">
        <v>93846840.079999998</v>
      </c>
      <c r="L24" s="88">
        <v>93846840.079999998</v>
      </c>
    </row>
    <row r="25" spans="8:12" ht="25.5" x14ac:dyDescent="0.25">
      <c r="H25" s="87" t="s">
        <v>301</v>
      </c>
      <c r="I25" s="88">
        <v>1387341</v>
      </c>
      <c r="J25" s="88">
        <v>14013034.130000001</v>
      </c>
      <c r="K25" s="88">
        <v>12913034.26</v>
      </c>
      <c r="L25" s="88">
        <v>12946678.42</v>
      </c>
    </row>
    <row r="26" spans="8:12" ht="38.25" x14ac:dyDescent="0.25">
      <c r="H26" s="87" t="s">
        <v>305</v>
      </c>
      <c r="I26" s="88">
        <v>11648655</v>
      </c>
      <c r="J26" s="88">
        <v>450645846.14999998</v>
      </c>
      <c r="K26" s="88">
        <v>501058690.14999998</v>
      </c>
      <c r="L26" s="88">
        <v>501058690.14999998</v>
      </c>
    </row>
    <row r="27" spans="8:12" ht="25.5" x14ac:dyDescent="0.25">
      <c r="H27" s="87" t="s">
        <v>302</v>
      </c>
      <c r="I27" s="88">
        <v>11835752</v>
      </c>
      <c r="J27" s="88">
        <v>18262200.23</v>
      </c>
      <c r="K27" s="88">
        <v>17873955.870000001</v>
      </c>
      <c r="L27" s="88">
        <v>18543427.850000001</v>
      </c>
    </row>
    <row r="28" spans="8:12" ht="25.5" x14ac:dyDescent="0.25">
      <c r="H28" s="87" t="s">
        <v>300</v>
      </c>
      <c r="I28" s="88">
        <v>2860067</v>
      </c>
      <c r="J28" s="88">
        <v>16282038.720000001</v>
      </c>
      <c r="K28" s="88">
        <v>20693562.239999998</v>
      </c>
      <c r="L28" s="88">
        <v>21551064.960000001</v>
      </c>
    </row>
    <row r="29" spans="8:12" x14ac:dyDescent="0.25">
      <c r="H29" s="67" t="s">
        <v>535</v>
      </c>
    </row>
    <row r="30" spans="8:12" x14ac:dyDescent="0.25">
      <c r="H30" s="67" t="s">
        <v>561</v>
      </c>
    </row>
  </sheetData>
  <mergeCells count="3">
    <mergeCell ref="H12:H13"/>
    <mergeCell ref="I12:L12"/>
    <mergeCell ref="H11:L1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35729-A28F-4559-8EF6-A371D930104D}">
  <dimension ref="H9:O26"/>
  <sheetViews>
    <sheetView workbookViewId="0">
      <selection activeCell="H9" sqref="H9:O9"/>
    </sheetView>
  </sheetViews>
  <sheetFormatPr defaultColWidth="11.42578125" defaultRowHeight="15" x14ac:dyDescent="0.25"/>
  <cols>
    <col min="1" max="7" width="11.42578125" style="53"/>
    <col min="8" max="8" width="27.42578125" style="53" customWidth="1"/>
    <col min="9" max="9" width="14.42578125" style="53" bestFit="1" customWidth="1"/>
    <col min="10" max="10" width="15" style="53" customWidth="1"/>
    <col min="11" max="16384" width="11.42578125" style="53"/>
  </cols>
  <sheetData>
    <row r="9" spans="8:15" ht="16.5" thickBot="1" x14ac:dyDescent="0.3">
      <c r="H9" s="137" t="s">
        <v>571</v>
      </c>
      <c r="I9" s="137"/>
      <c r="J9" s="137"/>
      <c r="K9" s="137"/>
      <c r="L9" s="137"/>
      <c r="M9" s="137"/>
      <c r="N9" s="137"/>
      <c r="O9" s="137"/>
    </row>
    <row r="10" spans="8:15" ht="15.75" thickBot="1" x14ac:dyDescent="0.3">
      <c r="H10" s="164" t="s">
        <v>240</v>
      </c>
      <c r="I10" s="164" t="s">
        <v>241</v>
      </c>
      <c r="J10" s="164" t="s">
        <v>242</v>
      </c>
      <c r="K10" s="178" t="s">
        <v>306</v>
      </c>
      <c r="L10" s="166" t="s">
        <v>245</v>
      </c>
      <c r="M10" s="167"/>
      <c r="N10" s="167"/>
      <c r="O10" s="168"/>
    </row>
    <row r="11" spans="8:15" ht="15.75" thickBot="1" x14ac:dyDescent="0.3">
      <c r="H11" s="165"/>
      <c r="I11" s="165"/>
      <c r="J11" s="165"/>
      <c r="K11" s="179"/>
      <c r="L11" s="77">
        <v>2024</v>
      </c>
      <c r="M11" s="77">
        <v>2025</v>
      </c>
      <c r="N11" s="77">
        <v>2026</v>
      </c>
      <c r="O11" s="77">
        <v>2027</v>
      </c>
    </row>
    <row r="12" spans="8:15" ht="21.75" customHeight="1" x14ac:dyDescent="0.25">
      <c r="H12" s="159" t="s">
        <v>307</v>
      </c>
      <c r="I12" s="151" t="s">
        <v>308</v>
      </c>
      <c r="J12" s="159" t="s">
        <v>309</v>
      </c>
      <c r="K12" s="90">
        <v>37.4</v>
      </c>
      <c r="L12" s="176">
        <v>35</v>
      </c>
      <c r="M12" s="176">
        <v>34</v>
      </c>
      <c r="N12" s="176">
        <v>33</v>
      </c>
      <c r="O12" s="176">
        <v>32</v>
      </c>
    </row>
    <row r="13" spans="8:15" ht="15.75" thickBot="1" x14ac:dyDescent="0.3">
      <c r="H13" s="161"/>
      <c r="I13" s="153"/>
      <c r="J13" s="161"/>
      <c r="K13" s="91">
        <v>2019</v>
      </c>
      <c r="L13" s="177"/>
      <c r="M13" s="177"/>
      <c r="N13" s="177"/>
      <c r="O13" s="177"/>
    </row>
    <row r="14" spans="8:15" ht="40.5" customHeight="1" x14ac:dyDescent="0.25">
      <c r="H14" s="159" t="s">
        <v>310</v>
      </c>
      <c r="I14" s="151" t="s">
        <v>252</v>
      </c>
      <c r="J14" s="174" t="s">
        <v>311</v>
      </c>
      <c r="K14" s="92">
        <v>0.8</v>
      </c>
      <c r="L14" s="172">
        <v>0.85</v>
      </c>
      <c r="M14" s="172">
        <v>0.87</v>
      </c>
      <c r="N14" s="172">
        <v>0.9</v>
      </c>
      <c r="O14" s="172">
        <v>0.91</v>
      </c>
    </row>
    <row r="15" spans="8:15" ht="15.75" thickBot="1" x14ac:dyDescent="0.3">
      <c r="H15" s="161"/>
      <c r="I15" s="152"/>
      <c r="J15" s="175"/>
      <c r="K15" s="97" t="s">
        <v>322</v>
      </c>
      <c r="L15" s="173"/>
      <c r="M15" s="173"/>
      <c r="N15" s="173"/>
      <c r="O15" s="173"/>
    </row>
    <row r="16" spans="8:15" ht="54.75" customHeight="1" x14ac:dyDescent="0.25">
      <c r="H16" s="159" t="s">
        <v>312</v>
      </c>
      <c r="I16" s="152"/>
      <c r="J16" s="174" t="s">
        <v>313</v>
      </c>
      <c r="K16" s="93">
        <v>0.71</v>
      </c>
      <c r="L16" s="172">
        <v>0.8</v>
      </c>
      <c r="M16" s="172">
        <v>0.82</v>
      </c>
      <c r="N16" s="172">
        <v>0.84</v>
      </c>
      <c r="O16" s="172">
        <v>0.85</v>
      </c>
    </row>
    <row r="17" spans="8:15" ht="15.75" customHeight="1" thickBot="1" x14ac:dyDescent="0.3">
      <c r="H17" s="161"/>
      <c r="I17" s="152"/>
      <c r="J17" s="175"/>
      <c r="K17" s="96" t="s">
        <v>323</v>
      </c>
      <c r="L17" s="173"/>
      <c r="M17" s="173"/>
      <c r="N17" s="173"/>
      <c r="O17" s="173"/>
    </row>
    <row r="18" spans="8:15" ht="80.25" customHeight="1" x14ac:dyDescent="0.25">
      <c r="H18" s="159" t="s">
        <v>314</v>
      </c>
      <c r="I18" s="152"/>
      <c r="J18" s="174" t="s">
        <v>315</v>
      </c>
      <c r="K18" s="93">
        <v>0.67900000000000005</v>
      </c>
      <c r="L18" s="172">
        <v>0.8</v>
      </c>
      <c r="M18" s="172">
        <v>0.82</v>
      </c>
      <c r="N18" s="172">
        <v>0.84</v>
      </c>
      <c r="O18" s="172">
        <v>0.85</v>
      </c>
    </row>
    <row r="19" spans="8:15" ht="18" customHeight="1" thickBot="1" x14ac:dyDescent="0.3">
      <c r="H19" s="161"/>
      <c r="I19" s="153"/>
      <c r="J19" s="175"/>
      <c r="K19" s="94">
        <v>2019</v>
      </c>
      <c r="L19" s="173"/>
      <c r="M19" s="173"/>
      <c r="N19" s="173"/>
      <c r="O19" s="173"/>
    </row>
    <row r="20" spans="8:15" ht="99" customHeight="1" x14ac:dyDescent="0.25">
      <c r="H20" s="159" t="s">
        <v>316</v>
      </c>
      <c r="I20" s="151" t="s">
        <v>262</v>
      </c>
      <c r="J20" s="174" t="s">
        <v>317</v>
      </c>
      <c r="K20" s="93">
        <v>0.152</v>
      </c>
      <c r="L20" s="172">
        <v>0.112</v>
      </c>
      <c r="M20" s="172">
        <v>0.105</v>
      </c>
      <c r="N20" s="172">
        <v>0.09</v>
      </c>
      <c r="O20" s="172">
        <v>0.08</v>
      </c>
    </row>
    <row r="21" spans="8:15" ht="15.75" thickBot="1" x14ac:dyDescent="0.3">
      <c r="H21" s="161"/>
      <c r="I21" s="152"/>
      <c r="J21" s="175"/>
      <c r="K21" s="94">
        <v>2019</v>
      </c>
      <c r="L21" s="173"/>
      <c r="M21" s="173"/>
      <c r="N21" s="173"/>
      <c r="O21" s="173"/>
    </row>
    <row r="22" spans="8:15" ht="111.75" customHeight="1" x14ac:dyDescent="0.25">
      <c r="H22" s="159" t="s">
        <v>318</v>
      </c>
      <c r="I22" s="152"/>
      <c r="J22" s="174" t="s">
        <v>319</v>
      </c>
      <c r="K22" s="93">
        <v>0.2</v>
      </c>
      <c r="L22" s="172">
        <v>0.16</v>
      </c>
      <c r="M22" s="172">
        <v>0.14000000000000001</v>
      </c>
      <c r="N22" s="172">
        <v>0.12</v>
      </c>
      <c r="O22" s="172">
        <v>0.1</v>
      </c>
    </row>
    <row r="23" spans="8:15" ht="15.75" thickBot="1" x14ac:dyDescent="0.3">
      <c r="H23" s="161"/>
      <c r="I23" s="152"/>
      <c r="J23" s="175"/>
      <c r="K23" s="94">
        <v>2021</v>
      </c>
      <c r="L23" s="173"/>
      <c r="M23" s="173"/>
      <c r="N23" s="173"/>
      <c r="O23" s="173"/>
    </row>
    <row r="24" spans="8:15" ht="124.5" customHeight="1" x14ac:dyDescent="0.25">
      <c r="H24" s="159" t="s">
        <v>320</v>
      </c>
      <c r="I24" s="152"/>
      <c r="J24" s="174" t="s">
        <v>321</v>
      </c>
      <c r="K24" s="93">
        <v>0.2</v>
      </c>
      <c r="L24" s="172">
        <v>0.13</v>
      </c>
      <c r="M24" s="172">
        <v>0.11</v>
      </c>
      <c r="N24" s="172">
        <v>0.09</v>
      </c>
      <c r="O24" s="172">
        <v>0.08</v>
      </c>
    </row>
    <row r="25" spans="8:15" ht="15.75" thickBot="1" x14ac:dyDescent="0.3">
      <c r="H25" s="161"/>
      <c r="I25" s="153"/>
      <c r="J25" s="175"/>
      <c r="K25" s="94">
        <v>2019</v>
      </c>
      <c r="L25" s="173"/>
      <c r="M25" s="173"/>
      <c r="N25" s="173"/>
      <c r="O25" s="173"/>
    </row>
    <row r="26" spans="8:15" x14ac:dyDescent="0.25">
      <c r="H26" s="67" t="s">
        <v>557</v>
      </c>
    </row>
  </sheetData>
  <mergeCells count="51">
    <mergeCell ref="M14:M15"/>
    <mergeCell ref="N14:N15"/>
    <mergeCell ref="O14:O15"/>
    <mergeCell ref="H16:H17"/>
    <mergeCell ref="H10:H11"/>
    <mergeCell ref="I10:I11"/>
    <mergeCell ref="J10:J11"/>
    <mergeCell ref="K10:K11"/>
    <mergeCell ref="L10:O10"/>
    <mergeCell ref="H12:H13"/>
    <mergeCell ref="I12:I13"/>
    <mergeCell ref="J12:J13"/>
    <mergeCell ref="L12:L13"/>
    <mergeCell ref="M12:M13"/>
    <mergeCell ref="O24:O25"/>
    <mergeCell ref="O18:O19"/>
    <mergeCell ref="H20:H21"/>
    <mergeCell ref="I20:I25"/>
    <mergeCell ref="J20:J21"/>
    <mergeCell ref="L20:L21"/>
    <mergeCell ref="M20:M21"/>
    <mergeCell ref="N20:N21"/>
    <mergeCell ref="O20:O21"/>
    <mergeCell ref="H22:H23"/>
    <mergeCell ref="J22:J23"/>
    <mergeCell ref="H18:H19"/>
    <mergeCell ref="J18:J19"/>
    <mergeCell ref="L18:L19"/>
    <mergeCell ref="M18:M19"/>
    <mergeCell ref="N18:N19"/>
    <mergeCell ref="H24:H25"/>
    <mergeCell ref="J24:J25"/>
    <mergeCell ref="L24:L25"/>
    <mergeCell ref="M24:M25"/>
    <mergeCell ref="N24:N25"/>
    <mergeCell ref="H9:O9"/>
    <mergeCell ref="L22:L23"/>
    <mergeCell ref="M22:M23"/>
    <mergeCell ref="N22:N23"/>
    <mergeCell ref="O22:O23"/>
    <mergeCell ref="J16:J17"/>
    <mergeCell ref="L16:L17"/>
    <mergeCell ref="M16:M17"/>
    <mergeCell ref="N16:N17"/>
    <mergeCell ref="O16:O17"/>
    <mergeCell ref="N12:N13"/>
    <mergeCell ref="O12:O13"/>
    <mergeCell ref="H14:H15"/>
    <mergeCell ref="I14:I19"/>
    <mergeCell ref="J14:J15"/>
    <mergeCell ref="L14:L1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34C17-2A4E-445C-85B3-0C667D60749B}">
  <dimension ref="I10:M25"/>
  <sheetViews>
    <sheetView topLeftCell="A22" workbookViewId="0">
      <selection activeCell="I33" sqref="I33"/>
    </sheetView>
  </sheetViews>
  <sheetFormatPr defaultColWidth="11.42578125" defaultRowHeight="15" x14ac:dyDescent="0.25"/>
  <cols>
    <col min="1" max="8" width="11.42578125" style="53"/>
    <col min="9" max="9" width="30.5703125" style="53" bestFit="1" customWidth="1"/>
    <col min="10" max="10" width="13.5703125" style="53" customWidth="1"/>
    <col min="11" max="16384" width="11.42578125" style="53"/>
  </cols>
  <sheetData>
    <row r="10" spans="9:13" ht="15.75" customHeight="1" x14ac:dyDescent="0.25">
      <c r="I10" s="185" t="s">
        <v>570</v>
      </c>
      <c r="J10" s="185"/>
      <c r="K10" s="185"/>
      <c r="L10" s="185"/>
      <c r="M10" s="185"/>
    </row>
    <row r="11" spans="9:13" x14ac:dyDescent="0.25">
      <c r="I11" s="185"/>
      <c r="J11" s="185"/>
      <c r="K11" s="185"/>
      <c r="L11" s="185"/>
      <c r="M11" s="185"/>
    </row>
    <row r="12" spans="9:13" ht="15.75" thickBot="1" x14ac:dyDescent="0.3"/>
    <row r="13" spans="9:13" ht="15.75" thickBot="1" x14ac:dyDescent="0.3">
      <c r="I13" s="180" t="s">
        <v>285</v>
      </c>
      <c r="J13" s="182" t="s">
        <v>286</v>
      </c>
      <c r="K13" s="183"/>
      <c r="L13" s="183"/>
      <c r="M13" s="184"/>
    </row>
    <row r="14" spans="9:13" ht="15.75" thickBot="1" x14ac:dyDescent="0.3">
      <c r="I14" s="181"/>
      <c r="J14" s="98">
        <v>2024</v>
      </c>
      <c r="K14" s="98">
        <v>2025</v>
      </c>
      <c r="L14" s="98">
        <v>2026</v>
      </c>
      <c r="M14" s="98">
        <v>2027</v>
      </c>
    </row>
    <row r="15" spans="9:13" ht="26.25" thickBot="1" x14ac:dyDescent="0.3">
      <c r="I15" s="99" t="s">
        <v>287</v>
      </c>
      <c r="J15" s="100">
        <v>415.71</v>
      </c>
      <c r="K15" s="100">
        <v>369.18</v>
      </c>
      <c r="L15" s="100">
        <v>401.89</v>
      </c>
      <c r="M15" s="100">
        <v>426.51</v>
      </c>
    </row>
    <row r="16" spans="9:13" ht="15.75" thickBot="1" x14ac:dyDescent="0.3">
      <c r="I16" s="99" t="s">
        <v>288</v>
      </c>
      <c r="J16" s="100">
        <v>36</v>
      </c>
      <c r="K16" s="100">
        <v>40</v>
      </c>
      <c r="L16" s="100">
        <v>46</v>
      </c>
      <c r="M16" s="100">
        <v>54</v>
      </c>
    </row>
    <row r="17" spans="9:13" ht="90" thickBot="1" x14ac:dyDescent="0.3">
      <c r="I17" s="83" t="s">
        <v>289</v>
      </c>
      <c r="J17" s="101">
        <v>36</v>
      </c>
      <c r="K17" s="101">
        <v>40</v>
      </c>
      <c r="L17" s="101">
        <v>46</v>
      </c>
      <c r="M17" s="101">
        <v>54</v>
      </c>
    </row>
    <row r="18" spans="9:13" ht="26.25" thickBot="1" x14ac:dyDescent="0.3">
      <c r="I18" s="99" t="s">
        <v>290</v>
      </c>
      <c r="J18" s="100">
        <v>135.54</v>
      </c>
      <c r="K18" s="100">
        <v>143.30000000000001</v>
      </c>
      <c r="L18" s="100">
        <v>160.5</v>
      </c>
      <c r="M18" s="100">
        <v>162.11000000000001</v>
      </c>
    </row>
    <row r="19" spans="9:13" ht="39" thickBot="1" x14ac:dyDescent="0.3">
      <c r="I19" s="83" t="s">
        <v>291</v>
      </c>
      <c r="J19" s="101">
        <v>135.54</v>
      </c>
      <c r="K19" s="101">
        <v>143.30000000000001</v>
      </c>
      <c r="L19" s="101">
        <v>160.5</v>
      </c>
      <c r="M19" s="101">
        <v>162.11000000000001</v>
      </c>
    </row>
    <row r="20" spans="9:13" ht="26.25" thickBot="1" x14ac:dyDescent="0.3">
      <c r="I20" s="99" t="s">
        <v>292</v>
      </c>
      <c r="J20" s="100">
        <v>244.17</v>
      </c>
      <c r="K20" s="100">
        <v>185.87</v>
      </c>
      <c r="L20" s="100">
        <v>195.39</v>
      </c>
      <c r="M20" s="100">
        <v>210.4</v>
      </c>
    </row>
    <row r="21" spans="9:13" ht="15.75" thickBot="1" x14ac:dyDescent="0.3">
      <c r="I21" s="83" t="s">
        <v>293</v>
      </c>
      <c r="J21" s="101">
        <v>82.59</v>
      </c>
      <c r="K21" s="101" t="s">
        <v>176</v>
      </c>
      <c r="L21" s="101" t="s">
        <v>324</v>
      </c>
      <c r="M21" s="101" t="s">
        <v>324</v>
      </c>
    </row>
    <row r="22" spans="9:13" ht="102.75" thickBot="1" x14ac:dyDescent="0.3">
      <c r="I22" s="83" t="s">
        <v>294</v>
      </c>
      <c r="J22" s="101">
        <v>116.89</v>
      </c>
      <c r="K22" s="101">
        <v>135.51</v>
      </c>
      <c r="L22" s="101">
        <v>140.94</v>
      </c>
      <c r="M22" s="101">
        <v>151.87</v>
      </c>
    </row>
    <row r="23" spans="9:13" ht="26.25" thickBot="1" x14ac:dyDescent="0.3">
      <c r="I23" s="83" t="s">
        <v>295</v>
      </c>
      <c r="J23" s="101">
        <v>44.68</v>
      </c>
      <c r="K23" s="101">
        <v>50.36</v>
      </c>
      <c r="L23" s="101">
        <v>54.45</v>
      </c>
      <c r="M23" s="101">
        <v>58.53</v>
      </c>
    </row>
    <row r="24" spans="9:13" x14ac:dyDescent="0.25">
      <c r="I24" s="67" t="s">
        <v>542</v>
      </c>
    </row>
    <row r="25" spans="9:13" x14ac:dyDescent="0.25">
      <c r="I25" s="67" t="s">
        <v>561</v>
      </c>
    </row>
  </sheetData>
  <mergeCells count="3">
    <mergeCell ref="I13:I14"/>
    <mergeCell ref="J13:M13"/>
    <mergeCell ref="I10:M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E5B21-C7DE-4B6B-9963-F131C68F06A9}">
  <dimension ref="G7:N23"/>
  <sheetViews>
    <sheetView topLeftCell="A19" workbookViewId="0">
      <selection activeCell="H26" sqref="H26"/>
    </sheetView>
  </sheetViews>
  <sheetFormatPr defaultColWidth="11.42578125" defaultRowHeight="15" x14ac:dyDescent="0.25"/>
  <cols>
    <col min="1" max="6" width="11.42578125" style="53"/>
    <col min="7" max="7" width="20.7109375" style="53" customWidth="1"/>
    <col min="8" max="8" width="20.85546875" style="53" customWidth="1"/>
    <col min="9" max="9" width="17.140625" style="53" customWidth="1"/>
    <col min="10" max="16384" width="11.42578125" style="53"/>
  </cols>
  <sheetData>
    <row r="7" spans="7:14" ht="15.75" customHeight="1" x14ac:dyDescent="0.25">
      <c r="G7" s="133" t="s">
        <v>566</v>
      </c>
      <c r="H7" s="133"/>
      <c r="I7" s="133"/>
      <c r="J7" s="133"/>
      <c r="K7" s="133"/>
      <c r="L7" s="133"/>
      <c r="M7" s="133"/>
      <c r="N7" s="133"/>
    </row>
    <row r="8" spans="7:14" ht="15.75" thickBot="1" x14ac:dyDescent="0.3">
      <c r="G8" s="133"/>
      <c r="H8" s="133"/>
      <c r="I8" s="133"/>
      <c r="J8" s="133"/>
      <c r="K8" s="133"/>
      <c r="L8" s="133"/>
      <c r="M8" s="133"/>
      <c r="N8" s="133"/>
    </row>
    <row r="9" spans="7:14" ht="15.75" thickBot="1" x14ac:dyDescent="0.3">
      <c r="G9" s="164" t="s">
        <v>240</v>
      </c>
      <c r="H9" s="164" t="s">
        <v>241</v>
      </c>
      <c r="I9" s="164" t="s">
        <v>242</v>
      </c>
      <c r="J9" s="178" t="s">
        <v>306</v>
      </c>
      <c r="K9" s="166" t="s">
        <v>245</v>
      </c>
      <c r="L9" s="167"/>
      <c r="M9" s="167"/>
      <c r="N9" s="168"/>
    </row>
    <row r="10" spans="7:14" ht="15.75" thickBot="1" x14ac:dyDescent="0.3">
      <c r="G10" s="165"/>
      <c r="H10" s="165"/>
      <c r="I10" s="165"/>
      <c r="J10" s="179"/>
      <c r="K10" s="77">
        <v>2024</v>
      </c>
      <c r="L10" s="77">
        <v>2025</v>
      </c>
      <c r="M10" s="77">
        <v>2026</v>
      </c>
      <c r="N10" s="77">
        <v>2027</v>
      </c>
    </row>
    <row r="11" spans="7:14" ht="60.75" customHeight="1" x14ac:dyDescent="0.25">
      <c r="G11" s="174" t="s">
        <v>325</v>
      </c>
      <c r="H11" s="151" t="s">
        <v>308</v>
      </c>
      <c r="I11" s="174" t="s">
        <v>326</v>
      </c>
      <c r="J11" s="90">
        <v>110</v>
      </c>
      <c r="K11" s="176">
        <v>109</v>
      </c>
      <c r="L11" s="176">
        <v>108</v>
      </c>
      <c r="M11" s="176">
        <v>107</v>
      </c>
      <c r="N11" s="176">
        <v>106</v>
      </c>
    </row>
    <row r="12" spans="7:14" ht="15.75" thickBot="1" x14ac:dyDescent="0.3">
      <c r="G12" s="175"/>
      <c r="H12" s="152"/>
      <c r="I12" s="175"/>
      <c r="J12" s="91">
        <v>-2022</v>
      </c>
      <c r="K12" s="177"/>
      <c r="L12" s="177"/>
      <c r="M12" s="177"/>
      <c r="N12" s="177"/>
    </row>
    <row r="13" spans="7:14" ht="73.5" customHeight="1" x14ac:dyDescent="0.25">
      <c r="G13" s="174" t="s">
        <v>327</v>
      </c>
      <c r="H13" s="152"/>
      <c r="I13" s="174" t="s">
        <v>328</v>
      </c>
      <c r="J13" s="90">
        <v>19</v>
      </c>
      <c r="K13" s="176">
        <v>18</v>
      </c>
      <c r="L13" s="176">
        <v>17</v>
      </c>
      <c r="M13" s="176">
        <v>16</v>
      </c>
      <c r="N13" s="176">
        <v>15</v>
      </c>
    </row>
    <row r="14" spans="7:14" ht="15.75" thickBot="1" x14ac:dyDescent="0.3">
      <c r="G14" s="175"/>
      <c r="H14" s="152"/>
      <c r="I14" s="175"/>
      <c r="J14" s="91">
        <v>-2022</v>
      </c>
      <c r="K14" s="177"/>
      <c r="L14" s="177"/>
      <c r="M14" s="177"/>
      <c r="N14" s="177"/>
    </row>
    <row r="15" spans="7:14" ht="60.75" customHeight="1" x14ac:dyDescent="0.25">
      <c r="G15" s="174" t="s">
        <v>329</v>
      </c>
      <c r="H15" s="152"/>
      <c r="I15" s="174" t="s">
        <v>330</v>
      </c>
      <c r="J15" s="90">
        <v>113</v>
      </c>
      <c r="K15" s="176">
        <v>112</v>
      </c>
      <c r="L15" s="176">
        <v>111</v>
      </c>
      <c r="M15" s="176">
        <v>110</v>
      </c>
      <c r="N15" s="176">
        <v>109</v>
      </c>
    </row>
    <row r="16" spans="7:14" ht="15.75" thickBot="1" x14ac:dyDescent="0.3">
      <c r="G16" s="175"/>
      <c r="H16" s="152"/>
      <c r="I16" s="175"/>
      <c r="J16" s="91">
        <v>-2022</v>
      </c>
      <c r="K16" s="177"/>
      <c r="L16" s="177"/>
      <c r="M16" s="177"/>
      <c r="N16" s="177"/>
    </row>
    <row r="17" spans="7:14" ht="64.5" thickBot="1" x14ac:dyDescent="0.3">
      <c r="G17" s="95" t="s">
        <v>331</v>
      </c>
      <c r="H17" s="153"/>
      <c r="I17" s="70" t="s">
        <v>332</v>
      </c>
      <c r="J17" s="91" t="s">
        <v>272</v>
      </c>
      <c r="K17" s="102">
        <v>0.13</v>
      </c>
      <c r="L17" s="102">
        <v>0.25</v>
      </c>
      <c r="M17" s="102">
        <v>0.38</v>
      </c>
      <c r="N17" s="102">
        <v>0.5</v>
      </c>
    </row>
    <row r="18" spans="7:14" ht="102.75" thickBot="1" x14ac:dyDescent="0.3">
      <c r="G18" s="95" t="s">
        <v>333</v>
      </c>
      <c r="H18" s="151" t="s">
        <v>252</v>
      </c>
      <c r="I18" s="70" t="s">
        <v>334</v>
      </c>
      <c r="J18" s="91" t="s">
        <v>272</v>
      </c>
      <c r="K18" s="94" t="s">
        <v>272</v>
      </c>
      <c r="L18" s="94" t="s">
        <v>272</v>
      </c>
      <c r="M18" s="94" t="s">
        <v>272</v>
      </c>
      <c r="N18" s="94" t="s">
        <v>272</v>
      </c>
    </row>
    <row r="19" spans="7:14" ht="115.5" thickBot="1" x14ac:dyDescent="0.3">
      <c r="G19" s="95" t="s">
        <v>335</v>
      </c>
      <c r="H19" s="152"/>
      <c r="I19" s="70" t="s">
        <v>336</v>
      </c>
      <c r="J19" s="91" t="s">
        <v>272</v>
      </c>
      <c r="K19" s="94" t="s">
        <v>272</v>
      </c>
      <c r="L19" s="94" t="s">
        <v>272</v>
      </c>
      <c r="M19" s="94" t="s">
        <v>272</v>
      </c>
      <c r="N19" s="94" t="s">
        <v>272</v>
      </c>
    </row>
    <row r="20" spans="7:14" ht="115.5" thickBot="1" x14ac:dyDescent="0.3">
      <c r="G20" s="95" t="s">
        <v>337</v>
      </c>
      <c r="H20" s="152"/>
      <c r="I20" s="70" t="s">
        <v>338</v>
      </c>
      <c r="J20" s="91" t="s">
        <v>272</v>
      </c>
      <c r="K20" s="94" t="s">
        <v>272</v>
      </c>
      <c r="L20" s="94" t="s">
        <v>272</v>
      </c>
      <c r="M20" s="94" t="s">
        <v>272</v>
      </c>
      <c r="N20" s="94" t="s">
        <v>272</v>
      </c>
    </row>
    <row r="21" spans="7:14" ht="102.75" thickBot="1" x14ac:dyDescent="0.3">
      <c r="G21" s="95" t="s">
        <v>339</v>
      </c>
      <c r="H21" s="153"/>
      <c r="I21" s="70" t="s">
        <v>340</v>
      </c>
      <c r="J21" s="91" t="s">
        <v>272</v>
      </c>
      <c r="K21" s="94" t="s">
        <v>272</v>
      </c>
      <c r="L21" s="94" t="s">
        <v>272</v>
      </c>
      <c r="M21" s="94" t="s">
        <v>272</v>
      </c>
      <c r="N21" s="94" t="s">
        <v>272</v>
      </c>
    </row>
    <row r="22" spans="7:14" x14ac:dyDescent="0.25">
      <c r="G22" s="67" t="s">
        <v>567</v>
      </c>
    </row>
    <row r="23" spans="7:14" x14ac:dyDescent="0.25">
      <c r="G23" s="67" t="s">
        <v>568</v>
      </c>
    </row>
  </sheetData>
  <mergeCells count="26">
    <mergeCell ref="G11:G12"/>
    <mergeCell ref="H11:H17"/>
    <mergeCell ref="I11:I12"/>
    <mergeCell ref="K11:K12"/>
    <mergeCell ref="L11:L12"/>
    <mergeCell ref="G9:G10"/>
    <mergeCell ref="H9:H10"/>
    <mergeCell ref="I9:I10"/>
    <mergeCell ref="J9:J10"/>
    <mergeCell ref="K9:N9"/>
    <mergeCell ref="H18:H21"/>
    <mergeCell ref="G7:N8"/>
    <mergeCell ref="G15:G16"/>
    <mergeCell ref="I15:I16"/>
    <mergeCell ref="K15:K16"/>
    <mergeCell ref="L15:L16"/>
    <mergeCell ref="M15:M16"/>
    <mergeCell ref="N15:N16"/>
    <mergeCell ref="M11:M12"/>
    <mergeCell ref="N11:N12"/>
    <mergeCell ref="G13:G14"/>
    <mergeCell ref="I13:I14"/>
    <mergeCell ref="K13:K14"/>
    <mergeCell ref="L13:L14"/>
    <mergeCell ref="M13:M14"/>
    <mergeCell ref="N13:N1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2EEB9-3DD6-4C8A-B212-16C8613FD5AB}">
  <dimension ref="H8:L19"/>
  <sheetViews>
    <sheetView topLeftCell="A14" workbookViewId="0">
      <selection activeCell="I34" sqref="I34"/>
    </sheetView>
  </sheetViews>
  <sheetFormatPr defaultColWidth="11.42578125" defaultRowHeight="15" x14ac:dyDescent="0.25"/>
  <cols>
    <col min="1" max="7" width="11.42578125" style="53"/>
    <col min="8" max="8" width="32" style="53" customWidth="1"/>
    <col min="9" max="9" width="14" style="53" customWidth="1"/>
    <col min="10" max="16384" width="11.42578125" style="53"/>
  </cols>
  <sheetData>
    <row r="8" spans="8:12" ht="36" customHeight="1" thickBot="1" x14ac:dyDescent="0.3">
      <c r="H8" s="185" t="s">
        <v>564</v>
      </c>
      <c r="I8" s="185"/>
      <c r="J8" s="185"/>
      <c r="K8" s="185"/>
      <c r="L8" s="185"/>
    </row>
    <row r="9" spans="8:12" ht="15.75" thickBot="1" x14ac:dyDescent="0.3">
      <c r="H9" s="180" t="s">
        <v>285</v>
      </c>
      <c r="I9" s="182" t="s">
        <v>286</v>
      </c>
      <c r="J9" s="183"/>
      <c r="K9" s="183"/>
      <c r="L9" s="184"/>
    </row>
    <row r="10" spans="8:12" ht="15.75" thickBot="1" x14ac:dyDescent="0.3">
      <c r="H10" s="181"/>
      <c r="I10" s="98">
        <v>2024</v>
      </c>
      <c r="J10" s="98">
        <v>2025</v>
      </c>
      <c r="K10" s="98">
        <v>2026</v>
      </c>
      <c r="L10" s="98">
        <v>2027</v>
      </c>
    </row>
    <row r="11" spans="8:12" ht="26.25" thickBot="1" x14ac:dyDescent="0.3">
      <c r="H11" s="99" t="s">
        <v>341</v>
      </c>
      <c r="I11" s="100">
        <v>427.2</v>
      </c>
      <c r="J11" s="100">
        <v>469.54</v>
      </c>
      <c r="K11" s="100">
        <v>499.26</v>
      </c>
      <c r="L11" s="100">
        <v>516.99</v>
      </c>
    </row>
    <row r="12" spans="8:12" ht="26.25" thickBot="1" x14ac:dyDescent="0.3">
      <c r="H12" s="99" t="s">
        <v>290</v>
      </c>
      <c r="I12" s="100">
        <v>26.9</v>
      </c>
      <c r="J12" s="100">
        <v>32.28</v>
      </c>
      <c r="K12" s="100">
        <v>35.51</v>
      </c>
      <c r="L12" s="100">
        <v>37.28</v>
      </c>
    </row>
    <row r="13" spans="8:12" ht="51.75" thickBot="1" x14ac:dyDescent="0.3">
      <c r="H13" s="83" t="s">
        <v>342</v>
      </c>
      <c r="I13" s="101">
        <v>15.13</v>
      </c>
      <c r="J13" s="101">
        <v>14.12</v>
      </c>
      <c r="K13" s="101">
        <v>15.53</v>
      </c>
      <c r="L13" s="101">
        <v>16.309999999999999</v>
      </c>
    </row>
    <row r="14" spans="8:12" ht="26.25" thickBot="1" x14ac:dyDescent="0.3">
      <c r="H14" s="83" t="s">
        <v>343</v>
      </c>
      <c r="I14" s="101">
        <v>11.77</v>
      </c>
      <c r="J14" s="101">
        <v>18.16</v>
      </c>
      <c r="K14" s="101">
        <v>19.97</v>
      </c>
      <c r="L14" s="101">
        <v>20.97</v>
      </c>
    </row>
    <row r="15" spans="8:12" ht="26.25" thickBot="1" x14ac:dyDescent="0.3">
      <c r="H15" s="99" t="s">
        <v>292</v>
      </c>
      <c r="I15" s="100">
        <v>400.3</v>
      </c>
      <c r="J15" s="100">
        <v>437.26</v>
      </c>
      <c r="K15" s="100">
        <v>463.75</v>
      </c>
      <c r="L15" s="100">
        <v>479.71</v>
      </c>
    </row>
    <row r="16" spans="8:12" ht="26.25" thickBot="1" x14ac:dyDescent="0.3">
      <c r="H16" s="83" t="s">
        <v>344</v>
      </c>
      <c r="I16" s="101">
        <v>79.16</v>
      </c>
      <c r="J16" s="101">
        <v>78.069999999999993</v>
      </c>
      <c r="K16" s="101">
        <v>80.540000000000006</v>
      </c>
      <c r="L16" s="101">
        <v>73.78</v>
      </c>
    </row>
    <row r="17" spans="8:12" ht="26.25" thickBot="1" x14ac:dyDescent="0.3">
      <c r="H17" s="83" t="s">
        <v>345</v>
      </c>
      <c r="I17" s="101">
        <v>321.14</v>
      </c>
      <c r="J17" s="101">
        <v>359.19</v>
      </c>
      <c r="K17" s="101">
        <v>383.21</v>
      </c>
      <c r="L17" s="101">
        <v>405.93</v>
      </c>
    </row>
    <row r="18" spans="8:12" x14ac:dyDescent="0.25">
      <c r="H18" s="67" t="s">
        <v>542</v>
      </c>
    </row>
    <row r="19" spans="8:12" x14ac:dyDescent="0.25">
      <c r="H19" s="67" t="s">
        <v>565</v>
      </c>
    </row>
  </sheetData>
  <mergeCells count="3">
    <mergeCell ref="H9:H10"/>
    <mergeCell ref="I9:L9"/>
    <mergeCell ref="H8:L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4A212-E9CB-4827-8BDA-C5306445DF92}">
  <dimension ref="F9:M19"/>
  <sheetViews>
    <sheetView workbookViewId="0">
      <selection activeCell="G23" sqref="G23"/>
    </sheetView>
  </sheetViews>
  <sheetFormatPr defaultColWidth="11.42578125" defaultRowHeight="15" x14ac:dyDescent="0.25"/>
  <cols>
    <col min="1" max="6" width="11.42578125" style="53"/>
    <col min="7" max="7" width="14.42578125" style="53" bestFit="1" customWidth="1"/>
    <col min="8" max="8" width="20.42578125" style="53" bestFit="1" customWidth="1"/>
    <col min="9" max="16384" width="11.42578125" style="53"/>
  </cols>
  <sheetData>
    <row r="9" spans="6:13" ht="33.75" customHeight="1" thickBot="1" x14ac:dyDescent="0.3">
      <c r="F9" s="185" t="s">
        <v>562</v>
      </c>
      <c r="G9" s="185"/>
      <c r="H9" s="185"/>
      <c r="I9" s="185"/>
      <c r="J9" s="185"/>
      <c r="K9" s="185"/>
      <c r="L9" s="185"/>
      <c r="M9" s="185"/>
    </row>
    <row r="10" spans="6:13" ht="15.75" thickBot="1" x14ac:dyDescent="0.3">
      <c r="F10" s="164" t="s">
        <v>240</v>
      </c>
      <c r="G10" s="164" t="s">
        <v>241</v>
      </c>
      <c r="H10" s="164" t="s">
        <v>242</v>
      </c>
      <c r="I10" s="178" t="s">
        <v>306</v>
      </c>
      <c r="J10" s="166" t="s">
        <v>245</v>
      </c>
      <c r="K10" s="167"/>
      <c r="L10" s="167"/>
      <c r="M10" s="168"/>
    </row>
    <row r="11" spans="6:13" ht="15.75" thickBot="1" x14ac:dyDescent="0.3">
      <c r="F11" s="165"/>
      <c r="G11" s="165"/>
      <c r="H11" s="165"/>
      <c r="I11" s="179"/>
      <c r="J11" s="77">
        <v>2024</v>
      </c>
      <c r="K11" s="77">
        <v>2025</v>
      </c>
      <c r="L11" s="77">
        <v>2026</v>
      </c>
      <c r="M11" s="77">
        <v>2027</v>
      </c>
    </row>
    <row r="12" spans="6:13" ht="48" customHeight="1" x14ac:dyDescent="0.25">
      <c r="F12" s="159" t="s">
        <v>346</v>
      </c>
      <c r="G12" s="151" t="s">
        <v>308</v>
      </c>
      <c r="H12" s="174" t="s">
        <v>347</v>
      </c>
      <c r="I12" s="103">
        <v>4200</v>
      </c>
      <c r="J12" s="186">
        <v>3040</v>
      </c>
      <c r="K12" s="186">
        <v>2886</v>
      </c>
      <c r="L12" s="176" t="s">
        <v>272</v>
      </c>
      <c r="M12" s="176" t="s">
        <v>272</v>
      </c>
    </row>
    <row r="13" spans="6:13" ht="15.75" thickBot="1" x14ac:dyDescent="0.3">
      <c r="F13" s="161"/>
      <c r="G13" s="153"/>
      <c r="H13" s="175"/>
      <c r="I13" s="91">
        <v>-2021</v>
      </c>
      <c r="J13" s="187"/>
      <c r="K13" s="187"/>
      <c r="L13" s="177"/>
      <c r="M13" s="177"/>
    </row>
    <row r="14" spans="6:13" ht="73.5" customHeight="1" x14ac:dyDescent="0.25">
      <c r="F14" s="159" t="s">
        <v>348</v>
      </c>
      <c r="G14" s="151" t="s">
        <v>252</v>
      </c>
      <c r="H14" s="174" t="s">
        <v>349</v>
      </c>
      <c r="I14" s="92">
        <v>0.64400000000000002</v>
      </c>
      <c r="J14" s="172">
        <v>0.73399999999999999</v>
      </c>
      <c r="K14" s="172">
        <v>0.82399999999999995</v>
      </c>
      <c r="L14" s="172">
        <v>0.91400000000000003</v>
      </c>
      <c r="M14" s="172">
        <v>1</v>
      </c>
    </row>
    <row r="15" spans="6:13" ht="15.75" thickBot="1" x14ac:dyDescent="0.3">
      <c r="F15" s="161"/>
      <c r="G15" s="153"/>
      <c r="H15" s="175"/>
      <c r="I15" s="91">
        <v>-2022</v>
      </c>
      <c r="J15" s="173"/>
      <c r="K15" s="173"/>
      <c r="L15" s="173"/>
      <c r="M15" s="173"/>
    </row>
    <row r="16" spans="6:13" ht="48" customHeight="1" x14ac:dyDescent="0.25">
      <c r="F16" s="159" t="s">
        <v>350</v>
      </c>
      <c r="G16" s="151" t="s">
        <v>262</v>
      </c>
      <c r="H16" s="174" t="s">
        <v>351</v>
      </c>
      <c r="I16" s="92">
        <v>0.28399999999999997</v>
      </c>
      <c r="J16" s="172">
        <v>0.20399999999999999</v>
      </c>
      <c r="K16" s="172">
        <v>0.13400000000000001</v>
      </c>
      <c r="L16" s="172">
        <v>6.4000000000000001E-2</v>
      </c>
      <c r="M16" s="172">
        <v>4.0000000000000001E-3</v>
      </c>
    </row>
    <row r="17" spans="6:13" ht="15.75" thickBot="1" x14ac:dyDescent="0.3">
      <c r="F17" s="161"/>
      <c r="G17" s="153"/>
      <c r="H17" s="175"/>
      <c r="I17" s="91">
        <v>-2022</v>
      </c>
      <c r="J17" s="173"/>
      <c r="K17" s="173"/>
      <c r="L17" s="173"/>
      <c r="M17" s="173"/>
    </row>
    <row r="18" spans="6:13" x14ac:dyDescent="0.25">
      <c r="F18" s="67" t="s">
        <v>557</v>
      </c>
    </row>
    <row r="19" spans="6:13" x14ac:dyDescent="0.25">
      <c r="F19" s="67" t="s">
        <v>563</v>
      </c>
    </row>
  </sheetData>
  <mergeCells count="27">
    <mergeCell ref="M14:M15"/>
    <mergeCell ref="F10:F11"/>
    <mergeCell ref="G10:G11"/>
    <mergeCell ref="H10:H11"/>
    <mergeCell ref="I10:I11"/>
    <mergeCell ref="J10:M10"/>
    <mergeCell ref="F12:F13"/>
    <mergeCell ref="G12:G13"/>
    <mergeCell ref="H12:H13"/>
    <mergeCell ref="J12:J13"/>
    <mergeCell ref="K12:K13"/>
    <mergeCell ref="M16:M17"/>
    <mergeCell ref="F9:M9"/>
    <mergeCell ref="F16:F17"/>
    <mergeCell ref="G16:G17"/>
    <mergeCell ref="H16:H17"/>
    <mergeCell ref="J16:J17"/>
    <mergeCell ref="K16:K17"/>
    <mergeCell ref="L16:L17"/>
    <mergeCell ref="L12:L13"/>
    <mergeCell ref="M12:M13"/>
    <mergeCell ref="F14:F15"/>
    <mergeCell ref="G14:G15"/>
    <mergeCell ref="H14:H15"/>
    <mergeCell ref="J14:J15"/>
    <mergeCell ref="K14:K15"/>
    <mergeCell ref="L14:L1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DD4C5-5B75-4895-A768-348F7309B10E}">
  <dimension ref="H8:L23"/>
  <sheetViews>
    <sheetView topLeftCell="A16" workbookViewId="0">
      <selection activeCell="H25" sqref="H25"/>
    </sheetView>
  </sheetViews>
  <sheetFormatPr defaultColWidth="11.42578125" defaultRowHeight="15" x14ac:dyDescent="0.25"/>
  <cols>
    <col min="1" max="7" width="11.42578125" style="53"/>
    <col min="8" max="8" width="29.85546875" style="53" bestFit="1" customWidth="1"/>
    <col min="9" max="16384" width="11.42578125" style="53"/>
  </cols>
  <sheetData>
    <row r="8" spans="8:12" ht="15.75" customHeight="1" x14ac:dyDescent="0.25">
      <c r="H8" s="185" t="s">
        <v>560</v>
      </c>
      <c r="I8" s="185"/>
      <c r="J8" s="185"/>
      <c r="K8" s="185"/>
      <c r="L8" s="185"/>
    </row>
    <row r="9" spans="8:12" ht="15.75" thickBot="1" x14ac:dyDescent="0.3">
      <c r="H9" s="142"/>
      <c r="I9" s="142"/>
      <c r="J9" s="142"/>
      <c r="K9" s="142"/>
      <c r="L9" s="142"/>
    </row>
    <row r="10" spans="8:12" ht="15.75" thickBot="1" x14ac:dyDescent="0.3">
      <c r="H10" s="188" t="s">
        <v>285</v>
      </c>
      <c r="I10" s="166" t="s">
        <v>352</v>
      </c>
      <c r="J10" s="167"/>
      <c r="K10" s="167"/>
      <c r="L10" s="168"/>
    </row>
    <row r="11" spans="8:12" ht="15.75" thickBot="1" x14ac:dyDescent="0.3">
      <c r="H11" s="189"/>
      <c r="I11" s="77">
        <v>2024</v>
      </c>
      <c r="J11" s="77">
        <v>2025</v>
      </c>
      <c r="K11" s="77">
        <v>2026</v>
      </c>
      <c r="L11" s="77">
        <v>2027</v>
      </c>
    </row>
    <row r="12" spans="8:12" ht="26.25" thickBot="1" x14ac:dyDescent="0.3">
      <c r="H12" s="99" t="s">
        <v>353</v>
      </c>
      <c r="I12" s="104">
        <v>1724.46</v>
      </c>
      <c r="J12" s="104">
        <v>1326.06</v>
      </c>
      <c r="K12" s="104">
        <v>1427.89</v>
      </c>
      <c r="L12" s="104">
        <v>1448.27</v>
      </c>
    </row>
    <row r="13" spans="8:12" ht="26.25" thickBot="1" x14ac:dyDescent="0.3">
      <c r="H13" s="99" t="s">
        <v>290</v>
      </c>
      <c r="I13" s="104">
        <v>1009.06</v>
      </c>
      <c r="J13" s="100">
        <v>783.11</v>
      </c>
      <c r="K13" s="100">
        <v>861.42</v>
      </c>
      <c r="L13" s="100">
        <v>863.14</v>
      </c>
    </row>
    <row r="14" spans="8:12" ht="64.5" thickBot="1" x14ac:dyDescent="0.3">
      <c r="H14" s="83" t="s">
        <v>354</v>
      </c>
      <c r="I14" s="101">
        <v>34.43</v>
      </c>
      <c r="J14" s="101">
        <v>41.31</v>
      </c>
      <c r="K14" s="101">
        <v>45.44</v>
      </c>
      <c r="L14" s="101">
        <v>46.35</v>
      </c>
    </row>
    <row r="15" spans="8:12" ht="39" thickBot="1" x14ac:dyDescent="0.3">
      <c r="H15" s="83" t="s">
        <v>355</v>
      </c>
      <c r="I15" s="101">
        <v>974.63</v>
      </c>
      <c r="J15" s="101">
        <v>741.8</v>
      </c>
      <c r="K15" s="101">
        <v>815.98</v>
      </c>
      <c r="L15" s="101">
        <v>816.79</v>
      </c>
    </row>
    <row r="16" spans="8:12" ht="51.75" thickBot="1" x14ac:dyDescent="0.3">
      <c r="H16" s="99" t="s">
        <v>356</v>
      </c>
      <c r="I16" s="100">
        <v>615.4</v>
      </c>
      <c r="J16" s="100">
        <v>434.12</v>
      </c>
      <c r="K16" s="100">
        <v>451.29</v>
      </c>
      <c r="L16" s="100">
        <v>469.15</v>
      </c>
    </row>
    <row r="17" spans="8:12" ht="51.75" thickBot="1" x14ac:dyDescent="0.3">
      <c r="H17" s="83" t="s">
        <v>357</v>
      </c>
      <c r="I17" s="101">
        <v>615.4</v>
      </c>
      <c r="J17" s="101">
        <v>434.12</v>
      </c>
      <c r="K17" s="101">
        <v>451.29</v>
      </c>
      <c r="L17" s="101">
        <v>469.15</v>
      </c>
    </row>
    <row r="18" spans="8:12" ht="26.25" thickBot="1" x14ac:dyDescent="0.3">
      <c r="H18" s="99" t="s">
        <v>292</v>
      </c>
      <c r="I18" s="100">
        <v>100</v>
      </c>
      <c r="J18" s="100">
        <v>108.84</v>
      </c>
      <c r="K18" s="100">
        <v>115.18</v>
      </c>
      <c r="L18" s="100">
        <v>115.98</v>
      </c>
    </row>
    <row r="19" spans="8:12" ht="26.25" thickBot="1" x14ac:dyDescent="0.3">
      <c r="H19" s="83" t="s">
        <v>293</v>
      </c>
      <c r="I19" s="101">
        <v>20.12</v>
      </c>
      <c r="J19" s="101"/>
      <c r="K19" s="101"/>
      <c r="L19" s="101"/>
    </row>
    <row r="20" spans="8:12" ht="141" thickBot="1" x14ac:dyDescent="0.3">
      <c r="H20" s="83" t="s">
        <v>358</v>
      </c>
      <c r="I20" s="101">
        <v>54.16</v>
      </c>
      <c r="J20" s="101">
        <v>72.69</v>
      </c>
      <c r="K20" s="101">
        <v>76.36</v>
      </c>
      <c r="L20" s="101">
        <v>75.989999999999995</v>
      </c>
    </row>
    <row r="21" spans="8:12" ht="39" thickBot="1" x14ac:dyDescent="0.3">
      <c r="H21" s="83" t="s">
        <v>359</v>
      </c>
      <c r="I21" s="101">
        <v>25.72</v>
      </c>
      <c r="J21" s="101">
        <v>36.15</v>
      </c>
      <c r="K21" s="101">
        <v>38.82</v>
      </c>
      <c r="L21" s="101">
        <v>39.99</v>
      </c>
    </row>
    <row r="22" spans="8:12" x14ac:dyDescent="0.25">
      <c r="H22" s="67" t="s">
        <v>535</v>
      </c>
    </row>
    <row r="23" spans="8:12" x14ac:dyDescent="0.25">
      <c r="H23" s="67" t="s">
        <v>561</v>
      </c>
    </row>
  </sheetData>
  <mergeCells count="3">
    <mergeCell ref="H10:H11"/>
    <mergeCell ref="I10:L10"/>
    <mergeCell ref="H8:L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C71CF-83C2-400E-BC73-CC79AFDADDE3}">
  <dimension ref="F7:M15"/>
  <sheetViews>
    <sheetView topLeftCell="A4" workbookViewId="0">
      <selection activeCell="D12" sqref="D12"/>
    </sheetView>
  </sheetViews>
  <sheetFormatPr defaultColWidth="11.42578125" defaultRowHeight="15" x14ac:dyDescent="0.25"/>
  <cols>
    <col min="1" max="5" width="11.42578125" style="53"/>
    <col min="6" max="6" width="15.85546875" style="53" customWidth="1"/>
    <col min="7" max="7" width="18.140625" style="53" customWidth="1"/>
    <col min="8" max="8" width="18.7109375" style="53" customWidth="1"/>
    <col min="9" max="16384" width="11.42578125" style="53"/>
  </cols>
  <sheetData>
    <row r="7" spans="6:13" ht="15.75" customHeight="1" x14ac:dyDescent="0.25">
      <c r="F7" s="185" t="s">
        <v>558</v>
      </c>
      <c r="G7" s="185"/>
      <c r="H7" s="185"/>
      <c r="I7" s="185"/>
      <c r="J7" s="185"/>
      <c r="K7" s="185"/>
      <c r="L7" s="185"/>
      <c r="M7" s="185"/>
    </row>
    <row r="8" spans="6:13" ht="15.75" thickBot="1" x14ac:dyDescent="0.3">
      <c r="F8" s="185"/>
      <c r="G8" s="185"/>
      <c r="H8" s="185"/>
      <c r="I8" s="185"/>
      <c r="J8" s="185"/>
      <c r="K8" s="185"/>
      <c r="L8" s="185"/>
      <c r="M8" s="185"/>
    </row>
    <row r="9" spans="6:13" ht="15.75" thickBot="1" x14ac:dyDescent="0.3">
      <c r="F9" s="164" t="s">
        <v>240</v>
      </c>
      <c r="G9" s="164" t="s">
        <v>241</v>
      </c>
      <c r="H9" s="164" t="s">
        <v>242</v>
      </c>
      <c r="I9" s="75" t="s">
        <v>243</v>
      </c>
      <c r="J9" s="166" t="s">
        <v>245</v>
      </c>
      <c r="K9" s="167"/>
      <c r="L9" s="167"/>
      <c r="M9" s="168"/>
    </row>
    <row r="10" spans="6:13" ht="15.75" thickBot="1" x14ac:dyDescent="0.3">
      <c r="F10" s="165"/>
      <c r="G10" s="165"/>
      <c r="H10" s="165"/>
      <c r="I10" s="76" t="s">
        <v>244</v>
      </c>
      <c r="J10" s="77">
        <v>2024</v>
      </c>
      <c r="K10" s="77">
        <v>2025</v>
      </c>
      <c r="L10" s="77">
        <v>2026</v>
      </c>
      <c r="M10" s="77">
        <v>2027</v>
      </c>
    </row>
    <row r="11" spans="6:13" ht="90" thickBot="1" x14ac:dyDescent="0.3">
      <c r="F11" s="83" t="s">
        <v>360</v>
      </c>
      <c r="G11" s="105" t="s">
        <v>308</v>
      </c>
      <c r="H11" s="70" t="s">
        <v>361</v>
      </c>
      <c r="I11" s="91" t="s">
        <v>272</v>
      </c>
      <c r="J11" s="94" t="s">
        <v>362</v>
      </c>
      <c r="K11" s="94" t="s">
        <v>362</v>
      </c>
      <c r="L11" s="94" t="s">
        <v>362</v>
      </c>
      <c r="M11" s="94" t="s">
        <v>362</v>
      </c>
    </row>
    <row r="12" spans="6:13" ht="77.25" thickBot="1" x14ac:dyDescent="0.3">
      <c r="F12" s="83" t="s">
        <v>363</v>
      </c>
      <c r="G12" s="151" t="s">
        <v>252</v>
      </c>
      <c r="H12" s="70" t="s">
        <v>364</v>
      </c>
      <c r="I12" s="91" t="s">
        <v>272</v>
      </c>
      <c r="J12" s="106">
        <v>0.50700000000000001</v>
      </c>
      <c r="K12" s="106">
        <v>0.55700000000000005</v>
      </c>
      <c r="L12" s="106">
        <v>0.60699999999999998</v>
      </c>
      <c r="M12" s="106">
        <v>0.65700000000000003</v>
      </c>
    </row>
    <row r="13" spans="6:13" ht="102.75" thickBot="1" x14ac:dyDescent="0.3">
      <c r="F13" s="95" t="s">
        <v>365</v>
      </c>
      <c r="G13" s="153"/>
      <c r="H13" s="70" t="s">
        <v>366</v>
      </c>
      <c r="I13" s="91" t="s">
        <v>272</v>
      </c>
      <c r="J13" s="106">
        <v>0.19400000000000001</v>
      </c>
      <c r="K13" s="106">
        <v>0.17399999999999999</v>
      </c>
      <c r="L13" s="106">
        <v>0.14399999999999999</v>
      </c>
      <c r="M13" s="106">
        <v>0.114</v>
      </c>
    </row>
    <row r="14" spans="6:13" x14ac:dyDescent="0.25">
      <c r="F14" s="67" t="s">
        <v>557</v>
      </c>
    </row>
    <row r="15" spans="6:13" x14ac:dyDescent="0.25">
      <c r="F15" s="67" t="s">
        <v>559</v>
      </c>
    </row>
  </sheetData>
  <mergeCells count="6">
    <mergeCell ref="G12:G13"/>
    <mergeCell ref="F7:M8"/>
    <mergeCell ref="F9:F10"/>
    <mergeCell ref="G9:G10"/>
    <mergeCell ref="H9:H10"/>
    <mergeCell ref="J9:M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31F07-BB63-4EA4-BA27-8CE8018B4572}">
  <dimension ref="G6:K14"/>
  <sheetViews>
    <sheetView workbookViewId="0">
      <selection activeCell="M12" sqref="M12"/>
    </sheetView>
  </sheetViews>
  <sheetFormatPr defaultColWidth="11.42578125" defaultRowHeight="15" x14ac:dyDescent="0.25"/>
  <cols>
    <col min="1" max="6" width="11.42578125" style="53"/>
    <col min="7" max="7" width="29.85546875" style="53" bestFit="1" customWidth="1"/>
    <col min="8" max="16384" width="11.42578125" style="53"/>
  </cols>
  <sheetData>
    <row r="6" spans="7:11" ht="15.75" customHeight="1" x14ac:dyDescent="0.25">
      <c r="G6" s="190" t="s">
        <v>371</v>
      </c>
      <c r="H6" s="190"/>
      <c r="I6" s="190"/>
      <c r="J6" s="190"/>
      <c r="K6" s="190"/>
    </row>
    <row r="7" spans="7:11" ht="15.75" thickBot="1" x14ac:dyDescent="0.3">
      <c r="G7" s="190"/>
      <c r="H7" s="190"/>
      <c r="I7" s="190"/>
      <c r="J7" s="190"/>
      <c r="K7" s="190"/>
    </row>
    <row r="8" spans="7:11" ht="15.75" thickBot="1" x14ac:dyDescent="0.3">
      <c r="G8" s="188" t="s">
        <v>285</v>
      </c>
      <c r="H8" s="166" t="s">
        <v>286</v>
      </c>
      <c r="I8" s="167"/>
      <c r="J8" s="167"/>
      <c r="K8" s="168"/>
    </row>
    <row r="9" spans="7:11" ht="15.75" thickBot="1" x14ac:dyDescent="0.3">
      <c r="G9" s="189"/>
      <c r="H9" s="77">
        <v>2024</v>
      </c>
      <c r="I9" s="77">
        <v>2025</v>
      </c>
      <c r="J9" s="77">
        <v>2026</v>
      </c>
      <c r="K9" s="77">
        <v>2027</v>
      </c>
    </row>
    <row r="10" spans="7:11" ht="39" thickBot="1" x14ac:dyDescent="0.3">
      <c r="G10" s="99" t="s">
        <v>367</v>
      </c>
      <c r="H10" s="100">
        <v>100</v>
      </c>
      <c r="I10" s="100">
        <v>144.66999999999999</v>
      </c>
      <c r="J10" s="100">
        <v>160.08000000000001</v>
      </c>
      <c r="K10" s="100">
        <v>179.79</v>
      </c>
    </row>
    <row r="11" spans="7:11" ht="26.25" thickBot="1" x14ac:dyDescent="0.3">
      <c r="G11" s="99" t="s">
        <v>292</v>
      </c>
      <c r="H11" s="100">
        <v>100</v>
      </c>
      <c r="I11" s="100">
        <v>144.66999999999999</v>
      </c>
      <c r="J11" s="100">
        <v>160.08000000000001</v>
      </c>
      <c r="K11" s="100">
        <v>179.79</v>
      </c>
    </row>
    <row r="12" spans="7:11" ht="15.75" thickBot="1" x14ac:dyDescent="0.3">
      <c r="G12" s="83" t="s">
        <v>368</v>
      </c>
      <c r="H12" s="101">
        <v>66.64</v>
      </c>
      <c r="I12" s="101">
        <v>65.05</v>
      </c>
      <c r="J12" s="101">
        <v>73.760000000000005</v>
      </c>
      <c r="K12" s="101">
        <v>82.21</v>
      </c>
    </row>
    <row r="13" spans="7:11" ht="26.25" thickBot="1" x14ac:dyDescent="0.3">
      <c r="G13" s="83" t="s">
        <v>369</v>
      </c>
      <c r="H13" s="101">
        <v>30.54</v>
      </c>
      <c r="I13" s="101">
        <v>70.61</v>
      </c>
      <c r="J13" s="101">
        <v>76.55</v>
      </c>
      <c r="K13" s="101">
        <v>87.81</v>
      </c>
    </row>
    <row r="14" spans="7:11" ht="26.25" thickBot="1" x14ac:dyDescent="0.3">
      <c r="G14" s="83" t="s">
        <v>370</v>
      </c>
      <c r="H14" s="101">
        <v>2.82</v>
      </c>
      <c r="I14" s="101">
        <v>9.02</v>
      </c>
      <c r="J14" s="101">
        <v>9.77</v>
      </c>
      <c r="K14" s="101">
        <v>9.77</v>
      </c>
    </row>
  </sheetData>
  <mergeCells count="3">
    <mergeCell ref="G8:G9"/>
    <mergeCell ref="H8:K8"/>
    <mergeCell ref="G6:K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480B6-8E7A-4F8E-A003-51C798A43834}">
  <dimension ref="G5:N12"/>
  <sheetViews>
    <sheetView workbookViewId="0">
      <selection activeCell="H15" sqref="H15"/>
    </sheetView>
  </sheetViews>
  <sheetFormatPr defaultColWidth="11.42578125" defaultRowHeight="15" x14ac:dyDescent="0.25"/>
  <cols>
    <col min="1" max="7" width="11.42578125" style="53"/>
    <col min="8" max="8" width="16.85546875" style="53" customWidth="1"/>
    <col min="9" max="9" width="14" style="53" customWidth="1"/>
    <col min="10" max="16384" width="11.42578125" style="53"/>
  </cols>
  <sheetData>
    <row r="5" spans="7:14" ht="15.75" customHeight="1" x14ac:dyDescent="0.25">
      <c r="G5" s="185" t="s">
        <v>556</v>
      </c>
      <c r="H5" s="185"/>
      <c r="I5" s="185"/>
      <c r="J5" s="185"/>
      <c r="K5" s="185"/>
      <c r="L5" s="185"/>
      <c r="M5" s="185"/>
      <c r="N5" s="185"/>
    </row>
    <row r="6" spans="7:14" x14ac:dyDescent="0.25">
      <c r="G6" s="185"/>
      <c r="H6" s="185"/>
      <c r="I6" s="185"/>
      <c r="J6" s="185"/>
      <c r="K6" s="185"/>
      <c r="L6" s="185"/>
      <c r="M6" s="185"/>
      <c r="N6" s="185"/>
    </row>
    <row r="7" spans="7:14" ht="15.75" thickBot="1" x14ac:dyDescent="0.3">
      <c r="G7" s="185"/>
      <c r="H7" s="185"/>
      <c r="I7" s="185"/>
      <c r="J7" s="185"/>
      <c r="K7" s="185"/>
      <c r="L7" s="185"/>
      <c r="M7" s="185"/>
      <c r="N7" s="185"/>
    </row>
    <row r="8" spans="7:14" ht="15.75" thickBot="1" x14ac:dyDescent="0.3">
      <c r="G8" s="164" t="s">
        <v>240</v>
      </c>
      <c r="H8" s="164" t="s">
        <v>241</v>
      </c>
      <c r="I8" s="164" t="s">
        <v>242</v>
      </c>
      <c r="J8" s="178" t="s">
        <v>306</v>
      </c>
      <c r="K8" s="166" t="s">
        <v>245</v>
      </c>
      <c r="L8" s="167"/>
      <c r="M8" s="167"/>
      <c r="N8" s="168"/>
    </row>
    <row r="9" spans="7:14" ht="15.75" thickBot="1" x14ac:dyDescent="0.3">
      <c r="G9" s="165"/>
      <c r="H9" s="165"/>
      <c r="I9" s="165"/>
      <c r="J9" s="179"/>
      <c r="K9" s="77">
        <v>2024</v>
      </c>
      <c r="L9" s="77">
        <v>2025</v>
      </c>
      <c r="M9" s="77">
        <v>2026</v>
      </c>
      <c r="N9" s="77">
        <v>2027</v>
      </c>
    </row>
    <row r="10" spans="7:14" ht="33.75" customHeight="1" x14ac:dyDescent="0.25">
      <c r="G10" s="159" t="s">
        <v>372</v>
      </c>
      <c r="H10" s="151" t="s">
        <v>308</v>
      </c>
      <c r="I10" s="174" t="s">
        <v>373</v>
      </c>
      <c r="J10" s="107">
        <v>0.2</v>
      </c>
      <c r="K10" s="191">
        <v>0.19</v>
      </c>
      <c r="L10" s="191">
        <v>0.18</v>
      </c>
      <c r="M10" s="191">
        <v>0.17499999999999999</v>
      </c>
      <c r="N10" s="191">
        <v>0.17</v>
      </c>
    </row>
    <row r="11" spans="7:14" ht="15.75" customHeight="1" thickBot="1" x14ac:dyDescent="0.3">
      <c r="G11" s="161"/>
      <c r="H11" s="153"/>
      <c r="I11" s="175"/>
      <c r="J11" s="91">
        <v>-2022</v>
      </c>
      <c r="K11" s="192"/>
      <c r="L11" s="192"/>
      <c r="M11" s="192"/>
      <c r="N11" s="192"/>
    </row>
    <row r="12" spans="7:14" x14ac:dyDescent="0.25">
      <c r="G12" s="67" t="s">
        <v>557</v>
      </c>
    </row>
  </sheetData>
  <mergeCells count="13">
    <mergeCell ref="M10:M11"/>
    <mergeCell ref="N10:N11"/>
    <mergeCell ref="G5:N7"/>
    <mergeCell ref="G8:G9"/>
    <mergeCell ref="H8:H9"/>
    <mergeCell ref="I8:I9"/>
    <mergeCell ref="J8:J9"/>
    <mergeCell ref="K8:N8"/>
    <mergeCell ref="G10:G11"/>
    <mergeCell ref="H10:H11"/>
    <mergeCell ref="I10:I11"/>
    <mergeCell ref="K10:K11"/>
    <mergeCell ref="L10:L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436E4-85D8-477C-9815-AD6B8EEA0BB4}">
  <dimension ref="B5:G42"/>
  <sheetViews>
    <sheetView showGridLines="0" workbookViewId="0">
      <selection activeCell="C8" sqref="C8"/>
    </sheetView>
  </sheetViews>
  <sheetFormatPr defaultColWidth="9.140625" defaultRowHeight="15" x14ac:dyDescent="0.25"/>
  <cols>
    <col min="2" max="2" width="55.28515625" customWidth="1"/>
    <col min="3" max="3" width="10.7109375" bestFit="1" customWidth="1"/>
    <col min="4" max="5" width="19.140625" bestFit="1" customWidth="1"/>
    <col min="7" max="7" width="19.140625" bestFit="1" customWidth="1"/>
    <col min="8" max="8" width="19.5703125" bestFit="1" customWidth="1"/>
    <col min="9" max="9" width="11.85546875" bestFit="1" customWidth="1"/>
    <col min="10" max="11" width="19.28515625" bestFit="1" customWidth="1"/>
  </cols>
  <sheetData>
    <row r="5" spans="2:5" ht="18.75" x14ac:dyDescent="0.25">
      <c r="B5" s="125" t="s">
        <v>138</v>
      </c>
      <c r="C5" s="125"/>
      <c r="D5" s="125"/>
      <c r="E5" s="125"/>
    </row>
    <row r="6" spans="2:5" ht="15.75" x14ac:dyDescent="0.25">
      <c r="B6" s="126" t="s">
        <v>139</v>
      </c>
      <c r="C6" s="126"/>
      <c r="D6" s="126"/>
      <c r="E6" s="126"/>
    </row>
    <row r="7" spans="2:5" ht="15.75" thickBot="1" x14ac:dyDescent="0.3">
      <c r="B7" s="35"/>
      <c r="C7" s="124" t="s">
        <v>49</v>
      </c>
      <c r="D7" s="124"/>
      <c r="E7" s="124"/>
    </row>
    <row r="8" spans="2:5" ht="15.75" thickBot="1" x14ac:dyDescent="0.3">
      <c r="B8" s="35"/>
      <c r="C8" s="36">
        <v>2024</v>
      </c>
      <c r="D8" s="36">
        <v>2025</v>
      </c>
      <c r="E8" s="36">
        <v>2026</v>
      </c>
    </row>
    <row r="9" spans="2:5" ht="15.75" thickBot="1" x14ac:dyDescent="0.3">
      <c r="B9" s="46" t="s">
        <v>111</v>
      </c>
      <c r="C9" s="42">
        <v>1343554416594.7073</v>
      </c>
      <c r="D9" s="42">
        <v>1452592326981.6409</v>
      </c>
      <c r="E9" s="42">
        <v>1568000282730.0029</v>
      </c>
    </row>
    <row r="10" spans="2:5" x14ac:dyDescent="0.25">
      <c r="B10" s="35"/>
      <c r="C10" s="5"/>
      <c r="D10" s="5"/>
      <c r="E10" s="5"/>
    </row>
    <row r="11" spans="2:5" ht="15.75" thickBot="1" x14ac:dyDescent="0.3">
      <c r="B11" s="46" t="s">
        <v>112</v>
      </c>
      <c r="C11" s="37"/>
    </row>
    <row r="12" spans="2:5" x14ac:dyDescent="0.25">
      <c r="C12" s="37"/>
    </row>
    <row r="13" spans="2:5" x14ac:dyDescent="0.25">
      <c r="B13" s="11" t="s">
        <v>113</v>
      </c>
      <c r="C13" s="4">
        <v>58242239646.825562</v>
      </c>
      <c r="D13" s="4">
        <v>48915864291.248131</v>
      </c>
      <c r="E13" s="4">
        <v>47172531498.050568</v>
      </c>
    </row>
    <row r="14" spans="2:5" x14ac:dyDescent="0.25">
      <c r="B14" s="2" t="s">
        <v>114</v>
      </c>
      <c r="C14" s="5">
        <v>26264514649.627655</v>
      </c>
      <c r="D14" s="5">
        <v>32725500202.702057</v>
      </c>
      <c r="E14" s="5">
        <v>32036756924.682724</v>
      </c>
    </row>
    <row r="15" spans="2:5" x14ac:dyDescent="0.25">
      <c r="B15" s="2" t="s">
        <v>115</v>
      </c>
      <c r="C15" s="5">
        <v>14191850000</v>
      </c>
      <c r="D15" s="5">
        <v>2926350000</v>
      </c>
      <c r="E15" s="5">
        <v>2926350000.1000009</v>
      </c>
    </row>
    <row r="16" spans="2:5" x14ac:dyDescent="0.25">
      <c r="B16" s="2" t="s">
        <v>116</v>
      </c>
      <c r="C16" s="5">
        <v>-1165526354.175766</v>
      </c>
      <c r="D16" s="5">
        <v>-2212660892.9986954</v>
      </c>
      <c r="E16" s="5">
        <v>-3066403614.4687004</v>
      </c>
    </row>
    <row r="17" spans="2:7" ht="17.25" x14ac:dyDescent="0.25">
      <c r="B17" s="2" t="s">
        <v>126</v>
      </c>
      <c r="C17" s="5">
        <v>11605577514.007217</v>
      </c>
      <c r="D17" s="5">
        <v>12979482518.953949</v>
      </c>
      <c r="E17" s="5">
        <v>6243684769.0173035</v>
      </c>
    </row>
    <row r="18" spans="2:7" x14ac:dyDescent="0.25">
      <c r="B18" s="38" t="s">
        <v>117</v>
      </c>
      <c r="C18" s="5">
        <v>2388515224.8977585</v>
      </c>
      <c r="D18" s="5">
        <v>2461184275.5362778</v>
      </c>
      <c r="E18" s="5">
        <v>3257622350.3744354</v>
      </c>
    </row>
    <row r="19" spans="2:7" x14ac:dyDescent="0.25">
      <c r="B19" s="39" t="s">
        <v>118</v>
      </c>
      <c r="C19" s="5">
        <v>5228894987.8458939</v>
      </c>
      <c r="D19" s="5">
        <v>5709953326.7277145</v>
      </c>
      <c r="E19" s="5">
        <v>2775340726.2070694</v>
      </c>
    </row>
    <row r="20" spans="2:7" ht="30" x14ac:dyDescent="0.25">
      <c r="B20" s="43" t="s">
        <v>119</v>
      </c>
      <c r="C20" s="44">
        <v>1625163034</v>
      </c>
      <c r="D20" s="44">
        <v>1625163034</v>
      </c>
      <c r="E20" s="44">
        <v>1625163034</v>
      </c>
    </row>
    <row r="21" spans="2:7" x14ac:dyDescent="0.25">
      <c r="B21" s="2" t="s">
        <v>135</v>
      </c>
      <c r="C21" s="5">
        <v>5720660803.3664551</v>
      </c>
      <c r="D21" s="5">
        <v>872029428.59082031</v>
      </c>
      <c r="E21" s="5">
        <v>7406980384.7192383</v>
      </c>
    </row>
    <row r="22" spans="2:7" x14ac:dyDescent="0.25">
      <c r="B22" s="11" t="s">
        <v>120</v>
      </c>
      <c r="C22" s="4">
        <v>16889858708.467093</v>
      </c>
      <c r="D22" s="4">
        <v>-16833724701.41983</v>
      </c>
      <c r="E22" s="4">
        <v>-17162306417.835203</v>
      </c>
    </row>
    <row r="23" spans="2:7" x14ac:dyDescent="0.25">
      <c r="B23" s="40" t="s">
        <v>128</v>
      </c>
      <c r="C23" s="5">
        <v>-3672287893.0693359</v>
      </c>
      <c r="D23" s="5">
        <v>-4656762429.4559937</v>
      </c>
      <c r="E23" s="5">
        <v>-5085184572.9726563</v>
      </c>
    </row>
    <row r="24" spans="2:7" ht="17.25" x14ac:dyDescent="0.25">
      <c r="B24" s="2" t="s">
        <v>129</v>
      </c>
      <c r="C24" s="5">
        <v>1350437178.6017838</v>
      </c>
      <c r="D24" s="5">
        <v>2124047831.8198166</v>
      </c>
      <c r="E24" s="5">
        <v>5896963041.6540909</v>
      </c>
    </row>
    <row r="25" spans="2:7" x14ac:dyDescent="0.25">
      <c r="B25" s="2" t="s">
        <v>121</v>
      </c>
      <c r="C25" s="5">
        <v>2260399779.9999981</v>
      </c>
      <c r="D25" s="5">
        <v>837544366.84999847</v>
      </c>
      <c r="E25" s="5">
        <v>3191966183.0524998</v>
      </c>
    </row>
    <row r="26" spans="2:7" x14ac:dyDescent="0.25">
      <c r="B26" s="38" t="s">
        <v>122</v>
      </c>
      <c r="C26" s="5">
        <v>1024408101.2965634</v>
      </c>
      <c r="D26" s="5">
        <v>78663966.234478951</v>
      </c>
      <c r="E26" s="5">
        <v>393319831.17239451</v>
      </c>
    </row>
    <row r="27" spans="2:7" x14ac:dyDescent="0.25">
      <c r="B27" s="2" t="s">
        <v>123</v>
      </c>
      <c r="C27" s="5">
        <v>6224229015.0232239</v>
      </c>
      <c r="D27" s="5">
        <v>8111673469.9686279</v>
      </c>
      <c r="E27" s="5">
        <v>2937810802.671936</v>
      </c>
    </row>
    <row r="28" spans="2:7" ht="17.25" x14ac:dyDescent="0.25">
      <c r="B28" s="2" t="s">
        <v>131</v>
      </c>
      <c r="C28" s="5">
        <v>-13770329202.018478</v>
      </c>
      <c r="D28" s="5">
        <v>-9595183591.7475357</v>
      </c>
      <c r="E28" s="5">
        <v>-9327036860.8760071</v>
      </c>
      <c r="G28" s="123"/>
    </row>
    <row r="29" spans="2:7" x14ac:dyDescent="0.25">
      <c r="B29" s="2" t="s">
        <v>579</v>
      </c>
      <c r="C29" s="5">
        <v>24497409829.929901</v>
      </c>
      <c r="D29" s="5">
        <v>-13655044348.854744</v>
      </c>
      <c r="E29" s="5">
        <v>-14776825011.365067</v>
      </c>
    </row>
    <row r="30" spans="2:7" x14ac:dyDescent="0.25">
      <c r="B30" s="2"/>
      <c r="C30" s="5"/>
      <c r="D30" s="5"/>
      <c r="E30" s="5"/>
    </row>
    <row r="31" spans="2:7" ht="15.75" thickBot="1" x14ac:dyDescent="0.3">
      <c r="B31" s="37" t="s">
        <v>124</v>
      </c>
      <c r="C31" s="42">
        <v>75132098355.292648</v>
      </c>
      <c r="D31" s="42">
        <v>32082139589.8283</v>
      </c>
      <c r="E31" s="42">
        <v>30010225080.215363</v>
      </c>
    </row>
    <row r="32" spans="2:7" ht="15.75" thickBot="1" x14ac:dyDescent="0.3">
      <c r="C32" s="41"/>
      <c r="D32" s="41"/>
      <c r="E32" s="41"/>
      <c r="G32" s="123"/>
    </row>
    <row r="33" spans="2:5" ht="15.75" thickBot="1" x14ac:dyDescent="0.3">
      <c r="B33" s="45" t="s">
        <v>125</v>
      </c>
      <c r="C33" s="42">
        <v>1418686514950</v>
      </c>
      <c r="D33" s="42">
        <v>1484674466571.469</v>
      </c>
      <c r="E33" s="42">
        <v>1598010507810.2183</v>
      </c>
    </row>
    <row r="34" spans="2:5" ht="15" customHeight="1" x14ac:dyDescent="0.25">
      <c r="B34" s="66" t="s">
        <v>70</v>
      </c>
      <c r="D34" s="216"/>
      <c r="E34" s="216"/>
    </row>
    <row r="35" spans="2:5" x14ac:dyDescent="0.25">
      <c r="B35" s="120" t="s">
        <v>127</v>
      </c>
      <c r="D35" s="123"/>
      <c r="E35" s="123"/>
    </row>
    <row r="36" spans="2:5" x14ac:dyDescent="0.25">
      <c r="B36" s="120" t="s">
        <v>132</v>
      </c>
    </row>
    <row r="37" spans="2:5" ht="33.75" x14ac:dyDescent="0.25">
      <c r="B37" s="122" t="s">
        <v>130</v>
      </c>
      <c r="C37" s="47"/>
      <c r="D37" s="47"/>
      <c r="E37" s="47"/>
    </row>
    <row r="38" spans="2:5" x14ac:dyDescent="0.25">
      <c r="B38" s="122"/>
      <c r="C38" s="47"/>
      <c r="D38" s="47"/>
      <c r="E38" s="47"/>
    </row>
    <row r="39" spans="2:5" x14ac:dyDescent="0.25">
      <c r="B39" s="120" t="s">
        <v>133</v>
      </c>
    </row>
    <row r="40" spans="2:5" x14ac:dyDescent="0.25">
      <c r="B40" s="66" t="s">
        <v>134</v>
      </c>
    </row>
    <row r="41" spans="2:5" x14ac:dyDescent="0.25">
      <c r="B41" s="66"/>
    </row>
    <row r="42" spans="2:5" x14ac:dyDescent="0.25">
      <c r="B42" s="37"/>
    </row>
  </sheetData>
  <mergeCells count="3">
    <mergeCell ref="C7:E7"/>
    <mergeCell ref="B5:E5"/>
    <mergeCell ref="B6:E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630A0-72A1-454C-9D24-1439F8FB1AC3}">
  <dimension ref="G5:K23"/>
  <sheetViews>
    <sheetView topLeftCell="A13" workbookViewId="0">
      <selection activeCell="G20" sqref="G20"/>
    </sheetView>
  </sheetViews>
  <sheetFormatPr defaultColWidth="11.42578125" defaultRowHeight="15" x14ac:dyDescent="0.25"/>
  <cols>
    <col min="1" max="6" width="11.42578125" style="53"/>
    <col min="7" max="7" width="29.85546875" style="53" bestFit="1" customWidth="1"/>
    <col min="8" max="16384" width="11.42578125" style="53"/>
  </cols>
  <sheetData>
    <row r="5" spans="7:11" ht="15.75" customHeight="1" x14ac:dyDescent="0.25">
      <c r="G5" s="185" t="s">
        <v>554</v>
      </c>
      <c r="H5" s="185"/>
      <c r="I5" s="185"/>
      <c r="J5" s="185"/>
      <c r="K5" s="185"/>
    </row>
    <row r="6" spans="7:11" x14ac:dyDescent="0.25">
      <c r="G6" s="185"/>
      <c r="H6" s="185"/>
      <c r="I6" s="185"/>
      <c r="J6" s="185"/>
      <c r="K6" s="185"/>
    </row>
    <row r="7" spans="7:11" ht="6.75" customHeight="1" thickBot="1" x14ac:dyDescent="0.3">
      <c r="G7" s="142"/>
      <c r="H7" s="142"/>
      <c r="I7" s="142"/>
      <c r="J7" s="142"/>
      <c r="K7" s="142"/>
    </row>
    <row r="8" spans="7:11" ht="15.75" thickBot="1" x14ac:dyDescent="0.3">
      <c r="G8" s="188" t="s">
        <v>285</v>
      </c>
      <c r="H8" s="166" t="s">
        <v>286</v>
      </c>
      <c r="I8" s="167"/>
      <c r="J8" s="167"/>
      <c r="K8" s="168"/>
    </row>
    <row r="9" spans="7:11" ht="15.75" thickBot="1" x14ac:dyDescent="0.3">
      <c r="G9" s="189"/>
      <c r="H9" s="77">
        <v>2024</v>
      </c>
      <c r="I9" s="77">
        <v>2025</v>
      </c>
      <c r="J9" s="77">
        <v>2026</v>
      </c>
      <c r="K9" s="77">
        <v>2027</v>
      </c>
    </row>
    <row r="10" spans="7:11" ht="39" thickBot="1" x14ac:dyDescent="0.3">
      <c r="G10" s="99" t="s">
        <v>374</v>
      </c>
      <c r="H10" s="100">
        <v>167.77</v>
      </c>
      <c r="I10" s="100">
        <v>207.73</v>
      </c>
      <c r="J10" s="100">
        <v>227.37</v>
      </c>
      <c r="K10" s="100">
        <v>262.05</v>
      </c>
    </row>
    <row r="11" spans="7:11" ht="26.25" thickBot="1" x14ac:dyDescent="0.3">
      <c r="G11" s="99" t="s">
        <v>290</v>
      </c>
      <c r="H11" s="100">
        <v>25.2</v>
      </c>
      <c r="I11" s="100">
        <v>33.26</v>
      </c>
      <c r="J11" s="100">
        <v>39.92</v>
      </c>
      <c r="K11" s="100">
        <v>41.91</v>
      </c>
    </row>
    <row r="12" spans="7:11" ht="64.5" thickBot="1" x14ac:dyDescent="0.3">
      <c r="G12" s="83" t="s">
        <v>375</v>
      </c>
      <c r="H12" s="101">
        <v>25.2</v>
      </c>
      <c r="I12" s="101">
        <v>33.26</v>
      </c>
      <c r="J12" s="101">
        <v>39.92</v>
      </c>
      <c r="K12" s="101">
        <v>41.91</v>
      </c>
    </row>
    <row r="13" spans="7:11" ht="15.75" thickBot="1" x14ac:dyDescent="0.3">
      <c r="G13" s="99" t="s">
        <v>288</v>
      </c>
      <c r="H13" s="100">
        <v>30</v>
      </c>
      <c r="I13" s="100">
        <v>50</v>
      </c>
      <c r="J13" s="100">
        <v>50</v>
      </c>
      <c r="K13" s="100">
        <v>65</v>
      </c>
    </row>
    <row r="14" spans="7:11" ht="77.25" thickBot="1" x14ac:dyDescent="0.3">
      <c r="G14" s="83" t="s">
        <v>376</v>
      </c>
      <c r="H14" s="101">
        <v>30</v>
      </c>
      <c r="I14" s="101">
        <v>50</v>
      </c>
      <c r="J14" s="101">
        <v>50</v>
      </c>
      <c r="K14" s="101">
        <v>65</v>
      </c>
    </row>
    <row r="15" spans="7:11" ht="26.25" thickBot="1" x14ac:dyDescent="0.3">
      <c r="G15" s="99" t="s">
        <v>377</v>
      </c>
      <c r="H15" s="100">
        <v>25.2</v>
      </c>
      <c r="I15" s="100">
        <v>33.26</v>
      </c>
      <c r="J15" s="100">
        <v>39.92</v>
      </c>
      <c r="K15" s="100">
        <v>41.91</v>
      </c>
    </row>
    <row r="16" spans="7:11" ht="39" thickBot="1" x14ac:dyDescent="0.3">
      <c r="G16" s="83" t="s">
        <v>378</v>
      </c>
      <c r="H16" s="101">
        <v>25.2</v>
      </c>
      <c r="I16" s="101">
        <v>33.26</v>
      </c>
      <c r="J16" s="101">
        <v>39.92</v>
      </c>
      <c r="K16" s="101">
        <v>41.91</v>
      </c>
    </row>
    <row r="17" spans="7:11" ht="26.25" thickBot="1" x14ac:dyDescent="0.3">
      <c r="G17" s="99" t="s">
        <v>379</v>
      </c>
      <c r="H17" s="100">
        <v>87.75</v>
      </c>
      <c r="I17" s="100">
        <v>96.53</v>
      </c>
      <c r="J17" s="100">
        <v>108.11</v>
      </c>
      <c r="K17" s="100">
        <v>124.33</v>
      </c>
    </row>
    <row r="18" spans="7:11" ht="26.25" thickBot="1" x14ac:dyDescent="0.3">
      <c r="G18" s="83" t="s">
        <v>293</v>
      </c>
      <c r="H18" s="101">
        <v>43.31</v>
      </c>
      <c r="I18" s="101">
        <v>47.64</v>
      </c>
      <c r="J18" s="101">
        <v>53.36</v>
      </c>
      <c r="K18" s="101">
        <v>61.36</v>
      </c>
    </row>
    <row r="19" spans="7:11" ht="51.75" thickBot="1" x14ac:dyDescent="0.3">
      <c r="G19" s="83" t="s">
        <v>380</v>
      </c>
      <c r="H19" s="101">
        <v>21.92</v>
      </c>
      <c r="I19" s="101">
        <v>24.11</v>
      </c>
      <c r="J19" s="101">
        <v>27.01</v>
      </c>
      <c r="K19" s="101">
        <v>31.06</v>
      </c>
    </row>
    <row r="20" spans="7:11" ht="77.25" thickBot="1" x14ac:dyDescent="0.3">
      <c r="G20" s="83" t="s">
        <v>381</v>
      </c>
      <c r="H20" s="101">
        <v>0.9</v>
      </c>
      <c r="I20" s="101">
        <v>0.99</v>
      </c>
      <c r="J20" s="101">
        <v>1.1100000000000001</v>
      </c>
      <c r="K20" s="101">
        <v>1.28</v>
      </c>
    </row>
    <row r="21" spans="7:11" ht="77.25" thickBot="1" x14ac:dyDescent="0.3">
      <c r="G21" s="83" t="s">
        <v>382</v>
      </c>
      <c r="H21" s="101">
        <v>21.62</v>
      </c>
      <c r="I21" s="101">
        <v>23.78</v>
      </c>
      <c r="J21" s="101">
        <v>26.64</v>
      </c>
      <c r="K21" s="101">
        <v>30.63</v>
      </c>
    </row>
    <row r="22" spans="7:11" x14ac:dyDescent="0.25">
      <c r="G22" s="67" t="s">
        <v>535</v>
      </c>
    </row>
    <row r="23" spans="7:11" x14ac:dyDescent="0.25">
      <c r="G23" s="67" t="s">
        <v>555</v>
      </c>
    </row>
  </sheetData>
  <mergeCells count="3">
    <mergeCell ref="G8:G9"/>
    <mergeCell ref="H8:K8"/>
    <mergeCell ref="G5:K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66C2-9DF7-40C6-96A2-777C3858414C}">
  <dimension ref="G4:N28"/>
  <sheetViews>
    <sheetView topLeftCell="A26" workbookViewId="0">
      <selection activeCell="G31" sqref="G31"/>
    </sheetView>
  </sheetViews>
  <sheetFormatPr defaultColWidth="11.42578125" defaultRowHeight="15" x14ac:dyDescent="0.25"/>
  <cols>
    <col min="1" max="6" width="11.42578125" style="53"/>
    <col min="7" max="8" width="17.28515625" style="53" customWidth="1"/>
    <col min="9" max="9" width="21.28515625" style="53" customWidth="1"/>
    <col min="10" max="16384" width="11.42578125" style="53"/>
  </cols>
  <sheetData>
    <row r="4" spans="7:14" ht="15.75" customHeight="1" x14ac:dyDescent="0.25">
      <c r="G4" s="185" t="s">
        <v>553</v>
      </c>
      <c r="H4" s="185"/>
      <c r="I4" s="185"/>
      <c r="J4" s="185"/>
      <c r="K4" s="185"/>
      <c r="L4" s="185"/>
      <c r="M4" s="185"/>
      <c r="N4" s="185"/>
    </row>
    <row r="5" spans="7:14" ht="15.75" thickBot="1" x14ac:dyDescent="0.3">
      <c r="G5" s="185"/>
      <c r="H5" s="185"/>
      <c r="I5" s="185"/>
      <c r="J5" s="185"/>
      <c r="K5" s="185"/>
      <c r="L5" s="185"/>
      <c r="M5" s="185"/>
      <c r="N5" s="185"/>
    </row>
    <row r="6" spans="7:14" ht="15.75" thickBot="1" x14ac:dyDescent="0.3">
      <c r="G6" s="198" t="s">
        <v>240</v>
      </c>
      <c r="H6" s="200" t="s">
        <v>383</v>
      </c>
      <c r="I6" s="198" t="s">
        <v>242</v>
      </c>
      <c r="J6" s="108" t="s">
        <v>243</v>
      </c>
      <c r="K6" s="202" t="s">
        <v>384</v>
      </c>
      <c r="L6" s="203"/>
      <c r="M6" s="203"/>
      <c r="N6" s="204"/>
    </row>
    <row r="7" spans="7:14" ht="15.75" thickBot="1" x14ac:dyDescent="0.3">
      <c r="G7" s="199"/>
      <c r="H7" s="201"/>
      <c r="I7" s="199"/>
      <c r="J7" s="109" t="s">
        <v>244</v>
      </c>
      <c r="K7" s="109">
        <v>2024</v>
      </c>
      <c r="L7" s="109">
        <v>2025</v>
      </c>
      <c r="M7" s="109">
        <v>2026</v>
      </c>
      <c r="N7" s="109">
        <v>2027</v>
      </c>
    </row>
    <row r="8" spans="7:14" ht="99" customHeight="1" x14ac:dyDescent="0.25">
      <c r="G8" s="205" t="s">
        <v>385</v>
      </c>
      <c r="H8" s="195" t="s">
        <v>308</v>
      </c>
      <c r="I8" s="205" t="s">
        <v>386</v>
      </c>
      <c r="J8" s="110">
        <v>0.82</v>
      </c>
      <c r="K8" s="193">
        <v>0.85</v>
      </c>
      <c r="L8" s="193">
        <v>0.9</v>
      </c>
      <c r="M8" s="193">
        <v>0.9</v>
      </c>
      <c r="N8" s="193">
        <v>0.9</v>
      </c>
    </row>
    <row r="9" spans="7:14" ht="15.75" thickBot="1" x14ac:dyDescent="0.3">
      <c r="G9" s="175"/>
      <c r="H9" s="197"/>
      <c r="I9" s="175"/>
      <c r="J9" s="91">
        <v>-2019</v>
      </c>
      <c r="K9" s="194"/>
      <c r="L9" s="194"/>
      <c r="M9" s="194"/>
      <c r="N9" s="194"/>
    </row>
    <row r="10" spans="7:14" ht="150" customHeight="1" x14ac:dyDescent="0.25">
      <c r="G10" s="174" t="s">
        <v>387</v>
      </c>
      <c r="H10" s="195" t="s">
        <v>252</v>
      </c>
      <c r="I10" s="174" t="s">
        <v>388</v>
      </c>
      <c r="J10" s="92">
        <v>6.3E-3</v>
      </c>
      <c r="K10" s="193">
        <v>1.03E-2</v>
      </c>
      <c r="L10" s="193">
        <v>1.03E-2</v>
      </c>
      <c r="M10" s="193">
        <v>1.0999999999999999E-2</v>
      </c>
      <c r="N10" s="193">
        <v>1.15E-2</v>
      </c>
    </row>
    <row r="11" spans="7:14" ht="15.75" thickBot="1" x14ac:dyDescent="0.3">
      <c r="G11" s="175"/>
      <c r="H11" s="196"/>
      <c r="I11" s="175"/>
      <c r="J11" s="91">
        <v>-2019</v>
      </c>
      <c r="K11" s="194"/>
      <c r="L11" s="194"/>
      <c r="M11" s="194"/>
      <c r="N11" s="194"/>
    </row>
    <row r="12" spans="7:14" ht="124.5" customHeight="1" x14ac:dyDescent="0.25">
      <c r="G12" s="174" t="s">
        <v>389</v>
      </c>
      <c r="H12" s="196"/>
      <c r="I12" s="174" t="s">
        <v>390</v>
      </c>
      <c r="J12" s="110">
        <v>0.98</v>
      </c>
      <c r="K12" s="193">
        <v>0.99</v>
      </c>
      <c r="L12" s="193">
        <v>1</v>
      </c>
      <c r="M12" s="193">
        <v>1</v>
      </c>
      <c r="N12" s="193">
        <v>1</v>
      </c>
    </row>
    <row r="13" spans="7:14" ht="15.75" thickBot="1" x14ac:dyDescent="0.3">
      <c r="G13" s="175"/>
      <c r="H13" s="196"/>
      <c r="I13" s="175"/>
      <c r="J13" s="91">
        <v>-2019</v>
      </c>
      <c r="K13" s="194"/>
      <c r="L13" s="194"/>
      <c r="M13" s="194"/>
      <c r="N13" s="194"/>
    </row>
    <row r="14" spans="7:14" ht="150" customHeight="1" x14ac:dyDescent="0.25">
      <c r="G14" s="174" t="s">
        <v>391</v>
      </c>
      <c r="H14" s="196"/>
      <c r="I14" s="174" t="s">
        <v>392</v>
      </c>
      <c r="J14" s="110">
        <v>0.87</v>
      </c>
      <c r="K14" s="193">
        <v>0.9</v>
      </c>
      <c r="L14" s="193">
        <v>0.9</v>
      </c>
      <c r="M14" s="193">
        <v>0.9</v>
      </c>
      <c r="N14" s="193">
        <v>0.9</v>
      </c>
    </row>
    <row r="15" spans="7:14" ht="15.75" thickBot="1" x14ac:dyDescent="0.3">
      <c r="G15" s="175"/>
      <c r="H15" s="196"/>
      <c r="I15" s="175"/>
      <c r="J15" s="91">
        <v>-2019</v>
      </c>
      <c r="K15" s="194"/>
      <c r="L15" s="194"/>
      <c r="M15" s="194"/>
      <c r="N15" s="194"/>
    </row>
    <row r="16" spans="7:14" ht="150" customHeight="1" x14ac:dyDescent="0.25">
      <c r="G16" s="174" t="s">
        <v>393</v>
      </c>
      <c r="H16" s="196"/>
      <c r="I16" s="174" t="s">
        <v>394</v>
      </c>
      <c r="J16" s="110">
        <v>0.87</v>
      </c>
      <c r="K16" s="193">
        <v>0.9</v>
      </c>
      <c r="L16" s="193">
        <v>0.9</v>
      </c>
      <c r="M16" s="193">
        <v>0.9</v>
      </c>
      <c r="N16" s="193">
        <v>0.9</v>
      </c>
    </row>
    <row r="17" spans="7:14" ht="15.75" thickBot="1" x14ac:dyDescent="0.3">
      <c r="G17" s="175"/>
      <c r="H17" s="196"/>
      <c r="I17" s="175"/>
      <c r="J17" s="91">
        <v>-2019</v>
      </c>
      <c r="K17" s="194"/>
      <c r="L17" s="194"/>
      <c r="M17" s="194"/>
      <c r="N17" s="194"/>
    </row>
    <row r="18" spans="7:14" ht="150" customHeight="1" x14ac:dyDescent="0.25">
      <c r="G18" s="174" t="s">
        <v>395</v>
      </c>
      <c r="H18" s="196"/>
      <c r="I18" s="174" t="s">
        <v>396</v>
      </c>
      <c r="J18" s="110">
        <v>0.74</v>
      </c>
      <c r="K18" s="193">
        <v>0.9</v>
      </c>
      <c r="L18" s="193">
        <v>0.9</v>
      </c>
      <c r="M18" s="193">
        <v>0.9</v>
      </c>
      <c r="N18" s="193">
        <v>0.9</v>
      </c>
    </row>
    <row r="19" spans="7:14" ht="15.75" thickBot="1" x14ac:dyDescent="0.3">
      <c r="G19" s="175"/>
      <c r="H19" s="196"/>
      <c r="I19" s="175"/>
      <c r="J19" s="91">
        <v>-2019</v>
      </c>
      <c r="K19" s="194"/>
      <c r="L19" s="194"/>
      <c r="M19" s="194"/>
      <c r="N19" s="194"/>
    </row>
    <row r="20" spans="7:14" ht="150" customHeight="1" x14ac:dyDescent="0.25">
      <c r="G20" s="174" t="s">
        <v>397</v>
      </c>
      <c r="H20" s="196"/>
      <c r="I20" s="174" t="s">
        <v>398</v>
      </c>
      <c r="J20" s="110">
        <v>0.81</v>
      </c>
      <c r="K20" s="193">
        <v>0.9</v>
      </c>
      <c r="L20" s="193">
        <v>0.9</v>
      </c>
      <c r="M20" s="193">
        <v>0.9</v>
      </c>
      <c r="N20" s="193">
        <v>0.9</v>
      </c>
    </row>
    <row r="21" spans="7:14" ht="15.75" thickBot="1" x14ac:dyDescent="0.3">
      <c r="G21" s="175"/>
      <c r="H21" s="196"/>
      <c r="I21" s="175"/>
      <c r="J21" s="91">
        <v>-2019</v>
      </c>
      <c r="K21" s="194"/>
      <c r="L21" s="194"/>
      <c r="M21" s="194"/>
      <c r="N21" s="194"/>
    </row>
    <row r="22" spans="7:14" ht="188.25" customHeight="1" x14ac:dyDescent="0.25">
      <c r="G22" s="174" t="s">
        <v>399</v>
      </c>
      <c r="H22" s="196"/>
      <c r="I22" s="174" t="s">
        <v>400</v>
      </c>
      <c r="J22" s="110">
        <v>0.85</v>
      </c>
      <c r="K22" s="193">
        <v>0.9</v>
      </c>
      <c r="L22" s="193">
        <v>0.9</v>
      </c>
      <c r="M22" s="193">
        <v>0.9</v>
      </c>
      <c r="N22" s="193">
        <v>0.9</v>
      </c>
    </row>
    <row r="23" spans="7:14" ht="15.75" thickBot="1" x14ac:dyDescent="0.3">
      <c r="G23" s="175"/>
      <c r="H23" s="196"/>
      <c r="I23" s="175"/>
      <c r="J23" s="91">
        <v>-2019</v>
      </c>
      <c r="K23" s="194"/>
      <c r="L23" s="194"/>
      <c r="M23" s="194"/>
      <c r="N23" s="194"/>
    </row>
    <row r="24" spans="7:14" ht="188.25" customHeight="1" x14ac:dyDescent="0.25">
      <c r="G24" s="174" t="s">
        <v>401</v>
      </c>
      <c r="H24" s="196"/>
      <c r="I24" s="174" t="s">
        <v>402</v>
      </c>
      <c r="J24" s="110">
        <v>0.85</v>
      </c>
      <c r="K24" s="193">
        <v>0.9</v>
      </c>
      <c r="L24" s="193">
        <v>0.9</v>
      </c>
      <c r="M24" s="193">
        <v>0.9</v>
      </c>
      <c r="N24" s="193">
        <v>0.9</v>
      </c>
    </row>
    <row r="25" spans="7:14" ht="15.75" thickBot="1" x14ac:dyDescent="0.3">
      <c r="G25" s="175"/>
      <c r="H25" s="196"/>
      <c r="I25" s="175"/>
      <c r="J25" s="91">
        <v>-2019</v>
      </c>
      <c r="K25" s="194"/>
      <c r="L25" s="194"/>
      <c r="M25" s="194"/>
      <c r="N25" s="194"/>
    </row>
    <row r="26" spans="7:14" ht="86.25" customHeight="1" x14ac:dyDescent="0.25">
      <c r="G26" s="174" t="s">
        <v>403</v>
      </c>
      <c r="H26" s="196"/>
      <c r="I26" s="174" t="s">
        <v>404</v>
      </c>
      <c r="J26" s="110">
        <v>0.32</v>
      </c>
      <c r="K26" s="193">
        <v>0.6</v>
      </c>
      <c r="L26" s="193">
        <v>0.65</v>
      </c>
      <c r="M26" s="193">
        <v>0.7</v>
      </c>
      <c r="N26" s="193">
        <v>0.75</v>
      </c>
    </row>
    <row r="27" spans="7:14" ht="15.75" thickBot="1" x14ac:dyDescent="0.3">
      <c r="G27" s="175"/>
      <c r="H27" s="197"/>
      <c r="I27" s="175"/>
      <c r="J27" s="91">
        <v>-2019</v>
      </c>
      <c r="K27" s="194"/>
      <c r="L27" s="194"/>
      <c r="M27" s="194"/>
      <c r="N27" s="194"/>
    </row>
    <row r="28" spans="7:14" x14ac:dyDescent="0.25">
      <c r="G28" s="67" t="s">
        <v>534</v>
      </c>
    </row>
  </sheetData>
  <mergeCells count="67">
    <mergeCell ref="G6:G7"/>
    <mergeCell ref="H6:H7"/>
    <mergeCell ref="I6:I7"/>
    <mergeCell ref="K6:N6"/>
    <mergeCell ref="G8:G9"/>
    <mergeCell ref="H8:H9"/>
    <mergeCell ref="I8:I9"/>
    <mergeCell ref="K8:K9"/>
    <mergeCell ref="L8:L9"/>
    <mergeCell ref="M8:M9"/>
    <mergeCell ref="N8:N9"/>
    <mergeCell ref="M10:M11"/>
    <mergeCell ref="N10:N11"/>
    <mergeCell ref="G12:G13"/>
    <mergeCell ref="I12:I13"/>
    <mergeCell ref="K12:K13"/>
    <mergeCell ref="L12:L13"/>
    <mergeCell ref="M12:M13"/>
    <mergeCell ref="N12:N13"/>
    <mergeCell ref="G10:G11"/>
    <mergeCell ref="H10:H27"/>
    <mergeCell ref="I10:I11"/>
    <mergeCell ref="K10:K11"/>
    <mergeCell ref="L10:L11"/>
    <mergeCell ref="G14:G15"/>
    <mergeCell ref="I14:I15"/>
    <mergeCell ref="K14:K15"/>
    <mergeCell ref="M14:M15"/>
    <mergeCell ref="N14:N15"/>
    <mergeCell ref="N18:N19"/>
    <mergeCell ref="G16:G17"/>
    <mergeCell ref="I16:I17"/>
    <mergeCell ref="K16:K17"/>
    <mergeCell ref="L16:L17"/>
    <mergeCell ref="M16:M17"/>
    <mergeCell ref="N16:N17"/>
    <mergeCell ref="G18:G19"/>
    <mergeCell ref="I18:I19"/>
    <mergeCell ref="K18:K19"/>
    <mergeCell ref="L18:L19"/>
    <mergeCell ref="M18:M19"/>
    <mergeCell ref="L14:L15"/>
    <mergeCell ref="M22:M23"/>
    <mergeCell ref="N22:N23"/>
    <mergeCell ref="G20:G21"/>
    <mergeCell ref="I20:I21"/>
    <mergeCell ref="K20:K21"/>
    <mergeCell ref="L20:L21"/>
    <mergeCell ref="M20:M21"/>
    <mergeCell ref="N20:N21"/>
    <mergeCell ref="L22:L23"/>
    <mergeCell ref="G4:N5"/>
    <mergeCell ref="G26:G27"/>
    <mergeCell ref="I26:I27"/>
    <mergeCell ref="K26:K27"/>
    <mergeCell ref="L26:L27"/>
    <mergeCell ref="M26:M27"/>
    <mergeCell ref="N26:N27"/>
    <mergeCell ref="G24:G25"/>
    <mergeCell ref="I24:I25"/>
    <mergeCell ref="K24:K25"/>
    <mergeCell ref="L24:L25"/>
    <mergeCell ref="M24:M25"/>
    <mergeCell ref="N24:N25"/>
    <mergeCell ref="G22:G23"/>
    <mergeCell ref="I22:I23"/>
    <mergeCell ref="K22:K2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9F632-CDD3-4AB3-9B62-9CFA06DBBF4D}">
  <dimension ref="G4:K18"/>
  <sheetViews>
    <sheetView topLeftCell="A13" workbookViewId="0">
      <selection activeCell="C20" sqref="C20"/>
    </sheetView>
  </sheetViews>
  <sheetFormatPr defaultColWidth="11.42578125" defaultRowHeight="15" x14ac:dyDescent="0.25"/>
  <cols>
    <col min="1" max="6" width="11.42578125" style="53"/>
    <col min="7" max="7" width="32.85546875" style="53" customWidth="1"/>
    <col min="8" max="16384" width="11.42578125" style="53"/>
  </cols>
  <sheetData>
    <row r="4" spans="7:11" ht="15.75" customHeight="1" x14ac:dyDescent="0.25">
      <c r="G4" s="185" t="s">
        <v>551</v>
      </c>
      <c r="H4" s="185"/>
      <c r="I4" s="185"/>
      <c r="J4" s="185"/>
      <c r="K4" s="185"/>
    </row>
    <row r="5" spans="7:11" ht="15.75" thickBot="1" x14ac:dyDescent="0.3">
      <c r="G5" s="185"/>
      <c r="H5" s="185"/>
      <c r="I5" s="185"/>
      <c r="J5" s="185"/>
      <c r="K5" s="185"/>
    </row>
    <row r="6" spans="7:11" ht="15.75" thickBot="1" x14ac:dyDescent="0.3">
      <c r="G6" s="188" t="s">
        <v>285</v>
      </c>
      <c r="H6" s="166" t="s">
        <v>286</v>
      </c>
      <c r="I6" s="167"/>
      <c r="J6" s="167"/>
      <c r="K6" s="168"/>
    </row>
    <row r="7" spans="7:11" ht="15.75" thickBot="1" x14ac:dyDescent="0.3">
      <c r="G7" s="189"/>
      <c r="H7" s="77">
        <v>2024</v>
      </c>
      <c r="I7" s="77">
        <v>2025</v>
      </c>
      <c r="J7" s="77">
        <v>2026</v>
      </c>
      <c r="K7" s="77">
        <v>2027</v>
      </c>
    </row>
    <row r="8" spans="7:11" ht="26.25" thickBot="1" x14ac:dyDescent="0.3">
      <c r="G8" s="99" t="s">
        <v>405</v>
      </c>
      <c r="H8" s="104">
        <v>11182.32</v>
      </c>
      <c r="I8" s="104">
        <v>14102.1</v>
      </c>
      <c r="J8" s="104">
        <v>19507.23</v>
      </c>
      <c r="K8" s="104">
        <v>26602.07</v>
      </c>
    </row>
    <row r="9" spans="7:11" ht="26.25" thickBot="1" x14ac:dyDescent="0.3">
      <c r="G9" s="99" t="s">
        <v>406</v>
      </c>
      <c r="H9" s="104">
        <v>11182.32</v>
      </c>
      <c r="I9" s="104">
        <v>14102.1</v>
      </c>
      <c r="J9" s="104">
        <v>19507.23</v>
      </c>
      <c r="K9" s="104">
        <v>26602.07</v>
      </c>
    </row>
    <row r="10" spans="7:11" ht="26.25" thickBot="1" x14ac:dyDescent="0.3">
      <c r="G10" s="83" t="s">
        <v>293</v>
      </c>
      <c r="H10" s="111">
        <v>4587.1499999999996</v>
      </c>
      <c r="I10" s="111">
        <v>5000</v>
      </c>
      <c r="J10" s="111">
        <v>5450</v>
      </c>
      <c r="K10" s="111">
        <v>5940.5</v>
      </c>
    </row>
    <row r="11" spans="7:11" ht="39" thickBot="1" x14ac:dyDescent="0.3">
      <c r="G11" s="83" t="s">
        <v>407</v>
      </c>
      <c r="H11" s="101">
        <v>320.32</v>
      </c>
      <c r="I11" s="101">
        <v>300.10000000000002</v>
      </c>
      <c r="J11" s="101">
        <v>463.47</v>
      </c>
      <c r="K11" s="111">
        <v>6317.81</v>
      </c>
    </row>
    <row r="12" spans="7:11" ht="26.25" thickBot="1" x14ac:dyDescent="0.3">
      <c r="G12" s="83" t="s">
        <v>408</v>
      </c>
      <c r="H12" s="111">
        <v>1120.6500000000001</v>
      </c>
      <c r="I12" s="101">
        <v>907.4</v>
      </c>
      <c r="J12" s="111">
        <v>1401.38</v>
      </c>
      <c r="K12" s="111">
        <v>1601.38</v>
      </c>
    </row>
    <row r="13" spans="7:11" ht="26.25" thickBot="1" x14ac:dyDescent="0.3">
      <c r="G13" s="83" t="s">
        <v>409</v>
      </c>
      <c r="H13" s="111">
        <v>1614.14</v>
      </c>
      <c r="I13" s="111">
        <v>1343.2</v>
      </c>
      <c r="J13" s="111">
        <v>2074.4299999999998</v>
      </c>
      <c r="K13" s="111">
        <v>2174.4299999999998</v>
      </c>
    </row>
    <row r="14" spans="7:11" ht="51.75" thickBot="1" x14ac:dyDescent="0.3">
      <c r="G14" s="83" t="s">
        <v>410</v>
      </c>
      <c r="H14" s="111">
        <v>1006.31</v>
      </c>
      <c r="I14" s="111">
        <v>2511.1</v>
      </c>
      <c r="J14" s="111">
        <v>3878.13</v>
      </c>
      <c r="K14" s="111">
        <v>4078.13</v>
      </c>
    </row>
    <row r="15" spans="7:11" ht="39" thickBot="1" x14ac:dyDescent="0.3">
      <c r="G15" s="83" t="s">
        <v>411</v>
      </c>
      <c r="H15" s="111">
        <v>2479.5</v>
      </c>
      <c r="I15" s="111">
        <v>3961.3</v>
      </c>
      <c r="J15" s="111">
        <v>6117.81</v>
      </c>
      <c r="K15" s="111">
        <v>6317.81</v>
      </c>
    </row>
    <row r="16" spans="7:11" ht="64.5" thickBot="1" x14ac:dyDescent="0.3">
      <c r="G16" s="83" t="s">
        <v>412</v>
      </c>
      <c r="H16" s="101">
        <v>54.25</v>
      </c>
      <c r="I16" s="101">
        <v>79</v>
      </c>
      <c r="J16" s="101">
        <v>122.01</v>
      </c>
      <c r="K16" s="101">
        <v>172.01</v>
      </c>
    </row>
    <row r="17" spans="7:7" x14ac:dyDescent="0.25">
      <c r="G17" s="67" t="s">
        <v>542</v>
      </c>
    </row>
    <row r="18" spans="7:7" x14ac:dyDescent="0.25">
      <c r="G18" s="67" t="s">
        <v>552</v>
      </c>
    </row>
  </sheetData>
  <mergeCells count="3">
    <mergeCell ref="G6:G7"/>
    <mergeCell ref="H6:K6"/>
    <mergeCell ref="G4:K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B1178-08E8-4108-B8BF-DFFE4EE68EE1}">
  <dimension ref="F9:M21"/>
  <sheetViews>
    <sheetView workbookViewId="0">
      <selection activeCell="I24" sqref="I24"/>
    </sheetView>
  </sheetViews>
  <sheetFormatPr defaultColWidth="11.42578125" defaultRowHeight="15" x14ac:dyDescent="0.25"/>
  <cols>
    <col min="1" max="5" width="11.42578125" style="53"/>
    <col min="6" max="6" width="17" style="53" bestFit="1" customWidth="1"/>
    <col min="7" max="7" width="19.7109375" style="53" customWidth="1"/>
    <col min="8" max="8" width="18.140625" style="53" customWidth="1"/>
    <col min="9" max="16384" width="11.42578125" style="53"/>
  </cols>
  <sheetData>
    <row r="9" spans="6:13" ht="15.75" customHeight="1" x14ac:dyDescent="0.25">
      <c r="F9" s="185" t="s">
        <v>550</v>
      </c>
      <c r="G9" s="185"/>
      <c r="H9" s="185"/>
      <c r="I9" s="185"/>
      <c r="J9" s="185"/>
      <c r="K9" s="185"/>
      <c r="L9" s="185"/>
      <c r="M9" s="185"/>
    </row>
    <row r="10" spans="6:13" ht="15.75" thickBot="1" x14ac:dyDescent="0.3">
      <c r="F10" s="185"/>
      <c r="G10" s="185"/>
      <c r="H10" s="185"/>
      <c r="I10" s="185"/>
      <c r="J10" s="185"/>
      <c r="K10" s="185"/>
      <c r="L10" s="185"/>
      <c r="M10" s="185"/>
    </row>
    <row r="11" spans="6:13" ht="15.75" thickBot="1" x14ac:dyDescent="0.3">
      <c r="F11" s="198" t="s">
        <v>240</v>
      </c>
      <c r="G11" s="200" t="s">
        <v>383</v>
      </c>
      <c r="H11" s="198" t="s">
        <v>242</v>
      </c>
      <c r="I11" s="108" t="s">
        <v>243</v>
      </c>
      <c r="J11" s="202" t="s">
        <v>384</v>
      </c>
      <c r="K11" s="203"/>
      <c r="L11" s="203"/>
      <c r="M11" s="204"/>
    </row>
    <row r="12" spans="6:13" ht="15.75" thickBot="1" x14ac:dyDescent="0.3">
      <c r="F12" s="199"/>
      <c r="G12" s="201"/>
      <c r="H12" s="199"/>
      <c r="I12" s="109" t="s">
        <v>244</v>
      </c>
      <c r="J12" s="109">
        <v>2024</v>
      </c>
      <c r="K12" s="109">
        <v>2025</v>
      </c>
      <c r="L12" s="109">
        <v>2026</v>
      </c>
      <c r="M12" s="109">
        <v>2027</v>
      </c>
    </row>
    <row r="13" spans="6:13" ht="86.25" customHeight="1" x14ac:dyDescent="0.25">
      <c r="F13" s="205" t="s">
        <v>413</v>
      </c>
      <c r="G13" s="195" t="s">
        <v>308</v>
      </c>
      <c r="H13" s="205" t="s">
        <v>414</v>
      </c>
      <c r="I13" s="110">
        <v>0.33</v>
      </c>
      <c r="J13" s="206">
        <v>0.27</v>
      </c>
      <c r="K13" s="206">
        <v>0.25</v>
      </c>
      <c r="L13" s="206">
        <v>0.23</v>
      </c>
      <c r="M13" s="206">
        <v>0.21</v>
      </c>
    </row>
    <row r="14" spans="6:13" ht="15.75" thickBot="1" x14ac:dyDescent="0.3">
      <c r="F14" s="175"/>
      <c r="G14" s="197"/>
      <c r="H14" s="175"/>
      <c r="I14" s="91">
        <v>-2020</v>
      </c>
      <c r="J14" s="207"/>
      <c r="K14" s="207"/>
      <c r="L14" s="207"/>
      <c r="M14" s="207"/>
    </row>
    <row r="15" spans="6:13" ht="60.75" customHeight="1" x14ac:dyDescent="0.25">
      <c r="F15" s="174" t="s">
        <v>415</v>
      </c>
      <c r="G15" s="195" t="s">
        <v>252</v>
      </c>
      <c r="H15" s="174" t="s">
        <v>416</v>
      </c>
      <c r="I15" s="110">
        <v>0.5</v>
      </c>
      <c r="J15" s="206">
        <v>0.6</v>
      </c>
      <c r="K15" s="206">
        <v>0.66</v>
      </c>
      <c r="L15" s="206">
        <v>0.68</v>
      </c>
      <c r="M15" s="206">
        <v>0.7</v>
      </c>
    </row>
    <row r="16" spans="6:13" ht="15.75" thickBot="1" x14ac:dyDescent="0.3">
      <c r="F16" s="175"/>
      <c r="G16" s="196"/>
      <c r="H16" s="175"/>
      <c r="I16" s="91">
        <v>-2020</v>
      </c>
      <c r="J16" s="207"/>
      <c r="K16" s="207"/>
      <c r="L16" s="207"/>
      <c r="M16" s="207"/>
    </row>
    <row r="17" spans="6:13" ht="60.75" customHeight="1" x14ac:dyDescent="0.25">
      <c r="F17" s="174" t="s">
        <v>417</v>
      </c>
      <c r="G17" s="196"/>
      <c r="H17" s="174" t="s">
        <v>418</v>
      </c>
      <c r="I17" s="110">
        <v>0.2</v>
      </c>
      <c r="J17" s="206">
        <v>0.14000000000000001</v>
      </c>
      <c r="K17" s="206">
        <v>0.12</v>
      </c>
      <c r="L17" s="206">
        <v>0.11</v>
      </c>
      <c r="M17" s="206">
        <v>0.1</v>
      </c>
    </row>
    <row r="18" spans="6:13" ht="15.75" thickBot="1" x14ac:dyDescent="0.3">
      <c r="F18" s="175"/>
      <c r="G18" s="196"/>
      <c r="H18" s="175"/>
      <c r="I18" s="91">
        <v>-2020</v>
      </c>
      <c r="J18" s="207"/>
      <c r="K18" s="207"/>
      <c r="L18" s="207"/>
      <c r="M18" s="207"/>
    </row>
    <row r="19" spans="6:13" ht="48" customHeight="1" x14ac:dyDescent="0.25">
      <c r="F19" s="174" t="s">
        <v>419</v>
      </c>
      <c r="G19" s="196"/>
      <c r="H19" s="174" t="s">
        <v>414</v>
      </c>
      <c r="I19" s="110">
        <v>0.33</v>
      </c>
      <c r="J19" s="206">
        <v>0.27</v>
      </c>
      <c r="K19" s="206">
        <v>0.25</v>
      </c>
      <c r="L19" s="206">
        <v>0.23</v>
      </c>
      <c r="M19" s="206">
        <v>0.21</v>
      </c>
    </row>
    <row r="20" spans="6:13" ht="15.75" thickBot="1" x14ac:dyDescent="0.3">
      <c r="F20" s="175"/>
      <c r="G20" s="197"/>
      <c r="H20" s="175"/>
      <c r="I20" s="91">
        <v>-2020</v>
      </c>
      <c r="J20" s="207"/>
      <c r="K20" s="207"/>
      <c r="L20" s="207"/>
      <c r="M20" s="207"/>
    </row>
    <row r="21" spans="6:13" x14ac:dyDescent="0.25">
      <c r="F21" s="67" t="s">
        <v>537</v>
      </c>
    </row>
  </sheetData>
  <mergeCells count="31">
    <mergeCell ref="M19:M20"/>
    <mergeCell ref="M13:M14"/>
    <mergeCell ref="F15:F16"/>
    <mergeCell ref="G15:G20"/>
    <mergeCell ref="H15:H16"/>
    <mergeCell ref="J15:J16"/>
    <mergeCell ref="K15:K16"/>
    <mergeCell ref="L15:L16"/>
    <mergeCell ref="M15:M16"/>
    <mergeCell ref="F17:F18"/>
    <mergeCell ref="H17:H18"/>
    <mergeCell ref="F13:F14"/>
    <mergeCell ref="G13:G14"/>
    <mergeCell ref="H13:H14"/>
    <mergeCell ref="J13:J14"/>
    <mergeCell ref="K13:K14"/>
    <mergeCell ref="F19:F20"/>
    <mergeCell ref="H19:H20"/>
    <mergeCell ref="J19:J20"/>
    <mergeCell ref="K19:K20"/>
    <mergeCell ref="L19:L20"/>
    <mergeCell ref="F9:M10"/>
    <mergeCell ref="J17:J18"/>
    <mergeCell ref="K17:K18"/>
    <mergeCell ref="L17:L18"/>
    <mergeCell ref="M17:M18"/>
    <mergeCell ref="F11:F12"/>
    <mergeCell ref="G11:G12"/>
    <mergeCell ref="H11:H12"/>
    <mergeCell ref="J11:M11"/>
    <mergeCell ref="L13:L1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F3AB5-B02E-448E-B879-A7BDDA7BE03D}">
  <dimension ref="F8:J19"/>
  <sheetViews>
    <sheetView workbookViewId="0">
      <selection activeCell="F21" sqref="F21"/>
    </sheetView>
  </sheetViews>
  <sheetFormatPr defaultColWidth="11.42578125" defaultRowHeight="15" x14ac:dyDescent="0.25"/>
  <cols>
    <col min="1" max="5" width="11.42578125" style="53"/>
    <col min="6" max="6" width="37.140625" style="53" customWidth="1"/>
    <col min="7" max="16384" width="11.42578125" style="53"/>
  </cols>
  <sheetData>
    <row r="8" spans="6:10" ht="15.75" customHeight="1" x14ac:dyDescent="0.25">
      <c r="F8" s="185" t="s">
        <v>547</v>
      </c>
      <c r="G8" s="185"/>
      <c r="H8" s="185"/>
      <c r="I8" s="185"/>
      <c r="J8" s="185"/>
    </row>
    <row r="9" spans="6:10" x14ac:dyDescent="0.25">
      <c r="F9" s="185"/>
      <c r="G9" s="185"/>
      <c r="H9" s="185"/>
      <c r="I9" s="185"/>
      <c r="J9" s="185"/>
    </row>
    <row r="10" spans="6:10" ht="15.75" thickBot="1" x14ac:dyDescent="0.3"/>
    <row r="11" spans="6:10" ht="15.75" thickBot="1" x14ac:dyDescent="0.3">
      <c r="F11" s="188" t="s">
        <v>285</v>
      </c>
      <c r="G11" s="166" t="s">
        <v>286</v>
      </c>
      <c r="H11" s="167"/>
      <c r="I11" s="167"/>
      <c r="J11" s="168"/>
    </row>
    <row r="12" spans="6:10" ht="15.75" thickBot="1" x14ac:dyDescent="0.3">
      <c r="F12" s="189"/>
      <c r="G12" s="77">
        <v>2024</v>
      </c>
      <c r="H12" s="77">
        <v>2025</v>
      </c>
      <c r="I12" s="77">
        <v>2026</v>
      </c>
      <c r="J12" s="77">
        <v>2027</v>
      </c>
    </row>
    <row r="13" spans="6:10" ht="26.25" thickBot="1" x14ac:dyDescent="0.3">
      <c r="F13" s="99" t="s">
        <v>420</v>
      </c>
      <c r="G13" s="104">
        <v>1488.25</v>
      </c>
      <c r="H13" s="104">
        <v>1679.87</v>
      </c>
      <c r="I13" s="104">
        <v>1917.96</v>
      </c>
      <c r="J13" s="104">
        <v>2175.67</v>
      </c>
    </row>
    <row r="14" spans="6:10" ht="51.75" thickBot="1" x14ac:dyDescent="0.3">
      <c r="F14" s="99" t="s">
        <v>421</v>
      </c>
      <c r="G14" s="104">
        <v>1488.25</v>
      </c>
      <c r="H14" s="104">
        <v>1679.87</v>
      </c>
      <c r="I14" s="104">
        <v>1917.96</v>
      </c>
      <c r="J14" s="104">
        <v>2175.67</v>
      </c>
    </row>
    <row r="15" spans="6:10" ht="15.75" thickBot="1" x14ac:dyDescent="0.3">
      <c r="F15" s="83" t="s">
        <v>422</v>
      </c>
      <c r="G15" s="101">
        <v>928</v>
      </c>
      <c r="H15" s="101">
        <v>944.84</v>
      </c>
      <c r="I15" s="101">
        <v>992.08</v>
      </c>
      <c r="J15" s="111">
        <v>1041.69</v>
      </c>
    </row>
    <row r="16" spans="6:10" ht="39" thickBot="1" x14ac:dyDescent="0.3">
      <c r="F16" s="83" t="s">
        <v>423</v>
      </c>
      <c r="G16" s="101">
        <v>335.11</v>
      </c>
      <c r="H16" s="101">
        <v>498.63</v>
      </c>
      <c r="I16" s="101">
        <v>677.67</v>
      </c>
      <c r="J16" s="101">
        <v>873.36</v>
      </c>
    </row>
    <row r="17" spans="6:10" ht="39" thickBot="1" x14ac:dyDescent="0.3">
      <c r="F17" s="83" t="s">
        <v>424</v>
      </c>
      <c r="G17" s="101">
        <v>225.14</v>
      </c>
      <c r="H17" s="101">
        <v>236.39</v>
      </c>
      <c r="I17" s="101">
        <v>248.21</v>
      </c>
      <c r="J17" s="101">
        <v>260.63</v>
      </c>
    </row>
    <row r="18" spans="6:10" x14ac:dyDescent="0.25">
      <c r="F18" s="67" t="s">
        <v>548</v>
      </c>
    </row>
    <row r="19" spans="6:10" x14ac:dyDescent="0.25">
      <c r="F19" s="67" t="s">
        <v>549</v>
      </c>
    </row>
  </sheetData>
  <mergeCells count="3">
    <mergeCell ref="F11:F12"/>
    <mergeCell ref="G11:J11"/>
    <mergeCell ref="F8:J9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0AD26-1443-4AC8-B918-B259E261E8D3}">
  <dimension ref="F9:M22"/>
  <sheetViews>
    <sheetView topLeftCell="A12" workbookViewId="0">
      <selection activeCell="E33" sqref="E33"/>
    </sheetView>
  </sheetViews>
  <sheetFormatPr defaultColWidth="11.42578125" defaultRowHeight="15" x14ac:dyDescent="0.25"/>
  <cols>
    <col min="1" max="5" width="11.42578125" style="53"/>
    <col min="6" max="6" width="17.28515625" style="53" bestFit="1" customWidth="1"/>
    <col min="7" max="7" width="15" style="53" bestFit="1" customWidth="1"/>
    <col min="8" max="8" width="19.7109375" style="53" customWidth="1"/>
    <col min="9" max="16384" width="11.42578125" style="53"/>
  </cols>
  <sheetData>
    <row r="9" spans="6:13" ht="15.75" customHeight="1" x14ac:dyDescent="0.25">
      <c r="F9" s="185" t="s">
        <v>544</v>
      </c>
      <c r="G9" s="185"/>
      <c r="H9" s="185"/>
      <c r="I9" s="185"/>
      <c r="J9" s="185"/>
      <c r="K9" s="185"/>
      <c r="L9" s="185"/>
      <c r="M9" s="185"/>
    </row>
    <row r="10" spans="6:13" ht="15.75" thickBot="1" x14ac:dyDescent="0.3">
      <c r="F10" s="142"/>
      <c r="G10" s="142"/>
      <c r="H10" s="142"/>
      <c r="I10" s="142"/>
      <c r="J10" s="142"/>
      <c r="K10" s="142"/>
      <c r="L10" s="142"/>
      <c r="M10" s="142"/>
    </row>
    <row r="11" spans="6:13" ht="15.75" thickBot="1" x14ac:dyDescent="0.3">
      <c r="F11" s="198" t="s">
        <v>240</v>
      </c>
      <c r="G11" s="200" t="s">
        <v>383</v>
      </c>
      <c r="H11" s="198" t="s">
        <v>242</v>
      </c>
      <c r="I11" s="108" t="s">
        <v>243</v>
      </c>
      <c r="J11" s="202" t="s">
        <v>384</v>
      </c>
      <c r="K11" s="203"/>
      <c r="L11" s="203"/>
      <c r="M11" s="204"/>
    </row>
    <row r="12" spans="6:13" ht="15.75" thickBot="1" x14ac:dyDescent="0.3">
      <c r="F12" s="199"/>
      <c r="G12" s="201"/>
      <c r="H12" s="199"/>
      <c r="I12" s="109" t="s">
        <v>244</v>
      </c>
      <c r="J12" s="109">
        <v>2024</v>
      </c>
      <c r="K12" s="109">
        <v>2025</v>
      </c>
      <c r="L12" s="109">
        <v>2026</v>
      </c>
      <c r="M12" s="109">
        <v>2027</v>
      </c>
    </row>
    <row r="13" spans="6:13" ht="35.25" customHeight="1" x14ac:dyDescent="0.25">
      <c r="F13" s="205" t="s">
        <v>425</v>
      </c>
      <c r="G13" s="195" t="s">
        <v>308</v>
      </c>
      <c r="H13" s="205" t="s">
        <v>426</v>
      </c>
      <c r="I13" s="90">
        <v>9.9</v>
      </c>
      <c r="J13" s="195">
        <v>6.8</v>
      </c>
      <c r="K13" s="195">
        <v>6.2</v>
      </c>
      <c r="L13" s="195">
        <v>6.1</v>
      </c>
      <c r="M13" s="195" t="s">
        <v>272</v>
      </c>
    </row>
    <row r="14" spans="6:13" ht="15.75" thickBot="1" x14ac:dyDescent="0.3">
      <c r="F14" s="175"/>
      <c r="G14" s="197"/>
      <c r="H14" s="175"/>
      <c r="I14" s="91">
        <v>-2019</v>
      </c>
      <c r="J14" s="197"/>
      <c r="K14" s="197"/>
      <c r="L14" s="197"/>
      <c r="M14" s="197"/>
    </row>
    <row r="15" spans="6:13" ht="60.75" customHeight="1" x14ac:dyDescent="0.25">
      <c r="F15" s="174" t="s">
        <v>427</v>
      </c>
      <c r="G15" s="195" t="s">
        <v>252</v>
      </c>
      <c r="H15" s="174" t="s">
        <v>428</v>
      </c>
      <c r="I15" s="90">
        <v>7.1</v>
      </c>
      <c r="J15" s="195">
        <v>6.7</v>
      </c>
      <c r="K15" s="195">
        <v>6.6</v>
      </c>
      <c r="L15" s="195">
        <v>6.5</v>
      </c>
      <c r="M15" s="195" t="s">
        <v>272</v>
      </c>
    </row>
    <row r="16" spans="6:13" ht="15.75" thickBot="1" x14ac:dyDescent="0.3">
      <c r="F16" s="175"/>
      <c r="G16" s="196"/>
      <c r="H16" s="175"/>
      <c r="I16" s="91">
        <v>-2019</v>
      </c>
      <c r="J16" s="197"/>
      <c r="K16" s="197"/>
      <c r="L16" s="197"/>
      <c r="M16" s="197"/>
    </row>
    <row r="17" spans="6:13" ht="99" customHeight="1" x14ac:dyDescent="0.25">
      <c r="F17" s="174" t="s">
        <v>429</v>
      </c>
      <c r="G17" s="196"/>
      <c r="H17" s="174" t="s">
        <v>430</v>
      </c>
      <c r="I17" s="90">
        <v>24.8</v>
      </c>
      <c r="J17" s="195">
        <v>18.399999999999999</v>
      </c>
      <c r="K17" s="195">
        <v>16.399999999999999</v>
      </c>
      <c r="L17" s="195">
        <v>16.3</v>
      </c>
      <c r="M17" s="195" t="s">
        <v>272</v>
      </c>
    </row>
    <row r="18" spans="6:13" ht="15.75" thickBot="1" x14ac:dyDescent="0.3">
      <c r="F18" s="175"/>
      <c r="G18" s="196"/>
      <c r="H18" s="175"/>
      <c r="I18" s="91">
        <v>-2019</v>
      </c>
      <c r="J18" s="197"/>
      <c r="K18" s="197"/>
      <c r="L18" s="197"/>
      <c r="M18" s="197"/>
    </row>
    <row r="19" spans="6:13" ht="35.25" customHeight="1" x14ac:dyDescent="0.25">
      <c r="F19" s="174" t="s">
        <v>431</v>
      </c>
      <c r="G19" s="196"/>
      <c r="H19" s="174" t="s">
        <v>432</v>
      </c>
      <c r="I19" s="110">
        <v>0.15</v>
      </c>
      <c r="J19" s="206">
        <v>-0.18</v>
      </c>
      <c r="K19" s="206">
        <v>-0.2</v>
      </c>
      <c r="L19" s="206">
        <v>-0.22</v>
      </c>
      <c r="M19" s="206">
        <v>-0.24</v>
      </c>
    </row>
    <row r="20" spans="6:13" ht="15.75" thickBot="1" x14ac:dyDescent="0.3">
      <c r="F20" s="175"/>
      <c r="G20" s="197"/>
      <c r="H20" s="175"/>
      <c r="I20" s="91">
        <v>-2019</v>
      </c>
      <c r="J20" s="207"/>
      <c r="K20" s="207"/>
      <c r="L20" s="207"/>
      <c r="M20" s="207"/>
    </row>
    <row r="21" spans="6:13" x14ac:dyDescent="0.25">
      <c r="F21" s="67" t="s">
        <v>545</v>
      </c>
    </row>
    <row r="22" spans="6:13" x14ac:dyDescent="0.25">
      <c r="F22" s="67" t="s">
        <v>546</v>
      </c>
    </row>
  </sheetData>
  <mergeCells count="31">
    <mergeCell ref="M19:M20"/>
    <mergeCell ref="M13:M14"/>
    <mergeCell ref="F15:F16"/>
    <mergeCell ref="G15:G20"/>
    <mergeCell ref="H15:H16"/>
    <mergeCell ref="J15:J16"/>
    <mergeCell ref="K15:K16"/>
    <mergeCell ref="L15:L16"/>
    <mergeCell ref="M15:M16"/>
    <mergeCell ref="F17:F18"/>
    <mergeCell ref="H17:H18"/>
    <mergeCell ref="F13:F14"/>
    <mergeCell ref="G13:G14"/>
    <mergeCell ref="H13:H14"/>
    <mergeCell ref="J13:J14"/>
    <mergeCell ref="K13:K14"/>
    <mergeCell ref="F19:F20"/>
    <mergeCell ref="H19:H20"/>
    <mergeCell ref="J19:J20"/>
    <mergeCell ref="K19:K20"/>
    <mergeCell ref="L19:L20"/>
    <mergeCell ref="F9:M10"/>
    <mergeCell ref="J17:J18"/>
    <mergeCell ref="K17:K18"/>
    <mergeCell ref="L17:L18"/>
    <mergeCell ref="M17:M18"/>
    <mergeCell ref="F11:F12"/>
    <mergeCell ref="G11:G12"/>
    <mergeCell ref="H11:H12"/>
    <mergeCell ref="J11:M11"/>
    <mergeCell ref="L13:L1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EBBBC-1F4D-4F81-870E-B57FC0E1DE90}">
  <dimension ref="F8:J23"/>
  <sheetViews>
    <sheetView workbookViewId="0">
      <selection activeCell="F24" sqref="F24"/>
    </sheetView>
  </sheetViews>
  <sheetFormatPr defaultColWidth="11.42578125" defaultRowHeight="15" x14ac:dyDescent="0.25"/>
  <cols>
    <col min="1" max="5" width="11.42578125" style="53"/>
    <col min="6" max="6" width="29.85546875" style="53" bestFit="1" customWidth="1"/>
    <col min="7" max="16384" width="11.42578125" style="53"/>
  </cols>
  <sheetData>
    <row r="8" spans="6:10" ht="15.75" customHeight="1" x14ac:dyDescent="0.25">
      <c r="F8" s="185" t="s">
        <v>541</v>
      </c>
      <c r="G8" s="185"/>
      <c r="H8" s="185"/>
      <c r="I8" s="185"/>
      <c r="J8" s="185"/>
    </row>
    <row r="9" spans="6:10" x14ac:dyDescent="0.25">
      <c r="F9" s="185"/>
      <c r="G9" s="185"/>
      <c r="H9" s="185"/>
      <c r="I9" s="185"/>
      <c r="J9" s="185"/>
    </row>
    <row r="10" spans="6:10" ht="15.75" thickBot="1" x14ac:dyDescent="0.3"/>
    <row r="11" spans="6:10" ht="15.75" thickBot="1" x14ac:dyDescent="0.3">
      <c r="F11" s="188" t="s">
        <v>285</v>
      </c>
      <c r="G11" s="166" t="s">
        <v>286</v>
      </c>
      <c r="H11" s="167"/>
      <c r="I11" s="167"/>
      <c r="J11" s="168"/>
    </row>
    <row r="12" spans="6:10" ht="15.75" thickBot="1" x14ac:dyDescent="0.3">
      <c r="F12" s="189"/>
      <c r="G12" s="77">
        <v>2024</v>
      </c>
      <c r="H12" s="77">
        <v>2025</v>
      </c>
      <c r="I12" s="77">
        <v>2026</v>
      </c>
      <c r="J12" s="77">
        <v>2027</v>
      </c>
    </row>
    <row r="13" spans="6:10" ht="39" thickBot="1" x14ac:dyDescent="0.3">
      <c r="F13" s="99" t="s">
        <v>433</v>
      </c>
      <c r="G13" s="104">
        <v>1798.3</v>
      </c>
      <c r="H13" s="104">
        <v>1875.07</v>
      </c>
      <c r="I13" s="104">
        <v>1976.72</v>
      </c>
      <c r="J13" s="104">
        <v>2086.06</v>
      </c>
    </row>
    <row r="14" spans="6:10" ht="15.75" thickBot="1" x14ac:dyDescent="0.3">
      <c r="F14" s="99" t="s">
        <v>434</v>
      </c>
      <c r="G14" s="104">
        <v>1158.3</v>
      </c>
      <c r="H14" s="104">
        <v>1171.07</v>
      </c>
      <c r="I14" s="104">
        <v>1202.32</v>
      </c>
      <c r="J14" s="104">
        <v>1234.22</v>
      </c>
    </row>
    <row r="15" spans="6:10" ht="26.25" thickBot="1" x14ac:dyDescent="0.3">
      <c r="F15" s="83" t="s">
        <v>293</v>
      </c>
      <c r="G15" s="101">
        <v>175.68</v>
      </c>
      <c r="H15" s="101">
        <v>177.62</v>
      </c>
      <c r="I15" s="101">
        <v>182.36</v>
      </c>
      <c r="J15" s="101">
        <v>187.2</v>
      </c>
    </row>
    <row r="16" spans="6:10" ht="51.75" thickBot="1" x14ac:dyDescent="0.3">
      <c r="F16" s="83" t="s">
        <v>435</v>
      </c>
      <c r="G16" s="101">
        <v>197.28</v>
      </c>
      <c r="H16" s="101">
        <v>199.46</v>
      </c>
      <c r="I16" s="101">
        <v>204.78</v>
      </c>
      <c r="J16" s="101">
        <v>210.21</v>
      </c>
    </row>
    <row r="17" spans="6:10" ht="26.25" thickBot="1" x14ac:dyDescent="0.3">
      <c r="F17" s="83" t="s">
        <v>436</v>
      </c>
      <c r="G17" s="101">
        <v>43</v>
      </c>
      <c r="H17" s="101">
        <v>43.48</v>
      </c>
      <c r="I17" s="101">
        <v>44.64</v>
      </c>
      <c r="J17" s="101">
        <v>45.82</v>
      </c>
    </row>
    <row r="18" spans="6:10" ht="39" thickBot="1" x14ac:dyDescent="0.3">
      <c r="F18" s="83" t="s">
        <v>437</v>
      </c>
      <c r="G18" s="101">
        <v>478.54</v>
      </c>
      <c r="H18" s="101">
        <v>483.82</v>
      </c>
      <c r="I18" s="101">
        <v>496.73</v>
      </c>
      <c r="J18" s="101">
        <v>509.91</v>
      </c>
    </row>
    <row r="19" spans="6:10" ht="39" thickBot="1" x14ac:dyDescent="0.3">
      <c r="F19" s="83" t="s">
        <v>438</v>
      </c>
      <c r="G19" s="101">
        <v>263.79000000000002</v>
      </c>
      <c r="H19" s="101">
        <v>266.7</v>
      </c>
      <c r="I19" s="101">
        <v>273.81</v>
      </c>
      <c r="J19" s="101">
        <v>281.08</v>
      </c>
    </row>
    <row r="20" spans="6:10" ht="15.75" thickBot="1" x14ac:dyDescent="0.3">
      <c r="F20" s="99" t="s">
        <v>439</v>
      </c>
      <c r="G20" s="100">
        <v>640</v>
      </c>
      <c r="H20" s="100">
        <v>704</v>
      </c>
      <c r="I20" s="100">
        <v>774.4</v>
      </c>
      <c r="J20" s="100">
        <v>851.84</v>
      </c>
    </row>
    <row r="21" spans="6:10" ht="26.25" thickBot="1" x14ac:dyDescent="0.3">
      <c r="F21" s="83" t="s">
        <v>440</v>
      </c>
      <c r="G21" s="101">
        <v>640</v>
      </c>
      <c r="H21" s="101">
        <v>704</v>
      </c>
      <c r="I21" s="101">
        <v>774.4</v>
      </c>
      <c r="J21" s="101">
        <v>851.84</v>
      </c>
    </row>
    <row r="22" spans="6:10" x14ac:dyDescent="0.25">
      <c r="F22" s="67" t="s">
        <v>542</v>
      </c>
    </row>
    <row r="23" spans="6:10" x14ac:dyDescent="0.25">
      <c r="F23" s="67" t="s">
        <v>543</v>
      </c>
    </row>
  </sheetData>
  <mergeCells count="3">
    <mergeCell ref="F11:F12"/>
    <mergeCell ref="G11:J11"/>
    <mergeCell ref="F8:J9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DDD8B-0AFE-47AA-9966-B945F29A21DE}">
  <dimension ref="F7:M18"/>
  <sheetViews>
    <sheetView workbookViewId="0">
      <selection activeCell="F20" sqref="F20"/>
    </sheetView>
  </sheetViews>
  <sheetFormatPr defaultColWidth="11.42578125" defaultRowHeight="15" x14ac:dyDescent="0.25"/>
  <cols>
    <col min="1" max="5" width="11.42578125" style="53"/>
    <col min="6" max="6" width="20.28515625" style="53" customWidth="1"/>
    <col min="7" max="7" width="11.42578125" style="53"/>
    <col min="8" max="8" width="20.42578125" style="53" customWidth="1"/>
    <col min="9" max="16384" width="11.42578125" style="53"/>
  </cols>
  <sheetData>
    <row r="7" spans="6:13" ht="16.5" thickBot="1" x14ac:dyDescent="0.3">
      <c r="F7" s="133" t="s">
        <v>540</v>
      </c>
      <c r="G7" s="133"/>
      <c r="H7" s="133"/>
      <c r="I7" s="133"/>
      <c r="J7" s="133"/>
      <c r="K7" s="133"/>
      <c r="L7" s="133"/>
      <c r="M7" s="133"/>
    </row>
    <row r="8" spans="6:13" ht="15.75" thickBot="1" x14ac:dyDescent="0.3">
      <c r="F8" s="198" t="s">
        <v>240</v>
      </c>
      <c r="G8" s="200" t="s">
        <v>383</v>
      </c>
      <c r="H8" s="198" t="s">
        <v>242</v>
      </c>
      <c r="I8" s="108" t="s">
        <v>243</v>
      </c>
      <c r="J8" s="202" t="s">
        <v>384</v>
      </c>
      <c r="K8" s="203"/>
      <c r="L8" s="203"/>
      <c r="M8" s="204"/>
    </row>
    <row r="9" spans="6:13" ht="15.75" thickBot="1" x14ac:dyDescent="0.3">
      <c r="F9" s="199"/>
      <c r="G9" s="201"/>
      <c r="H9" s="199"/>
      <c r="I9" s="109" t="s">
        <v>244</v>
      </c>
      <c r="J9" s="109">
        <v>2024</v>
      </c>
      <c r="K9" s="109">
        <v>2025</v>
      </c>
      <c r="L9" s="109">
        <v>2026</v>
      </c>
      <c r="M9" s="109">
        <v>2027</v>
      </c>
    </row>
    <row r="10" spans="6:13" ht="22.5" customHeight="1" x14ac:dyDescent="0.25">
      <c r="F10" s="205" t="s">
        <v>441</v>
      </c>
      <c r="G10" s="195" t="s">
        <v>308</v>
      </c>
      <c r="H10" s="205" t="s">
        <v>442</v>
      </c>
      <c r="I10" s="92">
        <v>0.59740000000000004</v>
      </c>
      <c r="J10" s="208">
        <v>0.60040000000000004</v>
      </c>
      <c r="K10" s="208">
        <v>0.60340000000000005</v>
      </c>
      <c r="L10" s="208">
        <v>0.60640000000000005</v>
      </c>
      <c r="M10" s="208">
        <v>0.60940000000000005</v>
      </c>
    </row>
    <row r="11" spans="6:13" ht="15.75" thickBot="1" x14ac:dyDescent="0.3">
      <c r="F11" s="175"/>
      <c r="G11" s="197"/>
      <c r="H11" s="175"/>
      <c r="I11" s="91">
        <v>-2022</v>
      </c>
      <c r="J11" s="209"/>
      <c r="K11" s="209"/>
      <c r="L11" s="209"/>
      <c r="M11" s="209"/>
    </row>
    <row r="12" spans="6:13" ht="73.5" customHeight="1" x14ac:dyDescent="0.25">
      <c r="F12" s="174" t="s">
        <v>443</v>
      </c>
      <c r="G12" s="195" t="s">
        <v>252</v>
      </c>
      <c r="H12" s="174" t="s">
        <v>444</v>
      </c>
      <c r="I12" s="92">
        <v>0.33700000000000002</v>
      </c>
      <c r="J12" s="208">
        <v>0.33900000000000002</v>
      </c>
      <c r="K12" s="208">
        <v>0.34100000000000003</v>
      </c>
      <c r="L12" s="208">
        <v>0.34200000000000003</v>
      </c>
      <c r="M12" s="208">
        <v>0.34399999999999997</v>
      </c>
    </row>
    <row r="13" spans="6:13" ht="15.75" thickBot="1" x14ac:dyDescent="0.3">
      <c r="F13" s="175"/>
      <c r="G13" s="196"/>
      <c r="H13" s="175"/>
      <c r="I13" s="91">
        <v>-2022</v>
      </c>
      <c r="J13" s="209"/>
      <c r="K13" s="209"/>
      <c r="L13" s="209"/>
      <c r="M13" s="209"/>
    </row>
    <row r="14" spans="6:13" ht="60.75" customHeight="1" x14ac:dyDescent="0.25">
      <c r="F14" s="174" t="s">
        <v>445</v>
      </c>
      <c r="G14" s="196"/>
      <c r="H14" s="174" t="s">
        <v>446</v>
      </c>
      <c r="I14" s="92">
        <v>0.41</v>
      </c>
      <c r="J14" s="208">
        <v>0.41249999999999998</v>
      </c>
      <c r="K14" s="208">
        <v>0.41499999999999998</v>
      </c>
      <c r="L14" s="208">
        <v>0.42</v>
      </c>
      <c r="M14" s="208">
        <v>0.42249999999999999</v>
      </c>
    </row>
    <row r="15" spans="6:13" ht="15.75" thickBot="1" x14ac:dyDescent="0.3">
      <c r="F15" s="175"/>
      <c r="G15" s="196"/>
      <c r="H15" s="175"/>
      <c r="I15" s="91">
        <v>-2022</v>
      </c>
      <c r="J15" s="209"/>
      <c r="K15" s="209"/>
      <c r="L15" s="209"/>
      <c r="M15" s="209"/>
    </row>
    <row r="16" spans="6:13" ht="73.5" customHeight="1" x14ac:dyDescent="0.25">
      <c r="F16" s="174" t="s">
        <v>447</v>
      </c>
      <c r="G16" s="196"/>
      <c r="H16" s="174" t="s">
        <v>448</v>
      </c>
      <c r="I16" s="92">
        <v>0.114</v>
      </c>
      <c r="J16" s="208">
        <v>0.11550000000000001</v>
      </c>
      <c r="K16" s="210">
        <v>0.11700000000000001</v>
      </c>
      <c r="L16" s="208">
        <v>0.12</v>
      </c>
      <c r="M16" s="208">
        <v>0.1215</v>
      </c>
    </row>
    <row r="17" spans="6:13" ht="15.75" thickBot="1" x14ac:dyDescent="0.3">
      <c r="F17" s="175"/>
      <c r="G17" s="197"/>
      <c r="H17" s="175"/>
      <c r="I17" s="91">
        <v>-2022</v>
      </c>
      <c r="J17" s="209"/>
      <c r="K17" s="211"/>
      <c r="L17" s="209"/>
      <c r="M17" s="209"/>
    </row>
    <row r="18" spans="6:13" x14ac:dyDescent="0.25">
      <c r="F18" s="67" t="s">
        <v>534</v>
      </c>
    </row>
  </sheetData>
  <mergeCells count="31">
    <mergeCell ref="M16:M17"/>
    <mergeCell ref="M10:M11"/>
    <mergeCell ref="F12:F13"/>
    <mergeCell ref="G12:G17"/>
    <mergeCell ref="H12:H13"/>
    <mergeCell ref="J12:J13"/>
    <mergeCell ref="K12:K13"/>
    <mergeCell ref="L12:L13"/>
    <mergeCell ref="M12:M13"/>
    <mergeCell ref="F14:F15"/>
    <mergeCell ref="H14:H15"/>
    <mergeCell ref="F10:F11"/>
    <mergeCell ref="G10:G11"/>
    <mergeCell ref="H10:H11"/>
    <mergeCell ref="J10:J11"/>
    <mergeCell ref="K10:K11"/>
    <mergeCell ref="F16:F17"/>
    <mergeCell ref="H16:H17"/>
    <mergeCell ref="J16:J17"/>
    <mergeCell ref="K16:K17"/>
    <mergeCell ref="L16:L17"/>
    <mergeCell ref="F7:M7"/>
    <mergeCell ref="J14:J15"/>
    <mergeCell ref="K14:K15"/>
    <mergeCell ref="L14:L15"/>
    <mergeCell ref="M14:M15"/>
    <mergeCell ref="F8:F9"/>
    <mergeCell ref="G8:G9"/>
    <mergeCell ref="H8:H9"/>
    <mergeCell ref="J8:M8"/>
    <mergeCell ref="L10:L1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D3569-79C8-4C42-AAB1-FDF83C537DA3}">
  <dimension ref="F8:J20"/>
  <sheetViews>
    <sheetView workbookViewId="0">
      <selection activeCell="G25" sqref="G25"/>
    </sheetView>
  </sheetViews>
  <sheetFormatPr defaultColWidth="11.42578125" defaultRowHeight="15" x14ac:dyDescent="0.25"/>
  <cols>
    <col min="1" max="5" width="11.42578125" style="53"/>
    <col min="6" max="6" width="34.7109375" style="53" customWidth="1"/>
    <col min="7" max="16384" width="11.42578125" style="53"/>
  </cols>
  <sheetData>
    <row r="8" spans="6:10" ht="15.75" customHeight="1" x14ac:dyDescent="0.25">
      <c r="F8" s="185" t="s">
        <v>531</v>
      </c>
      <c r="G8" s="185"/>
      <c r="H8" s="185"/>
      <c r="I8" s="185"/>
      <c r="J8" s="185"/>
    </row>
    <row r="9" spans="6:10" ht="15.75" thickBot="1" x14ac:dyDescent="0.3">
      <c r="F9" s="185"/>
      <c r="G9" s="185"/>
      <c r="H9" s="185"/>
      <c r="I9" s="185"/>
      <c r="J9" s="185"/>
    </row>
    <row r="10" spans="6:10" ht="15.75" thickBot="1" x14ac:dyDescent="0.3">
      <c r="F10" s="188" t="s">
        <v>285</v>
      </c>
      <c r="G10" s="166" t="s">
        <v>286</v>
      </c>
      <c r="H10" s="167"/>
      <c r="I10" s="167"/>
      <c r="J10" s="168"/>
    </row>
    <row r="11" spans="6:10" ht="15.75" thickBot="1" x14ac:dyDescent="0.3">
      <c r="F11" s="189"/>
      <c r="G11" s="77">
        <v>2024</v>
      </c>
      <c r="H11" s="77">
        <v>2025</v>
      </c>
      <c r="I11" s="77">
        <v>2026</v>
      </c>
      <c r="J11" s="77">
        <v>2027</v>
      </c>
    </row>
    <row r="12" spans="6:10" ht="26.25" thickBot="1" x14ac:dyDescent="0.3">
      <c r="F12" s="99" t="s">
        <v>449</v>
      </c>
      <c r="G12" s="100">
        <v>714.43</v>
      </c>
      <c r="H12" s="100">
        <v>612.9</v>
      </c>
      <c r="I12" s="100">
        <v>671.19</v>
      </c>
      <c r="J12" s="100">
        <v>741.91</v>
      </c>
    </row>
    <row r="13" spans="6:10" ht="26.25" thickBot="1" x14ac:dyDescent="0.3">
      <c r="F13" s="99" t="s">
        <v>450</v>
      </c>
      <c r="G13" s="100">
        <v>714.43</v>
      </c>
      <c r="H13" s="100">
        <v>612.9</v>
      </c>
      <c r="I13" s="100">
        <v>671.19</v>
      </c>
      <c r="J13" s="100">
        <v>741.91</v>
      </c>
    </row>
    <row r="14" spans="6:10" ht="15.75" thickBot="1" x14ac:dyDescent="0.3">
      <c r="F14" s="83" t="s">
        <v>304</v>
      </c>
      <c r="G14" s="101">
        <v>228.95</v>
      </c>
      <c r="H14" s="100"/>
      <c r="I14" s="100"/>
      <c r="J14" s="100"/>
    </row>
    <row r="15" spans="6:10" ht="39" thickBot="1" x14ac:dyDescent="0.3">
      <c r="F15" s="83" t="s">
        <v>451</v>
      </c>
      <c r="G15" s="101">
        <v>22.38</v>
      </c>
      <c r="H15" s="101">
        <v>23.8</v>
      </c>
      <c r="I15" s="101">
        <v>26.19</v>
      </c>
      <c r="J15" s="101">
        <v>28.8</v>
      </c>
    </row>
    <row r="16" spans="6:10" ht="90" thickBot="1" x14ac:dyDescent="0.3">
      <c r="F16" s="83" t="s">
        <v>452</v>
      </c>
      <c r="G16" s="101">
        <v>322.74</v>
      </c>
      <c r="H16" s="101">
        <v>425.88</v>
      </c>
      <c r="I16" s="101">
        <v>468.47</v>
      </c>
      <c r="J16" s="101">
        <v>515.32000000000005</v>
      </c>
    </row>
    <row r="17" spans="6:10" ht="90" thickBot="1" x14ac:dyDescent="0.3">
      <c r="F17" s="83" t="s">
        <v>453</v>
      </c>
      <c r="G17" s="101">
        <v>29.69</v>
      </c>
      <c r="H17" s="101">
        <v>50.42</v>
      </c>
      <c r="I17" s="101">
        <v>55.46</v>
      </c>
      <c r="J17" s="101">
        <v>61</v>
      </c>
    </row>
    <row r="18" spans="6:10" ht="39" thickBot="1" x14ac:dyDescent="0.3">
      <c r="F18" s="83" t="s">
        <v>454</v>
      </c>
      <c r="G18" s="101">
        <v>110.67</v>
      </c>
      <c r="H18" s="101">
        <v>112.8</v>
      </c>
      <c r="I18" s="101">
        <v>121.08</v>
      </c>
      <c r="J18" s="101">
        <v>136.79</v>
      </c>
    </row>
    <row r="19" spans="6:10" x14ac:dyDescent="0.25">
      <c r="F19" s="118" t="s">
        <v>538</v>
      </c>
    </row>
    <row r="20" spans="6:10" x14ac:dyDescent="0.25">
      <c r="F20" s="67" t="s">
        <v>539</v>
      </c>
    </row>
  </sheetData>
  <mergeCells count="3">
    <mergeCell ref="F10:F11"/>
    <mergeCell ref="G10:J10"/>
    <mergeCell ref="F8:J9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12E20-CD53-4518-87AC-2D066982BB17}">
  <dimension ref="F7:M14"/>
  <sheetViews>
    <sheetView workbookViewId="0">
      <selection activeCell="F18" sqref="F18"/>
    </sheetView>
  </sheetViews>
  <sheetFormatPr defaultColWidth="11.42578125" defaultRowHeight="15" x14ac:dyDescent="0.25"/>
  <cols>
    <col min="1" max="5" width="11.42578125" style="53"/>
    <col min="6" max="6" width="17.85546875" style="53" customWidth="1"/>
    <col min="7" max="7" width="11.42578125" style="53"/>
    <col min="8" max="8" width="19.42578125" style="53" customWidth="1"/>
    <col min="9" max="16384" width="11.42578125" style="53"/>
  </cols>
  <sheetData>
    <row r="7" spans="6:13" ht="15.75" customHeight="1" x14ac:dyDescent="0.25">
      <c r="F7" s="185" t="s">
        <v>530</v>
      </c>
      <c r="G7" s="185"/>
      <c r="H7" s="185"/>
      <c r="I7" s="185"/>
      <c r="J7" s="185"/>
      <c r="K7" s="185"/>
      <c r="L7" s="185"/>
      <c r="M7" s="185"/>
    </row>
    <row r="8" spans="6:13" ht="15.75" thickBot="1" x14ac:dyDescent="0.3">
      <c r="F8" s="185"/>
      <c r="G8" s="185"/>
      <c r="H8" s="185"/>
      <c r="I8" s="185"/>
      <c r="J8" s="185"/>
      <c r="K8" s="185"/>
      <c r="L8" s="185"/>
      <c r="M8" s="185"/>
    </row>
    <row r="9" spans="6:13" ht="15.75" thickBot="1" x14ac:dyDescent="0.3">
      <c r="F9" s="198" t="s">
        <v>240</v>
      </c>
      <c r="G9" s="200" t="s">
        <v>383</v>
      </c>
      <c r="H9" s="198" t="s">
        <v>242</v>
      </c>
      <c r="I9" s="200" t="s">
        <v>306</v>
      </c>
      <c r="J9" s="202" t="s">
        <v>384</v>
      </c>
      <c r="K9" s="203"/>
      <c r="L9" s="203"/>
      <c r="M9" s="204"/>
    </row>
    <row r="10" spans="6:13" ht="15.75" thickBot="1" x14ac:dyDescent="0.3">
      <c r="F10" s="199"/>
      <c r="G10" s="201"/>
      <c r="H10" s="199"/>
      <c r="I10" s="201"/>
      <c r="J10" s="109">
        <v>2023</v>
      </c>
      <c r="K10" s="109">
        <v>2024</v>
      </c>
      <c r="L10" s="109">
        <v>2025</v>
      </c>
      <c r="M10" s="109">
        <v>2027</v>
      </c>
    </row>
    <row r="11" spans="6:13" ht="86.25" customHeight="1" x14ac:dyDescent="0.25">
      <c r="F11" s="205" t="s">
        <v>455</v>
      </c>
      <c r="G11" s="195" t="s">
        <v>308</v>
      </c>
      <c r="H11" s="205" t="s">
        <v>456</v>
      </c>
      <c r="I11" s="103">
        <v>23499659</v>
      </c>
      <c r="J11" s="212">
        <v>25849625</v>
      </c>
      <c r="K11" s="212">
        <v>26366618</v>
      </c>
      <c r="L11" s="212">
        <v>26893950</v>
      </c>
      <c r="M11" s="212">
        <v>27431829</v>
      </c>
    </row>
    <row r="12" spans="6:13" ht="15.75" thickBot="1" x14ac:dyDescent="0.3">
      <c r="F12" s="175"/>
      <c r="G12" s="197"/>
      <c r="H12" s="175"/>
      <c r="I12" s="91">
        <v>-2022</v>
      </c>
      <c r="J12" s="213"/>
      <c r="K12" s="213"/>
      <c r="L12" s="213"/>
      <c r="M12" s="213"/>
    </row>
    <row r="13" spans="6:13" ht="51.75" thickBot="1" x14ac:dyDescent="0.3">
      <c r="F13" s="95" t="s">
        <v>457</v>
      </c>
      <c r="G13" s="91" t="s">
        <v>262</v>
      </c>
      <c r="H13" s="70" t="s">
        <v>458</v>
      </c>
      <c r="I13" s="91" t="s">
        <v>272</v>
      </c>
      <c r="J13" s="112">
        <v>0.38</v>
      </c>
      <c r="K13" s="112">
        <v>0.4</v>
      </c>
      <c r="L13" s="112">
        <v>0.42</v>
      </c>
      <c r="M13" s="112">
        <v>0.44</v>
      </c>
    </row>
    <row r="14" spans="6:13" x14ac:dyDescent="0.25">
      <c r="F14" s="67" t="s">
        <v>537</v>
      </c>
    </row>
  </sheetData>
  <mergeCells count="13">
    <mergeCell ref="L11:L12"/>
    <mergeCell ref="M11:M12"/>
    <mergeCell ref="F7:M8"/>
    <mergeCell ref="F9:F10"/>
    <mergeCell ref="G9:G10"/>
    <mergeCell ref="H9:H10"/>
    <mergeCell ref="I9:I10"/>
    <mergeCell ref="J9:M9"/>
    <mergeCell ref="F11:F12"/>
    <mergeCell ref="G11:G12"/>
    <mergeCell ref="H11:H12"/>
    <mergeCell ref="J11:J12"/>
    <mergeCell ref="K11:K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AE966-0F42-4A1F-B8C7-5F7B8F97B926}">
  <dimension ref="C3:P37"/>
  <sheetViews>
    <sheetView showGridLines="0" topLeftCell="B1" workbookViewId="0">
      <selection activeCell="I29" sqref="I29:J29"/>
    </sheetView>
  </sheetViews>
  <sheetFormatPr defaultColWidth="9.140625" defaultRowHeight="15" x14ac:dyDescent="0.25"/>
  <cols>
    <col min="3" max="3" width="66" customWidth="1"/>
    <col min="4" max="4" width="14.5703125" customWidth="1"/>
    <col min="5" max="5" width="15.28515625" customWidth="1"/>
    <col min="6" max="7" width="13.42578125" customWidth="1"/>
    <col min="8" max="8" width="12.28515625" customWidth="1"/>
    <col min="9" max="9" width="8.85546875" customWidth="1"/>
    <col min="11" max="11" width="8.85546875" customWidth="1"/>
    <col min="12" max="12" width="9.42578125" customWidth="1"/>
    <col min="13" max="13" width="9.5703125" customWidth="1"/>
    <col min="15" max="15" width="16.42578125" bestFit="1" customWidth="1"/>
    <col min="16" max="16" width="10.7109375" bestFit="1" customWidth="1"/>
  </cols>
  <sheetData>
    <row r="3" spans="3:16" x14ac:dyDescent="0.25">
      <c r="O3" t="s">
        <v>64</v>
      </c>
      <c r="P3" s="8">
        <v>6803041890807.7998</v>
      </c>
    </row>
    <row r="4" spans="3:16" ht="15" customHeight="1" x14ac:dyDescent="0.25">
      <c r="C4" s="125" t="s">
        <v>140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O4" t="s">
        <v>65</v>
      </c>
      <c r="P4" s="8">
        <v>7411233835846.0186</v>
      </c>
    </row>
    <row r="5" spans="3:16" ht="15" customHeight="1" x14ac:dyDescent="0.25">
      <c r="C5" s="127" t="s">
        <v>141</v>
      </c>
      <c r="D5" s="127"/>
      <c r="E5" s="127"/>
      <c r="F5" s="127"/>
      <c r="G5" s="127"/>
      <c r="H5" s="127"/>
      <c r="I5" s="127"/>
      <c r="J5" s="127"/>
      <c r="K5" s="127"/>
      <c r="L5" s="127"/>
      <c r="M5" s="127"/>
      <c r="O5" t="s">
        <v>66</v>
      </c>
      <c r="P5" s="8">
        <v>8093067348743.8535</v>
      </c>
    </row>
    <row r="6" spans="3:16" ht="15" customHeight="1" x14ac:dyDescent="0.25">
      <c r="C6" s="130" t="s">
        <v>48</v>
      </c>
      <c r="D6" s="130" t="s">
        <v>72</v>
      </c>
      <c r="E6" s="130" t="s">
        <v>580</v>
      </c>
      <c r="F6" s="131" t="s">
        <v>49</v>
      </c>
      <c r="G6" s="131"/>
      <c r="H6" s="131"/>
      <c r="I6" s="130" t="s">
        <v>80</v>
      </c>
      <c r="J6" s="130" t="s">
        <v>50</v>
      </c>
      <c r="K6" s="131" t="s">
        <v>49</v>
      </c>
      <c r="L6" s="131"/>
      <c r="M6" s="131"/>
      <c r="O6" t="s">
        <v>67</v>
      </c>
      <c r="P6" s="8">
        <v>8837629544828.2891</v>
      </c>
    </row>
    <row r="7" spans="3:16" x14ac:dyDescent="0.25">
      <c r="C7" s="130"/>
      <c r="D7" s="130"/>
      <c r="E7" s="130"/>
      <c r="F7" s="129">
        <v>2025</v>
      </c>
      <c r="G7" s="129">
        <v>2026</v>
      </c>
      <c r="H7" s="129">
        <v>2027</v>
      </c>
      <c r="I7" s="130"/>
      <c r="J7" s="130"/>
      <c r="K7" s="130" t="s">
        <v>51</v>
      </c>
      <c r="L7" s="130" t="s">
        <v>52</v>
      </c>
      <c r="M7" s="130" t="s">
        <v>69</v>
      </c>
      <c r="O7" t="s">
        <v>68</v>
      </c>
      <c r="P7" s="8">
        <v>9650691462952.4922</v>
      </c>
    </row>
    <row r="8" spans="3:16" x14ac:dyDescent="0.25">
      <c r="C8" s="130"/>
      <c r="D8" s="130"/>
      <c r="E8" s="130"/>
      <c r="F8" s="129"/>
      <c r="G8" s="129"/>
      <c r="H8" s="129"/>
      <c r="I8" s="130"/>
      <c r="J8" s="130"/>
      <c r="K8" s="130"/>
      <c r="L8" s="130"/>
      <c r="M8" s="130"/>
    </row>
    <row r="9" spans="3:16" x14ac:dyDescent="0.25">
      <c r="C9" s="130"/>
      <c r="D9" s="3">
        <v>1</v>
      </c>
      <c r="E9" s="3">
        <v>2</v>
      </c>
      <c r="F9" s="3">
        <v>3</v>
      </c>
      <c r="G9" s="3">
        <v>4</v>
      </c>
      <c r="H9" s="3">
        <v>5</v>
      </c>
      <c r="I9" s="3" t="s">
        <v>53</v>
      </c>
      <c r="J9" s="3" t="s">
        <v>54</v>
      </c>
      <c r="K9" s="3" t="s">
        <v>55</v>
      </c>
      <c r="L9" s="3" t="s">
        <v>56</v>
      </c>
      <c r="M9" s="3" t="s">
        <v>57</v>
      </c>
    </row>
    <row r="10" spans="3:16" x14ac:dyDescent="0.25">
      <c r="C10" s="16" t="s">
        <v>34</v>
      </c>
      <c r="D10" s="17">
        <v>1115791130102.2102</v>
      </c>
      <c r="E10" s="17">
        <v>1217765874318</v>
      </c>
      <c r="F10" s="17">
        <v>1306691176040.5786</v>
      </c>
      <c r="G10" s="17">
        <v>1399253088934.4885</v>
      </c>
      <c r="H10" s="17">
        <v>1520929761098.7021</v>
      </c>
      <c r="I10" s="18">
        <f>D10/$P$3</f>
        <v>0.16401356158189409</v>
      </c>
      <c r="J10" s="18">
        <f>E10/$P$4</f>
        <v>0.1643135139560723</v>
      </c>
      <c r="K10" s="18">
        <f>F10/$P$5</f>
        <v>0.16145808748810098</v>
      </c>
      <c r="L10" s="18">
        <f>G10/$P$6</f>
        <v>0.15832900460885696</v>
      </c>
      <c r="M10" s="18">
        <f>H10/$P$7</f>
        <v>0.1575980091102607</v>
      </c>
    </row>
    <row r="11" spans="3:16" x14ac:dyDescent="0.25">
      <c r="C11" s="19" t="s">
        <v>36</v>
      </c>
      <c r="D11" s="20">
        <v>453541341223.9201</v>
      </c>
      <c r="E11" s="20">
        <v>486795809749</v>
      </c>
      <c r="F11" s="20">
        <v>524595174594.23724</v>
      </c>
      <c r="G11" s="20">
        <v>563040532143.12402</v>
      </c>
      <c r="H11" s="20">
        <v>611700591592.22363</v>
      </c>
      <c r="I11" s="27">
        <f t="shared" ref="I11:I29" si="0">D11/$P$3</f>
        <v>6.6667433260515496E-2</v>
      </c>
      <c r="J11" s="27">
        <f t="shared" ref="J11:J29" si="1">E11/$P$4</f>
        <v>6.5683504330211237E-2</v>
      </c>
      <c r="K11" s="27">
        <f t="shared" ref="K11:K29" si="2">F11/$P$5</f>
        <v>6.4820314966940323E-2</v>
      </c>
      <c r="L11" s="27">
        <f t="shared" ref="L11:L29" si="3">G11/$P$6</f>
        <v>6.3709451645052359E-2</v>
      </c>
      <c r="M11" s="27">
        <f t="shared" ref="M11:M29" si="4">H11/$P$7</f>
        <v>6.3384120603217645E-2</v>
      </c>
    </row>
    <row r="12" spans="3:16" x14ac:dyDescent="0.25">
      <c r="C12" s="22" t="s">
        <v>58</v>
      </c>
      <c r="D12" s="23">
        <v>302348169610.51001</v>
      </c>
      <c r="E12" s="23">
        <v>336016904289</v>
      </c>
      <c r="F12" s="23">
        <v>363251033420.14362</v>
      </c>
      <c r="G12" s="23">
        <v>385023766141.64386</v>
      </c>
      <c r="H12" s="23">
        <v>417233461394.55115</v>
      </c>
      <c r="I12" s="21">
        <f t="shared" si="0"/>
        <v>4.4443085088016254E-2</v>
      </c>
      <c r="J12" s="21">
        <f t="shared" si="1"/>
        <v>4.5338861481307245E-2</v>
      </c>
      <c r="K12" s="21">
        <f t="shared" si="2"/>
        <v>4.4884222232071842E-2</v>
      </c>
      <c r="L12" s="21">
        <f t="shared" si="3"/>
        <v>4.356640705390924E-2</v>
      </c>
      <c r="M12" s="21">
        <f t="shared" si="4"/>
        <v>4.3233530260110967E-2</v>
      </c>
    </row>
    <row r="13" spans="3:16" x14ac:dyDescent="0.25">
      <c r="C13" s="22" t="s">
        <v>59</v>
      </c>
      <c r="D13" s="23">
        <v>150166662373.10004</v>
      </c>
      <c r="E13" s="23">
        <v>146733697959</v>
      </c>
      <c r="F13" s="23">
        <v>157227794718.75583</v>
      </c>
      <c r="G13" s="23">
        <v>173892880714.52896</v>
      </c>
      <c r="H13" s="23">
        <v>190335522644.23834</v>
      </c>
      <c r="I13" s="21">
        <f t="shared" si="0"/>
        <v>2.2073458429824413E-2</v>
      </c>
      <c r="J13" s="21">
        <f t="shared" si="1"/>
        <v>1.9798821789874053E-2</v>
      </c>
      <c r="K13" s="21">
        <f t="shared" si="2"/>
        <v>1.9427466489965583E-2</v>
      </c>
      <c r="L13" s="21">
        <f t="shared" si="3"/>
        <v>1.9676416603849355E-2</v>
      </c>
      <c r="M13" s="21">
        <f t="shared" si="4"/>
        <v>1.9722475158894769E-2</v>
      </c>
    </row>
    <row r="14" spans="3:16" x14ac:dyDescent="0.25">
      <c r="C14" s="22" t="s">
        <v>60</v>
      </c>
      <c r="D14" s="23">
        <v>286150042.02999997</v>
      </c>
      <c r="E14" s="23">
        <v>247246365</v>
      </c>
      <c r="F14" s="23">
        <v>318385319.33782041</v>
      </c>
      <c r="G14" s="23">
        <v>325924150.95113033</v>
      </c>
      <c r="H14" s="23">
        <v>333646417.43405116</v>
      </c>
      <c r="I14" s="21">
        <f t="shared" si="0"/>
        <v>4.2062072617345335E-5</v>
      </c>
      <c r="J14" s="21">
        <f t="shared" si="1"/>
        <v>3.336102604186364E-5</v>
      </c>
      <c r="K14" s="21">
        <f t="shared" si="2"/>
        <v>3.9340500408320195E-5</v>
      </c>
      <c r="L14" s="21">
        <f t="shared" si="3"/>
        <v>3.6879137024006464E-5</v>
      </c>
      <c r="M14" s="21">
        <f t="shared" si="4"/>
        <v>3.4572281034459342E-5</v>
      </c>
    </row>
    <row r="15" spans="3:16" x14ac:dyDescent="0.25">
      <c r="C15" s="22" t="s">
        <v>61</v>
      </c>
      <c r="D15" s="23">
        <v>324007852.27999997</v>
      </c>
      <c r="E15" s="23">
        <v>3381609790</v>
      </c>
      <c r="F15" s="23">
        <v>3381609790</v>
      </c>
      <c r="G15" s="23">
        <v>3381609790</v>
      </c>
      <c r="H15" s="23">
        <v>3381609790</v>
      </c>
      <c r="I15" s="21">
        <f t="shared" si="0"/>
        <v>4.7626908297859527E-5</v>
      </c>
      <c r="J15" s="21">
        <f t="shared" si="1"/>
        <v>4.5628162123884428E-4</v>
      </c>
      <c r="K15" s="21">
        <f t="shared" si="2"/>
        <v>4.1784031248978405E-4</v>
      </c>
      <c r="L15" s="21">
        <f t="shared" si="3"/>
        <v>3.826376488001685E-4</v>
      </c>
      <c r="M15" s="21">
        <f t="shared" si="4"/>
        <v>3.5040077728953157E-4</v>
      </c>
    </row>
    <row r="16" spans="3:16" x14ac:dyDescent="0.25">
      <c r="C16" s="22" t="s">
        <v>62</v>
      </c>
      <c r="D16" s="23">
        <v>416351346</v>
      </c>
      <c r="E16" s="23">
        <v>416351346</v>
      </c>
      <c r="F16" s="23">
        <v>416351346</v>
      </c>
      <c r="G16" s="23">
        <v>416351346</v>
      </c>
      <c r="H16" s="23">
        <v>416351346</v>
      </c>
      <c r="I16" s="21">
        <f t="shared" si="0"/>
        <v>6.1200761759613691E-5</v>
      </c>
      <c r="J16" s="21">
        <f t="shared" si="1"/>
        <v>5.6178411749232308E-5</v>
      </c>
      <c r="K16" s="21">
        <f t="shared" si="2"/>
        <v>5.1445432004791484E-5</v>
      </c>
      <c r="L16" s="21">
        <f t="shared" si="3"/>
        <v>4.7111201469589265E-5</v>
      </c>
      <c r="M16" s="21">
        <f t="shared" si="4"/>
        <v>4.3142125887902256E-5</v>
      </c>
    </row>
    <row r="17" spans="3:13" x14ac:dyDescent="0.25">
      <c r="C17" s="19" t="s">
        <v>37</v>
      </c>
      <c r="D17" s="20">
        <v>66310868773</v>
      </c>
      <c r="E17" s="20">
        <v>73535970561</v>
      </c>
      <c r="F17" s="20">
        <v>78380359393.152695</v>
      </c>
      <c r="G17" s="20">
        <v>86438800575.206635</v>
      </c>
      <c r="H17" s="20">
        <v>94736534766.293335</v>
      </c>
      <c r="I17" s="27">
        <f t="shared" si="0"/>
        <v>9.7472380498786239E-3</v>
      </c>
      <c r="J17" s="27">
        <f t="shared" si="1"/>
        <v>9.922230520554829E-3</v>
      </c>
      <c r="K17" s="27">
        <f t="shared" si="2"/>
        <v>9.6848766994776479E-3</v>
      </c>
      <c r="L17" s="27">
        <f t="shared" si="3"/>
        <v>9.7807675844242582E-3</v>
      </c>
      <c r="M17" s="27">
        <f t="shared" si="4"/>
        <v>9.816554091483725E-3</v>
      </c>
    </row>
    <row r="18" spans="3:13" x14ac:dyDescent="0.25">
      <c r="C18" s="19" t="s">
        <v>38</v>
      </c>
      <c r="D18" s="20">
        <v>222787288357</v>
      </c>
      <c r="E18" s="20">
        <v>263816794305</v>
      </c>
      <c r="F18" s="20">
        <v>299021677343.30389</v>
      </c>
      <c r="G18" s="20">
        <v>317505541999.25177</v>
      </c>
      <c r="H18" s="20">
        <v>364480164799.45691</v>
      </c>
      <c r="I18" s="27">
        <f t="shared" si="0"/>
        <v>3.2748187051152497E-2</v>
      </c>
      <c r="J18" s="27">
        <f t="shared" si="1"/>
        <v>3.5596879028292644E-2</v>
      </c>
      <c r="K18" s="27">
        <f t="shared" si="2"/>
        <v>3.6947879519341434E-2</v>
      </c>
      <c r="L18" s="27">
        <f t="shared" si="3"/>
        <v>3.5926550257478658E-2</v>
      </c>
      <c r="M18" s="27">
        <f t="shared" si="4"/>
        <v>3.7767259081760075E-2</v>
      </c>
    </row>
    <row r="19" spans="3:13" x14ac:dyDescent="0.25">
      <c r="C19" s="19" t="s">
        <v>39</v>
      </c>
      <c r="D19" s="20">
        <v>16951594866</v>
      </c>
      <c r="E19" s="20">
        <v>14201850000</v>
      </c>
      <c r="F19" s="20">
        <v>2936350000</v>
      </c>
      <c r="G19" s="20">
        <v>2936350000.1000009</v>
      </c>
      <c r="H19" s="20">
        <v>1820565.9744076729</v>
      </c>
      <c r="I19" s="27">
        <f t="shared" si="0"/>
        <v>2.4917669386844169E-3</v>
      </c>
      <c r="J19" s="27">
        <f t="shared" si="1"/>
        <v>1.9162598717786658E-3</v>
      </c>
      <c r="K19" s="27">
        <f t="shared" si="2"/>
        <v>3.6282287956688743E-4</v>
      </c>
      <c r="L19" s="27">
        <f t="shared" si="3"/>
        <v>3.3225538423007668E-4</v>
      </c>
      <c r="M19" s="27">
        <f t="shared" si="4"/>
        <v>1.88646169178296E-7</v>
      </c>
    </row>
    <row r="20" spans="3:13" x14ac:dyDescent="0.25">
      <c r="C20" s="19" t="s">
        <v>40</v>
      </c>
      <c r="D20" s="20">
        <v>354908365973.71997</v>
      </c>
      <c r="E20" s="20">
        <v>379413090403</v>
      </c>
      <c r="F20" s="20">
        <v>401755137444.8847</v>
      </c>
      <c r="G20" s="20">
        <v>429329268986.80609</v>
      </c>
      <c r="H20" s="20">
        <v>450007936179.75391</v>
      </c>
      <c r="I20" s="27">
        <f t="shared" si="0"/>
        <v>5.2169069611825922E-2</v>
      </c>
      <c r="J20" s="27">
        <f t="shared" si="1"/>
        <v>5.1194321864179673E-2</v>
      </c>
      <c r="K20" s="27">
        <f t="shared" si="2"/>
        <v>4.9641887325606177E-2</v>
      </c>
      <c r="L20" s="27">
        <f t="shared" si="3"/>
        <v>4.8579686080872916E-2</v>
      </c>
      <c r="M20" s="27">
        <f t="shared" si="4"/>
        <v>4.6629605547671336E-2</v>
      </c>
    </row>
    <row r="21" spans="3:13" x14ac:dyDescent="0.25">
      <c r="C21" s="19" t="s">
        <v>41</v>
      </c>
      <c r="D21" s="20">
        <v>1291670908.5699999</v>
      </c>
      <c r="E21" s="20">
        <v>2359300</v>
      </c>
      <c r="F21" s="20">
        <v>2477265</v>
      </c>
      <c r="G21" s="20">
        <v>2595230</v>
      </c>
      <c r="H21" s="20">
        <v>2713195</v>
      </c>
      <c r="I21" s="27">
        <f t="shared" si="0"/>
        <v>1.8986666983710512E-4</v>
      </c>
      <c r="J21" s="27">
        <f t="shared" si="1"/>
        <v>3.1834105524895743E-7</v>
      </c>
      <c r="K21" s="27">
        <f t="shared" si="2"/>
        <v>3.0609716850861286E-7</v>
      </c>
      <c r="L21" s="27">
        <f t="shared" si="3"/>
        <v>2.9365679867388287E-7</v>
      </c>
      <c r="M21" s="27">
        <f t="shared" si="4"/>
        <v>2.8113995877036735E-7</v>
      </c>
    </row>
    <row r="22" spans="3:13" x14ac:dyDescent="0.25">
      <c r="C22" s="24" t="s">
        <v>35</v>
      </c>
      <c r="D22" s="25">
        <v>200093486150.81998</v>
      </c>
      <c r="E22" s="25">
        <v>200920640632</v>
      </c>
      <c r="F22" s="25">
        <v>177983290530.88647</v>
      </c>
      <c r="G22" s="25">
        <v>198757418875.72098</v>
      </c>
      <c r="H22" s="25">
        <v>213690766932.82272</v>
      </c>
      <c r="I22" s="26">
        <f t="shared" si="0"/>
        <v>2.9412355437820285E-2</v>
      </c>
      <c r="J22" s="26">
        <f t="shared" si="1"/>
        <v>2.7110282185431031E-2</v>
      </c>
      <c r="K22" s="26">
        <f t="shared" si="2"/>
        <v>2.199206837918033E-2</v>
      </c>
      <c r="L22" s="26">
        <f t="shared" si="3"/>
        <v>2.2489901603992016E-2</v>
      </c>
      <c r="M22" s="26">
        <f t="shared" si="4"/>
        <v>2.2142534320276266E-2</v>
      </c>
    </row>
    <row r="23" spans="3:13" x14ac:dyDescent="0.25">
      <c r="C23" s="19" t="s">
        <v>42</v>
      </c>
      <c r="D23" s="20">
        <v>57846849877.289993</v>
      </c>
      <c r="E23" s="20">
        <v>75124304565</v>
      </c>
      <c r="F23" s="20">
        <v>42901007491.530098</v>
      </c>
      <c r="G23" s="20">
        <v>48370386122.449043</v>
      </c>
      <c r="H23" s="20">
        <v>51372299706.383766</v>
      </c>
      <c r="I23" s="27">
        <f t="shared" si="0"/>
        <v>8.5030859438704996E-3</v>
      </c>
      <c r="J23" s="27">
        <f t="shared" si="1"/>
        <v>1.0136544903177286E-2</v>
      </c>
      <c r="K23" s="27">
        <f t="shared" si="2"/>
        <v>5.3009576768428693E-3</v>
      </c>
      <c r="L23" s="27">
        <f t="shared" si="3"/>
        <v>5.4732307885382017E-3</v>
      </c>
      <c r="M23" s="27">
        <f t="shared" si="4"/>
        <v>5.3231729460623683E-3</v>
      </c>
    </row>
    <row r="24" spans="3:13" x14ac:dyDescent="0.25">
      <c r="C24" s="19" t="s">
        <v>43</v>
      </c>
      <c r="D24" s="20">
        <v>68502893010.709984</v>
      </c>
      <c r="E24" s="20">
        <v>57840512900</v>
      </c>
      <c r="F24" s="20">
        <v>69315201589.715363</v>
      </c>
      <c r="G24" s="20">
        <v>77832624523.298447</v>
      </c>
      <c r="H24" s="20">
        <v>85075988230.348709</v>
      </c>
      <c r="I24" s="27">
        <f t="shared" si="0"/>
        <v>1.0069450417947651E-2</v>
      </c>
      <c r="J24" s="27">
        <f t="shared" si="1"/>
        <v>7.8044377199707263E-3</v>
      </c>
      <c r="K24" s="27">
        <f t="shared" si="2"/>
        <v>8.5647627287414041E-3</v>
      </c>
      <c r="L24" s="27">
        <f t="shared" si="3"/>
        <v>8.8069571290013485E-3</v>
      </c>
      <c r="M24" s="27">
        <f t="shared" si="4"/>
        <v>8.8155329135681353E-3</v>
      </c>
    </row>
    <row r="25" spans="3:13" x14ac:dyDescent="0.25">
      <c r="C25" s="19" t="s">
        <v>44</v>
      </c>
      <c r="D25" s="20">
        <v>16809983</v>
      </c>
      <c r="E25" s="20">
        <v>9142603</v>
      </c>
      <c r="F25" s="20">
        <v>9970193.1939075626</v>
      </c>
      <c r="G25" s="20">
        <v>11020471.120761784</v>
      </c>
      <c r="H25" s="20">
        <v>11811466.841721896</v>
      </c>
      <c r="I25" s="27">
        <f t="shared" si="0"/>
        <v>2.4709509760205174E-6</v>
      </c>
      <c r="J25" s="27">
        <f t="shared" si="1"/>
        <v>1.233614159599154E-6</v>
      </c>
      <c r="K25" s="27">
        <f t="shared" si="2"/>
        <v>1.2319424470692269E-6</v>
      </c>
      <c r="L25" s="27">
        <f t="shared" si="3"/>
        <v>1.2469940117834964E-6</v>
      </c>
      <c r="M25" s="27">
        <f t="shared" si="4"/>
        <v>1.2238985037563666E-6</v>
      </c>
    </row>
    <row r="26" spans="3:13" x14ac:dyDescent="0.25">
      <c r="C26" s="19" t="s">
        <v>45</v>
      </c>
      <c r="D26" s="20">
        <v>4440491621.8200006</v>
      </c>
      <c r="E26" s="20">
        <v>2087679447</v>
      </c>
      <c r="F26" s="20">
        <v>2216395657.6228528</v>
      </c>
      <c r="G26" s="20">
        <v>2491654482.3886323</v>
      </c>
      <c r="H26" s="20">
        <v>2642970106.8315783</v>
      </c>
      <c r="I26" s="27">
        <f t="shared" si="0"/>
        <v>6.5272148740109148E-4</v>
      </c>
      <c r="J26" s="27">
        <f t="shared" si="1"/>
        <v>2.8169121272391805E-4</v>
      </c>
      <c r="K26" s="27">
        <f t="shared" si="2"/>
        <v>2.7386348860260819E-4</v>
      </c>
      <c r="L26" s="27">
        <f t="shared" si="3"/>
        <v>2.8193696847665775E-4</v>
      </c>
      <c r="M26" s="27">
        <f t="shared" si="4"/>
        <v>2.7386328917233864E-4</v>
      </c>
    </row>
    <row r="27" spans="3:13" x14ac:dyDescent="0.25">
      <c r="C27" s="19" t="s">
        <v>46</v>
      </c>
      <c r="D27" s="20">
        <v>69125005367</v>
      </c>
      <c r="E27" s="20">
        <v>64412716842</v>
      </c>
      <c r="F27" s="20">
        <v>61961373170.524269</v>
      </c>
      <c r="G27" s="20">
        <v>68273992058.417786</v>
      </c>
      <c r="H27" s="20">
        <v>72704388432.996628</v>
      </c>
      <c r="I27" s="27">
        <f t="shared" si="0"/>
        <v>1.0160896621906884E-2</v>
      </c>
      <c r="J27" s="27">
        <f t="shared" si="1"/>
        <v>8.6912271652331511E-3</v>
      </c>
      <c r="K27" s="27">
        <f t="shared" si="2"/>
        <v>7.6561049723800284E-3</v>
      </c>
      <c r="L27" s="27">
        <f t="shared" si="3"/>
        <v>7.7253738360611853E-3</v>
      </c>
      <c r="M27" s="27">
        <f t="shared" si="4"/>
        <v>7.5335937028033172E-3</v>
      </c>
    </row>
    <row r="28" spans="3:13" x14ac:dyDescent="0.25">
      <c r="C28" s="19" t="s">
        <v>47</v>
      </c>
      <c r="D28" s="20">
        <v>161436290.99999997</v>
      </c>
      <c r="E28" s="20">
        <v>1446284275</v>
      </c>
      <c r="F28" s="20">
        <v>1579342428.3000004</v>
      </c>
      <c r="G28" s="20">
        <v>1777741218.0463009</v>
      </c>
      <c r="H28" s="20">
        <v>1883308989.4203322</v>
      </c>
      <c r="I28" s="27">
        <f t="shared" si="0"/>
        <v>2.3730015718135003E-5</v>
      </c>
      <c r="J28" s="27">
        <f t="shared" si="1"/>
        <v>1.9514757016635159E-4</v>
      </c>
      <c r="K28" s="27">
        <f t="shared" si="2"/>
        <v>1.9514757016635161E-4</v>
      </c>
      <c r="L28" s="27">
        <f t="shared" si="3"/>
        <v>2.011558879028394E-4</v>
      </c>
      <c r="M28" s="27">
        <f t="shared" si="4"/>
        <v>1.9514757016635164E-4</v>
      </c>
    </row>
    <row r="29" spans="3:13" x14ac:dyDescent="0.25">
      <c r="C29" s="6" t="s">
        <v>63</v>
      </c>
      <c r="D29" s="7">
        <v>1315884616253.0303</v>
      </c>
      <c r="E29" s="7">
        <v>1418686514950</v>
      </c>
      <c r="F29" s="7">
        <v>1484674466571.4648</v>
      </c>
      <c r="G29" s="7">
        <v>1598010507810.2095</v>
      </c>
      <c r="H29" s="7">
        <v>1734620528031.5249</v>
      </c>
      <c r="I29" s="10">
        <f>D29/$P$3</f>
        <v>0.19342591701971437</v>
      </c>
      <c r="J29" s="10">
        <f>E29/$P$4</f>
        <v>0.19142379614150332</v>
      </c>
      <c r="K29" s="10">
        <f t="shared" si="2"/>
        <v>0.18345015586728128</v>
      </c>
      <c r="L29" s="10">
        <f t="shared" si="3"/>
        <v>0.18081890621284896</v>
      </c>
      <c r="M29" s="10">
        <f t="shared" si="4"/>
        <v>0.17974054343053697</v>
      </c>
    </row>
    <row r="30" spans="3:13" x14ac:dyDescent="0.25">
      <c r="C30" s="128" t="s">
        <v>70</v>
      </c>
      <c r="D30" s="128"/>
      <c r="E30" s="128"/>
      <c r="F30" s="128"/>
      <c r="G30" s="128"/>
      <c r="H30" s="128"/>
      <c r="I30" s="128"/>
      <c r="J30" s="128"/>
      <c r="K30" s="128"/>
      <c r="L30" s="128"/>
      <c r="M30" s="128"/>
    </row>
    <row r="31" spans="3:13" x14ac:dyDescent="0.25">
      <c r="C31" s="128" t="s">
        <v>577</v>
      </c>
      <c r="D31" s="128"/>
      <c r="E31" s="128"/>
      <c r="F31" s="128"/>
      <c r="G31" s="128"/>
      <c r="H31" s="128"/>
      <c r="I31" s="128"/>
      <c r="J31" s="128"/>
      <c r="K31" s="128"/>
      <c r="L31" s="128"/>
      <c r="M31" s="128"/>
    </row>
    <row r="32" spans="3:13" x14ac:dyDescent="0.25">
      <c r="C32" s="119" t="s">
        <v>73</v>
      </c>
      <c r="D32" s="119"/>
      <c r="E32" s="119"/>
      <c r="F32" s="119"/>
      <c r="G32" s="119"/>
      <c r="H32" s="119"/>
      <c r="I32" s="119"/>
      <c r="J32" s="119"/>
      <c r="K32" s="119"/>
      <c r="L32" s="119"/>
      <c r="M32" s="119"/>
    </row>
    <row r="33" spans="3:13" x14ac:dyDescent="0.25">
      <c r="C33" s="128" t="s">
        <v>71</v>
      </c>
      <c r="D33" s="128"/>
      <c r="E33" s="128"/>
      <c r="F33" s="128"/>
      <c r="G33" s="128"/>
      <c r="H33" s="128"/>
      <c r="I33" s="128"/>
      <c r="J33" s="128"/>
      <c r="K33" s="128"/>
      <c r="L33" s="128"/>
      <c r="M33" s="128"/>
    </row>
    <row r="34" spans="3:13" x14ac:dyDescent="0.25"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</row>
    <row r="36" spans="3:13" x14ac:dyDescent="0.25">
      <c r="I36" s="9"/>
      <c r="J36" s="9"/>
      <c r="K36" s="9"/>
    </row>
    <row r="37" spans="3:13" x14ac:dyDescent="0.25">
      <c r="I37" s="9"/>
      <c r="J37" s="9"/>
      <c r="K37" s="9"/>
    </row>
  </sheetData>
  <mergeCells count="18">
    <mergeCell ref="F7:F8"/>
    <mergeCell ref="G7:G8"/>
    <mergeCell ref="C4:M4"/>
    <mergeCell ref="C5:M5"/>
    <mergeCell ref="C33:M33"/>
    <mergeCell ref="H7:H8"/>
    <mergeCell ref="K7:K8"/>
    <mergeCell ref="L7:L8"/>
    <mergeCell ref="M7:M8"/>
    <mergeCell ref="C30:M30"/>
    <mergeCell ref="C31:M31"/>
    <mergeCell ref="C6:C9"/>
    <mergeCell ref="D6:D8"/>
    <mergeCell ref="E6:E8"/>
    <mergeCell ref="F6:H6"/>
    <mergeCell ref="I6:I8"/>
    <mergeCell ref="J6:J8"/>
    <mergeCell ref="K6:M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BB8C0-7A54-420E-AC9E-0EF853CFB0A8}">
  <dimension ref="G5:K16"/>
  <sheetViews>
    <sheetView workbookViewId="0">
      <selection activeCell="H19" sqref="H19"/>
    </sheetView>
  </sheetViews>
  <sheetFormatPr defaultColWidth="11.42578125" defaultRowHeight="15" x14ac:dyDescent="0.25"/>
  <cols>
    <col min="1" max="6" width="11.42578125" style="53"/>
    <col min="7" max="7" width="36.7109375" style="53" customWidth="1"/>
    <col min="8" max="10" width="11.42578125" style="53"/>
    <col min="11" max="11" width="18.28515625" style="53" customWidth="1"/>
    <col min="12" max="16384" width="11.42578125" style="53"/>
  </cols>
  <sheetData>
    <row r="5" spans="7:11" ht="15.75" customHeight="1" x14ac:dyDescent="0.25">
      <c r="G5" s="185" t="s">
        <v>529</v>
      </c>
      <c r="H5" s="185"/>
      <c r="I5" s="185"/>
      <c r="J5" s="185"/>
      <c r="K5" s="185"/>
    </row>
    <row r="6" spans="7:11" x14ac:dyDescent="0.25">
      <c r="G6" s="185"/>
      <c r="H6" s="185"/>
      <c r="I6" s="185"/>
      <c r="J6" s="185"/>
      <c r="K6" s="185"/>
    </row>
    <row r="7" spans="7:11" ht="15.75" thickBot="1" x14ac:dyDescent="0.3">
      <c r="G7" s="142"/>
      <c r="H7" s="142"/>
      <c r="I7" s="142"/>
      <c r="J7" s="142"/>
      <c r="K7" s="142"/>
    </row>
    <row r="8" spans="7:11" ht="15.75" thickBot="1" x14ac:dyDescent="0.3">
      <c r="G8" s="188" t="s">
        <v>285</v>
      </c>
      <c r="H8" s="166" t="s">
        <v>286</v>
      </c>
      <c r="I8" s="167"/>
      <c r="J8" s="167"/>
      <c r="K8" s="168"/>
    </row>
    <row r="9" spans="7:11" ht="27" customHeight="1" thickBot="1" x14ac:dyDescent="0.3">
      <c r="G9" s="189"/>
      <c r="H9" s="77">
        <v>2024</v>
      </c>
      <c r="I9" s="77">
        <v>2025</v>
      </c>
      <c r="J9" s="77">
        <v>2026</v>
      </c>
      <c r="K9" s="77">
        <v>2027</v>
      </c>
    </row>
    <row r="10" spans="7:11" ht="59.25" customHeight="1" thickBot="1" x14ac:dyDescent="0.3">
      <c r="G10" s="99" t="s">
        <v>459</v>
      </c>
      <c r="H10" s="100">
        <v>24.62</v>
      </c>
      <c r="I10" s="100">
        <v>22.76</v>
      </c>
      <c r="J10" s="100">
        <v>24.31</v>
      </c>
      <c r="K10" s="100">
        <v>26.37</v>
      </c>
    </row>
    <row r="11" spans="7:11" ht="15.75" thickBot="1" x14ac:dyDescent="0.3">
      <c r="G11" s="99" t="s">
        <v>460</v>
      </c>
      <c r="H11" s="100">
        <v>24.62</v>
      </c>
      <c r="I11" s="100">
        <v>22.76</v>
      </c>
      <c r="J11" s="100">
        <v>24.31</v>
      </c>
      <c r="K11" s="100">
        <v>26.37</v>
      </c>
    </row>
    <row r="12" spans="7:11" ht="26.25" thickBot="1" x14ac:dyDescent="0.3">
      <c r="G12" s="83" t="s">
        <v>293</v>
      </c>
      <c r="H12" s="101">
        <v>6.84</v>
      </c>
      <c r="I12" s="101">
        <v>5.87</v>
      </c>
      <c r="J12" s="101">
        <v>5.73</v>
      </c>
      <c r="K12" s="101">
        <v>5.93</v>
      </c>
    </row>
    <row r="13" spans="7:11" ht="51" customHeight="1" thickBot="1" x14ac:dyDescent="0.3">
      <c r="G13" s="83" t="s">
        <v>461</v>
      </c>
      <c r="H13" s="101">
        <v>11.14</v>
      </c>
      <c r="I13" s="101">
        <v>9.59</v>
      </c>
      <c r="J13" s="101">
        <v>10.55</v>
      </c>
      <c r="K13" s="101">
        <v>11.6</v>
      </c>
    </row>
    <row r="14" spans="7:11" ht="76.5" customHeight="1" thickBot="1" x14ac:dyDescent="0.3">
      <c r="G14" s="83" t="s">
        <v>462</v>
      </c>
      <c r="H14" s="101">
        <v>6.64</v>
      </c>
      <c r="I14" s="101">
        <v>7.31</v>
      </c>
      <c r="J14" s="101">
        <v>8.0399999999999991</v>
      </c>
      <c r="K14" s="101">
        <v>8.84</v>
      </c>
    </row>
    <row r="15" spans="7:11" x14ac:dyDescent="0.25">
      <c r="G15" s="67" t="s">
        <v>535</v>
      </c>
    </row>
    <row r="16" spans="7:11" ht="15" customHeight="1" x14ac:dyDescent="0.25">
      <c r="G16" s="67" t="s">
        <v>536</v>
      </c>
    </row>
  </sheetData>
  <mergeCells count="3">
    <mergeCell ref="G8:G9"/>
    <mergeCell ref="H8:K8"/>
    <mergeCell ref="G5:K7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8BF22-0683-47AB-812E-D2C6F239FBB6}">
  <dimension ref="F6:M14"/>
  <sheetViews>
    <sheetView workbookViewId="0">
      <selection activeCell="I18" sqref="I18"/>
    </sheetView>
  </sheetViews>
  <sheetFormatPr defaultColWidth="11.42578125" defaultRowHeight="15" x14ac:dyDescent="0.25"/>
  <cols>
    <col min="1" max="5" width="11.42578125" style="53"/>
    <col min="6" max="6" width="21.140625" style="53" customWidth="1"/>
    <col min="7" max="7" width="13.85546875" style="53" customWidth="1"/>
    <col min="8" max="8" width="17.5703125" style="53" customWidth="1"/>
    <col min="9" max="16384" width="11.42578125" style="53"/>
  </cols>
  <sheetData>
    <row r="6" spans="6:13" ht="15.75" customHeight="1" x14ac:dyDescent="0.25">
      <c r="F6" s="185" t="s">
        <v>528</v>
      </c>
      <c r="G6" s="185"/>
      <c r="H6" s="185"/>
      <c r="I6" s="185"/>
      <c r="J6" s="185"/>
      <c r="K6" s="185"/>
      <c r="L6" s="185"/>
      <c r="M6" s="185"/>
    </row>
    <row r="7" spans="6:13" ht="15.75" thickBot="1" x14ac:dyDescent="0.3">
      <c r="F7" s="185"/>
      <c r="G7" s="185"/>
      <c r="H7" s="185"/>
      <c r="I7" s="185"/>
      <c r="J7" s="185"/>
      <c r="K7" s="185"/>
      <c r="L7" s="185"/>
      <c r="M7" s="185"/>
    </row>
    <row r="8" spans="6:13" ht="15.75" thickBot="1" x14ac:dyDescent="0.3">
      <c r="F8" s="198" t="s">
        <v>240</v>
      </c>
      <c r="G8" s="200" t="s">
        <v>383</v>
      </c>
      <c r="H8" s="198" t="s">
        <v>242</v>
      </c>
      <c r="I8" s="200" t="s">
        <v>306</v>
      </c>
      <c r="J8" s="202" t="s">
        <v>384</v>
      </c>
      <c r="K8" s="203"/>
      <c r="L8" s="203"/>
      <c r="M8" s="204"/>
    </row>
    <row r="9" spans="6:13" ht="15.75" thickBot="1" x14ac:dyDescent="0.3">
      <c r="F9" s="199"/>
      <c r="G9" s="201"/>
      <c r="H9" s="199"/>
      <c r="I9" s="201"/>
      <c r="J9" s="109">
        <v>2024</v>
      </c>
      <c r="K9" s="109">
        <v>2025</v>
      </c>
      <c r="L9" s="109">
        <v>2026</v>
      </c>
      <c r="M9" s="109">
        <v>2027</v>
      </c>
    </row>
    <row r="10" spans="6:13" ht="63" customHeight="1" x14ac:dyDescent="0.25">
      <c r="F10" s="205" t="s">
        <v>463</v>
      </c>
      <c r="G10" s="195" t="s">
        <v>308</v>
      </c>
      <c r="H10" s="205" t="s">
        <v>464</v>
      </c>
      <c r="I10" s="92">
        <v>0.90800000000000003</v>
      </c>
      <c r="J10" s="208">
        <v>0.5</v>
      </c>
      <c r="K10" s="208">
        <v>0.49</v>
      </c>
      <c r="L10" s="208">
        <v>0.48</v>
      </c>
      <c r="M10" s="208">
        <v>0.47</v>
      </c>
    </row>
    <row r="11" spans="6:13" ht="15.75" thickBot="1" x14ac:dyDescent="0.3">
      <c r="F11" s="175"/>
      <c r="G11" s="196"/>
      <c r="H11" s="175"/>
      <c r="I11" s="91">
        <v>-2021</v>
      </c>
      <c r="J11" s="209"/>
      <c r="K11" s="209"/>
      <c r="L11" s="209"/>
      <c r="M11" s="209"/>
    </row>
    <row r="12" spans="6:13" ht="73.5" customHeight="1" x14ac:dyDescent="0.25">
      <c r="F12" s="174" t="s">
        <v>465</v>
      </c>
      <c r="G12" s="196"/>
      <c r="H12" s="174" t="s">
        <v>466</v>
      </c>
      <c r="I12" s="92">
        <v>0.98799999999999999</v>
      </c>
      <c r="J12" s="208">
        <v>0.1</v>
      </c>
      <c r="K12" s="208">
        <v>0.09</v>
      </c>
      <c r="L12" s="208">
        <v>0.08</v>
      </c>
      <c r="M12" s="208">
        <v>7.0000000000000007E-2</v>
      </c>
    </row>
    <row r="13" spans="6:13" ht="15.75" thickBot="1" x14ac:dyDescent="0.3">
      <c r="F13" s="175"/>
      <c r="G13" s="197"/>
      <c r="H13" s="175"/>
      <c r="I13" s="91">
        <v>-2021</v>
      </c>
      <c r="J13" s="209"/>
      <c r="K13" s="209"/>
      <c r="L13" s="209"/>
      <c r="M13" s="209"/>
    </row>
    <row r="14" spans="6:13" x14ac:dyDescent="0.25">
      <c r="F14" s="67" t="s">
        <v>534</v>
      </c>
    </row>
  </sheetData>
  <mergeCells count="19">
    <mergeCell ref="M12:M13"/>
    <mergeCell ref="F8:F9"/>
    <mergeCell ref="G8:G9"/>
    <mergeCell ref="H8:H9"/>
    <mergeCell ref="I8:I9"/>
    <mergeCell ref="J8:M8"/>
    <mergeCell ref="F10:F11"/>
    <mergeCell ref="G10:G13"/>
    <mergeCell ref="F12:F13"/>
    <mergeCell ref="H12:H13"/>
    <mergeCell ref="J12:J13"/>
    <mergeCell ref="K12:K13"/>
    <mergeCell ref="L12:L13"/>
    <mergeCell ref="H10:H11"/>
    <mergeCell ref="J10:J11"/>
    <mergeCell ref="K10:K11"/>
    <mergeCell ref="F6:M7"/>
    <mergeCell ref="L10:L11"/>
    <mergeCell ref="M10:M1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8D2A0-CC51-42D5-99BD-ECCC7335FD4C}">
  <dimension ref="F5:J17"/>
  <sheetViews>
    <sheetView topLeftCell="A10" workbookViewId="0">
      <selection activeCell="I25" sqref="I25"/>
    </sheetView>
  </sheetViews>
  <sheetFormatPr defaultColWidth="11.42578125" defaultRowHeight="15" x14ac:dyDescent="0.25"/>
  <cols>
    <col min="1" max="5" width="11.42578125" style="53"/>
    <col min="6" max="6" width="37.140625" style="53" customWidth="1"/>
    <col min="7" max="16384" width="11.42578125" style="53"/>
  </cols>
  <sheetData>
    <row r="5" spans="6:10" ht="15.75" customHeight="1" x14ac:dyDescent="0.25">
      <c r="F5" s="185" t="s">
        <v>527</v>
      </c>
      <c r="G5" s="185"/>
      <c r="H5" s="185"/>
      <c r="I5" s="185"/>
      <c r="J5" s="185"/>
    </row>
    <row r="6" spans="6:10" ht="15.75" thickBot="1" x14ac:dyDescent="0.3">
      <c r="F6" s="185"/>
      <c r="G6" s="185"/>
      <c r="H6" s="185"/>
      <c r="I6" s="185"/>
      <c r="J6" s="185"/>
    </row>
    <row r="7" spans="6:10" ht="15.75" thickBot="1" x14ac:dyDescent="0.3">
      <c r="F7" s="188" t="s">
        <v>285</v>
      </c>
      <c r="G7" s="166" t="s">
        <v>286</v>
      </c>
      <c r="H7" s="167"/>
      <c r="I7" s="167"/>
      <c r="J7" s="168"/>
    </row>
    <row r="8" spans="6:10" ht="15.75" thickBot="1" x14ac:dyDescent="0.3">
      <c r="F8" s="189"/>
      <c r="G8" s="77">
        <v>2024</v>
      </c>
      <c r="H8" s="77">
        <v>2025</v>
      </c>
      <c r="I8" s="77">
        <v>2026</v>
      </c>
      <c r="J8" s="77">
        <v>2027</v>
      </c>
    </row>
    <row r="9" spans="6:10" ht="26.25" thickBot="1" x14ac:dyDescent="0.3">
      <c r="F9" s="99" t="s">
        <v>467</v>
      </c>
      <c r="G9" s="100">
        <v>54.5</v>
      </c>
      <c r="H9" s="100">
        <v>51.1</v>
      </c>
      <c r="I9" s="100">
        <v>52.85</v>
      </c>
      <c r="J9" s="100">
        <v>56.01</v>
      </c>
    </row>
    <row r="10" spans="6:10" ht="15.75" thickBot="1" x14ac:dyDescent="0.3">
      <c r="F10" s="99" t="s">
        <v>460</v>
      </c>
      <c r="G10" s="100">
        <v>54.5</v>
      </c>
      <c r="H10" s="100">
        <v>51.1</v>
      </c>
      <c r="I10" s="100">
        <v>52.85</v>
      </c>
      <c r="J10" s="100">
        <v>56.01</v>
      </c>
    </row>
    <row r="11" spans="6:10" ht="26.25" thickBot="1" x14ac:dyDescent="0.3">
      <c r="F11" s="83" t="s">
        <v>293</v>
      </c>
      <c r="G11" s="101">
        <v>28.32</v>
      </c>
      <c r="H11" s="101">
        <v>22.4</v>
      </c>
      <c r="I11" s="101">
        <v>21.29</v>
      </c>
      <c r="J11" s="101">
        <v>21.29</v>
      </c>
    </row>
    <row r="12" spans="6:10" ht="39" thickBot="1" x14ac:dyDescent="0.3">
      <c r="F12" s="83" t="s">
        <v>468</v>
      </c>
      <c r="G12" s="101">
        <v>6.5</v>
      </c>
      <c r="H12" s="101">
        <v>7.15</v>
      </c>
      <c r="I12" s="101">
        <v>7.87</v>
      </c>
      <c r="J12" s="101">
        <v>8.65</v>
      </c>
    </row>
    <row r="13" spans="6:10" ht="39" thickBot="1" x14ac:dyDescent="0.3">
      <c r="F13" s="83" t="s">
        <v>469</v>
      </c>
      <c r="G13" s="101">
        <v>10.38</v>
      </c>
      <c r="H13" s="101">
        <v>11.31</v>
      </c>
      <c r="I13" s="101">
        <v>12.44</v>
      </c>
      <c r="J13" s="101">
        <v>13.69</v>
      </c>
    </row>
    <row r="14" spans="6:10" ht="26.25" thickBot="1" x14ac:dyDescent="0.3">
      <c r="F14" s="83" t="s">
        <v>470</v>
      </c>
      <c r="G14" s="101">
        <v>3.5</v>
      </c>
      <c r="H14" s="101">
        <v>3.85</v>
      </c>
      <c r="I14" s="101">
        <v>4.24</v>
      </c>
      <c r="J14" s="101">
        <v>4.66</v>
      </c>
    </row>
    <row r="15" spans="6:10" ht="51.75" thickBot="1" x14ac:dyDescent="0.3">
      <c r="F15" s="83" t="s">
        <v>471</v>
      </c>
      <c r="G15" s="101">
        <v>5.8</v>
      </c>
      <c r="H15" s="101">
        <v>6.38</v>
      </c>
      <c r="I15" s="101">
        <v>7.02</v>
      </c>
      <c r="J15" s="101">
        <v>7.72</v>
      </c>
    </row>
    <row r="16" spans="6:10" x14ac:dyDescent="0.25">
      <c r="F16" s="117" t="s">
        <v>532</v>
      </c>
    </row>
    <row r="17" spans="6:6" x14ac:dyDescent="0.25">
      <c r="F17" s="48" t="s">
        <v>533</v>
      </c>
    </row>
  </sheetData>
  <mergeCells count="3">
    <mergeCell ref="F7:F8"/>
    <mergeCell ref="G7:J7"/>
    <mergeCell ref="F5:J6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E9E10-0604-4FFA-999D-1577ECAF1478}">
  <dimension ref="F4:N58"/>
  <sheetViews>
    <sheetView topLeftCell="A47" workbookViewId="0">
      <selection activeCell="F57" sqref="F57"/>
    </sheetView>
  </sheetViews>
  <sheetFormatPr defaultColWidth="11.42578125" defaultRowHeight="15" x14ac:dyDescent="0.25"/>
  <cols>
    <col min="1" max="5" width="11.42578125" style="53"/>
    <col min="6" max="6" width="28.7109375" style="53" customWidth="1"/>
    <col min="7" max="7" width="8.28515625" style="53" customWidth="1"/>
    <col min="8" max="8" width="14" style="53" customWidth="1"/>
    <col min="9" max="9" width="7.5703125" style="53" customWidth="1"/>
    <col min="10" max="10" width="13.140625" style="53" customWidth="1"/>
    <col min="11" max="11" width="11.42578125" style="53"/>
    <col min="12" max="12" width="12.42578125" style="53" customWidth="1"/>
    <col min="13" max="13" width="7.140625" style="53" customWidth="1"/>
    <col min="14" max="16384" width="11.42578125" style="53"/>
  </cols>
  <sheetData>
    <row r="4" spans="6:14" ht="15.75" customHeight="1" x14ac:dyDescent="0.25">
      <c r="F4" s="185" t="s">
        <v>526</v>
      </c>
      <c r="G4" s="185"/>
      <c r="H4" s="185"/>
      <c r="I4" s="185"/>
      <c r="J4" s="185"/>
      <c r="K4" s="185"/>
      <c r="L4" s="185"/>
      <c r="M4" s="185"/>
      <c r="N4" s="185"/>
    </row>
    <row r="5" spans="6:14" ht="15.75" customHeight="1" x14ac:dyDescent="0.25">
      <c r="F5" s="185"/>
      <c r="G5" s="185"/>
      <c r="H5" s="185"/>
      <c r="I5" s="185"/>
      <c r="J5" s="185"/>
      <c r="K5" s="185"/>
      <c r="L5" s="185"/>
      <c r="M5" s="185"/>
      <c r="N5" s="185"/>
    </row>
    <row r="6" spans="6:14" ht="15.75" thickBot="1" x14ac:dyDescent="0.3">
      <c r="F6" s="185"/>
      <c r="G6" s="185"/>
      <c r="H6" s="185"/>
      <c r="I6" s="185"/>
      <c r="J6" s="185"/>
      <c r="K6" s="185"/>
      <c r="L6" s="185"/>
      <c r="M6" s="185"/>
      <c r="N6" s="185"/>
    </row>
    <row r="7" spans="6:14" ht="15.75" thickBot="1" x14ac:dyDescent="0.3">
      <c r="F7" s="138" t="s">
        <v>145</v>
      </c>
      <c r="G7" s="140">
        <v>2024</v>
      </c>
      <c r="H7" s="141"/>
      <c r="I7" s="140">
        <v>2025</v>
      </c>
      <c r="J7" s="141"/>
      <c r="K7" s="140">
        <v>2026</v>
      </c>
      <c r="L7" s="141"/>
      <c r="M7" s="140">
        <v>2027</v>
      </c>
      <c r="N7" s="141"/>
    </row>
    <row r="8" spans="6:14" ht="15.75" thickBot="1" x14ac:dyDescent="0.3">
      <c r="F8" s="139"/>
      <c r="G8" s="59" t="s">
        <v>174</v>
      </c>
      <c r="H8" s="59" t="s">
        <v>147</v>
      </c>
      <c r="I8" s="59" t="s">
        <v>174</v>
      </c>
      <c r="J8" s="59" t="s">
        <v>147</v>
      </c>
      <c r="K8" s="59" t="s">
        <v>174</v>
      </c>
      <c r="L8" s="59" t="s">
        <v>147</v>
      </c>
      <c r="M8" s="59" t="s">
        <v>174</v>
      </c>
      <c r="N8" s="59" t="s">
        <v>147</v>
      </c>
    </row>
    <row r="9" spans="6:14" ht="21.75" thickBot="1" x14ac:dyDescent="0.3">
      <c r="F9" s="113" t="s">
        <v>472</v>
      </c>
      <c r="G9" s="114"/>
      <c r="H9" s="114"/>
      <c r="I9" s="114"/>
      <c r="J9" s="114"/>
      <c r="K9" s="114"/>
      <c r="L9" s="114"/>
      <c r="M9" s="114"/>
      <c r="N9" s="114"/>
    </row>
    <row r="10" spans="6:14" ht="15.75" thickBot="1" x14ac:dyDescent="0.3">
      <c r="F10" s="113" t="s">
        <v>473</v>
      </c>
      <c r="G10" s="115">
        <v>1200</v>
      </c>
      <c r="H10" s="114">
        <v>310</v>
      </c>
      <c r="I10" s="114">
        <v>70</v>
      </c>
      <c r="J10" s="114">
        <v>10</v>
      </c>
      <c r="K10" s="114">
        <v>70</v>
      </c>
      <c r="L10" s="114">
        <v>10</v>
      </c>
      <c r="M10" s="114">
        <v>70</v>
      </c>
      <c r="N10" s="114">
        <v>10</v>
      </c>
    </row>
    <row r="11" spans="6:14" ht="23.25" thickBot="1" x14ac:dyDescent="0.3">
      <c r="F11" s="60" t="s">
        <v>474</v>
      </c>
      <c r="G11" s="64">
        <v>1200</v>
      </c>
      <c r="H11" s="63">
        <v>310</v>
      </c>
      <c r="I11" s="63">
        <v>70</v>
      </c>
      <c r="J11" s="63">
        <v>10</v>
      </c>
      <c r="K11" s="63">
        <v>70</v>
      </c>
      <c r="L11" s="63">
        <v>10</v>
      </c>
      <c r="M11" s="63">
        <v>70</v>
      </c>
      <c r="N11" s="63">
        <v>10</v>
      </c>
    </row>
    <row r="12" spans="6:14" ht="42.75" thickBot="1" x14ac:dyDescent="0.3">
      <c r="F12" s="113" t="s">
        <v>475</v>
      </c>
      <c r="G12" s="115">
        <v>21829</v>
      </c>
      <c r="H12" s="114">
        <v>755</v>
      </c>
      <c r="I12" s="115">
        <v>24021</v>
      </c>
      <c r="J12" s="114">
        <v>665.83</v>
      </c>
      <c r="K12" s="115">
        <v>26423</v>
      </c>
      <c r="L12" s="114">
        <v>719.09</v>
      </c>
      <c r="M12" s="115">
        <v>30387</v>
      </c>
      <c r="N12" s="114">
        <v>776.62</v>
      </c>
    </row>
    <row r="13" spans="6:14" ht="45.75" thickBot="1" x14ac:dyDescent="0.3">
      <c r="F13" s="60" t="s">
        <v>476</v>
      </c>
      <c r="G13" s="64">
        <v>6512</v>
      </c>
      <c r="H13" s="63">
        <v>322.20999999999998</v>
      </c>
      <c r="I13" s="64">
        <v>7000</v>
      </c>
      <c r="J13" s="63">
        <v>304.22000000000003</v>
      </c>
      <c r="K13" s="64">
        <v>7700</v>
      </c>
      <c r="L13" s="63">
        <v>328.56</v>
      </c>
      <c r="M13" s="64">
        <v>8855</v>
      </c>
      <c r="N13" s="63">
        <v>354.85</v>
      </c>
    </row>
    <row r="14" spans="6:14" ht="45.75" thickBot="1" x14ac:dyDescent="0.3">
      <c r="F14" s="60" t="s">
        <v>477</v>
      </c>
      <c r="G14" s="64">
        <v>7626</v>
      </c>
      <c r="H14" s="63">
        <v>185.1</v>
      </c>
      <c r="I14" s="64">
        <v>8251</v>
      </c>
      <c r="J14" s="63">
        <v>54.49</v>
      </c>
      <c r="K14" s="64">
        <v>9076</v>
      </c>
      <c r="L14" s="63">
        <v>58.85</v>
      </c>
      <c r="M14" s="64">
        <v>10438</v>
      </c>
      <c r="N14" s="63">
        <v>63.56</v>
      </c>
    </row>
    <row r="15" spans="6:14" ht="45.75" thickBot="1" x14ac:dyDescent="0.3">
      <c r="F15" s="60" t="s">
        <v>478</v>
      </c>
      <c r="G15" s="63">
        <v>828</v>
      </c>
      <c r="H15" s="63">
        <v>43.4</v>
      </c>
      <c r="I15" s="63">
        <v>970</v>
      </c>
      <c r="J15" s="63">
        <v>52.9</v>
      </c>
      <c r="K15" s="64">
        <v>1067</v>
      </c>
      <c r="L15" s="63">
        <v>57.13</v>
      </c>
      <c r="M15" s="64">
        <v>1227</v>
      </c>
      <c r="N15" s="63">
        <v>61.7</v>
      </c>
    </row>
    <row r="16" spans="6:14" ht="34.5" thickBot="1" x14ac:dyDescent="0.3">
      <c r="F16" s="60" t="s">
        <v>479</v>
      </c>
      <c r="G16" s="64">
        <v>6863</v>
      </c>
      <c r="H16" s="63">
        <v>65.14</v>
      </c>
      <c r="I16" s="64">
        <v>7800</v>
      </c>
      <c r="J16" s="63">
        <v>80.28</v>
      </c>
      <c r="K16" s="64">
        <v>8580</v>
      </c>
      <c r="L16" s="63">
        <v>86.71</v>
      </c>
      <c r="M16" s="64">
        <v>9867</v>
      </c>
      <c r="N16" s="63">
        <v>93.64</v>
      </c>
    </row>
    <row r="17" spans="6:14" ht="15.75" thickBot="1" x14ac:dyDescent="0.3">
      <c r="F17" s="60" t="s">
        <v>480</v>
      </c>
      <c r="G17" s="63" t="s">
        <v>176</v>
      </c>
      <c r="H17" s="63">
        <v>139.13999999999999</v>
      </c>
      <c r="I17" s="63" t="s">
        <v>176</v>
      </c>
      <c r="J17" s="63">
        <v>173.93</v>
      </c>
      <c r="K17" s="63" t="s">
        <v>176</v>
      </c>
      <c r="L17" s="63">
        <v>187.84</v>
      </c>
      <c r="M17" s="63" t="s">
        <v>176</v>
      </c>
      <c r="N17" s="63">
        <v>202.87</v>
      </c>
    </row>
    <row r="18" spans="6:14" ht="15.75" thickBot="1" x14ac:dyDescent="0.3">
      <c r="F18" s="113" t="s">
        <v>481</v>
      </c>
      <c r="G18" s="61"/>
      <c r="H18" s="61"/>
      <c r="I18" s="61"/>
      <c r="J18" s="61"/>
      <c r="K18" s="61"/>
      <c r="L18" s="61"/>
      <c r="M18" s="61"/>
      <c r="N18" s="61"/>
    </row>
    <row r="19" spans="6:14" ht="21.75" thickBot="1" x14ac:dyDescent="0.3">
      <c r="F19" s="113" t="s">
        <v>482</v>
      </c>
      <c r="G19" s="115">
        <v>962446</v>
      </c>
      <c r="H19" s="116">
        <v>98408.14</v>
      </c>
      <c r="I19" s="115">
        <v>967312</v>
      </c>
      <c r="J19" s="114">
        <v>0</v>
      </c>
      <c r="K19" s="115">
        <v>972244</v>
      </c>
      <c r="L19" s="114">
        <v>0</v>
      </c>
      <c r="M19" s="115">
        <v>977188</v>
      </c>
      <c r="N19" s="114">
        <v>0</v>
      </c>
    </row>
    <row r="20" spans="6:14" ht="34.5" thickBot="1" x14ac:dyDescent="0.3">
      <c r="F20" s="60" t="s">
        <v>483</v>
      </c>
      <c r="G20" s="64">
        <v>475250</v>
      </c>
      <c r="H20" s="62">
        <v>4000.33</v>
      </c>
      <c r="I20" s="64">
        <v>477700</v>
      </c>
      <c r="J20" s="63">
        <v>0</v>
      </c>
      <c r="K20" s="64">
        <v>480184</v>
      </c>
      <c r="L20" s="63">
        <v>0</v>
      </c>
      <c r="M20" s="64">
        <v>482674</v>
      </c>
      <c r="N20" s="63">
        <v>0</v>
      </c>
    </row>
    <row r="21" spans="6:14" ht="34.5" thickBot="1" x14ac:dyDescent="0.3">
      <c r="F21" s="60" t="s">
        <v>484</v>
      </c>
      <c r="G21" s="64">
        <v>487196</v>
      </c>
      <c r="H21" s="62">
        <v>2745.39</v>
      </c>
      <c r="I21" s="64">
        <v>489612</v>
      </c>
      <c r="J21" s="63">
        <v>0</v>
      </c>
      <c r="K21" s="64">
        <v>492060</v>
      </c>
      <c r="L21" s="63">
        <v>0</v>
      </c>
      <c r="M21" s="64">
        <v>494514</v>
      </c>
      <c r="N21" s="63">
        <v>0</v>
      </c>
    </row>
    <row r="22" spans="6:14" ht="15.75" thickBot="1" x14ac:dyDescent="0.3">
      <c r="F22" s="60" t="s">
        <v>485</v>
      </c>
      <c r="G22" s="63" t="s">
        <v>176</v>
      </c>
      <c r="H22" s="62">
        <v>91662.42</v>
      </c>
      <c r="I22" s="61"/>
      <c r="J22" s="61"/>
      <c r="K22" s="61"/>
      <c r="L22" s="61"/>
      <c r="M22" s="61"/>
      <c r="N22" s="61"/>
    </row>
    <row r="23" spans="6:14" ht="32.25" thickBot="1" x14ac:dyDescent="0.3">
      <c r="F23" s="113" t="s">
        <v>486</v>
      </c>
      <c r="G23" s="115">
        <v>671269</v>
      </c>
      <c r="H23" s="116">
        <v>40303.480000000003</v>
      </c>
      <c r="I23" s="115">
        <v>687113</v>
      </c>
      <c r="J23" s="114">
        <v>0</v>
      </c>
      <c r="K23" s="115">
        <v>701520</v>
      </c>
      <c r="L23" s="114">
        <v>0</v>
      </c>
      <c r="M23" s="115">
        <v>716632</v>
      </c>
      <c r="N23" s="114">
        <v>0</v>
      </c>
    </row>
    <row r="24" spans="6:14" ht="34.5" thickBot="1" x14ac:dyDescent="0.3">
      <c r="F24" s="60" t="s">
        <v>487</v>
      </c>
      <c r="G24" s="64">
        <v>393698</v>
      </c>
      <c r="H24" s="62">
        <v>2172.39</v>
      </c>
      <c r="I24" s="64">
        <v>403541</v>
      </c>
      <c r="J24" s="63">
        <v>0</v>
      </c>
      <c r="K24" s="64">
        <v>413629</v>
      </c>
      <c r="L24" s="63">
        <v>0</v>
      </c>
      <c r="M24" s="64">
        <v>423970</v>
      </c>
      <c r="N24" s="63">
        <v>0</v>
      </c>
    </row>
    <row r="25" spans="6:14" ht="45.75" thickBot="1" x14ac:dyDescent="0.3">
      <c r="F25" s="60" t="s">
        <v>488</v>
      </c>
      <c r="G25" s="64">
        <v>169000</v>
      </c>
      <c r="H25" s="63">
        <v>880.11</v>
      </c>
      <c r="I25" s="64">
        <v>171535</v>
      </c>
      <c r="J25" s="63">
        <v>0</v>
      </c>
      <c r="K25" s="64">
        <v>174109</v>
      </c>
      <c r="L25" s="63">
        <v>0</v>
      </c>
      <c r="M25" s="64">
        <v>176720</v>
      </c>
      <c r="N25" s="63">
        <v>0</v>
      </c>
    </row>
    <row r="26" spans="6:14" ht="45.75" thickBot="1" x14ac:dyDescent="0.3">
      <c r="F26" s="60" t="s">
        <v>489</v>
      </c>
      <c r="G26" s="64">
        <v>94474</v>
      </c>
      <c r="H26" s="62">
        <v>8837.7199999999993</v>
      </c>
      <c r="I26" s="64">
        <v>96940</v>
      </c>
      <c r="J26" s="63">
        <v>0</v>
      </c>
      <c r="K26" s="64">
        <v>98285</v>
      </c>
      <c r="L26" s="63">
        <v>0</v>
      </c>
      <c r="M26" s="64">
        <v>100135</v>
      </c>
      <c r="N26" s="63">
        <v>0</v>
      </c>
    </row>
    <row r="27" spans="6:14" ht="34.5" thickBot="1" x14ac:dyDescent="0.3">
      <c r="F27" s="60" t="s">
        <v>490</v>
      </c>
      <c r="G27" s="64">
        <v>14097</v>
      </c>
      <c r="H27" s="63">
        <v>306.26</v>
      </c>
      <c r="I27" s="64">
        <v>15097</v>
      </c>
      <c r="J27" s="63">
        <v>0</v>
      </c>
      <c r="K27" s="64">
        <v>15497</v>
      </c>
      <c r="L27" s="63">
        <v>0</v>
      </c>
      <c r="M27" s="64">
        <v>15807</v>
      </c>
      <c r="N27" s="63">
        <v>0</v>
      </c>
    </row>
    <row r="28" spans="6:14" ht="15.75" thickBot="1" x14ac:dyDescent="0.3">
      <c r="F28" s="60" t="s">
        <v>491</v>
      </c>
      <c r="G28" s="63" t="s">
        <v>176</v>
      </c>
      <c r="H28" s="62">
        <v>28107.01</v>
      </c>
      <c r="I28" s="61"/>
      <c r="J28" s="61"/>
      <c r="K28" s="61"/>
      <c r="L28" s="61"/>
      <c r="M28" s="61"/>
      <c r="N28" s="61"/>
    </row>
    <row r="29" spans="6:14" ht="21.75" thickBot="1" x14ac:dyDescent="0.3">
      <c r="F29" s="113" t="s">
        <v>492</v>
      </c>
      <c r="G29" s="61"/>
      <c r="H29" s="61"/>
      <c r="I29" s="61"/>
      <c r="J29" s="61"/>
      <c r="K29" s="61"/>
      <c r="L29" s="61"/>
      <c r="M29" s="61"/>
      <c r="N29" s="61"/>
    </row>
    <row r="30" spans="6:14" ht="21.75" thickBot="1" x14ac:dyDescent="0.3">
      <c r="F30" s="113" t="s">
        <v>493</v>
      </c>
      <c r="G30" s="115">
        <v>4500</v>
      </c>
      <c r="H30" s="114">
        <v>47.04</v>
      </c>
      <c r="I30" s="115">
        <v>4600</v>
      </c>
      <c r="J30" s="114">
        <v>51.74</v>
      </c>
      <c r="K30" s="115">
        <v>4681</v>
      </c>
      <c r="L30" s="114">
        <v>56.92</v>
      </c>
      <c r="M30" s="115">
        <v>4775</v>
      </c>
      <c r="N30" s="114">
        <v>62.61</v>
      </c>
    </row>
    <row r="31" spans="6:14" ht="34.5" thickBot="1" x14ac:dyDescent="0.3">
      <c r="F31" s="60" t="s">
        <v>494</v>
      </c>
      <c r="G31" s="64">
        <v>4500</v>
      </c>
      <c r="H31" s="63">
        <v>47.04</v>
      </c>
      <c r="I31" s="64">
        <v>4600</v>
      </c>
      <c r="J31" s="63">
        <v>51.74</v>
      </c>
      <c r="K31" s="64">
        <v>4681</v>
      </c>
      <c r="L31" s="63">
        <v>56.92</v>
      </c>
      <c r="M31" s="64">
        <v>4775</v>
      </c>
      <c r="N31" s="63">
        <v>62.61</v>
      </c>
    </row>
    <row r="32" spans="6:14" ht="21.75" thickBot="1" x14ac:dyDescent="0.3">
      <c r="F32" s="113" t="s">
        <v>495</v>
      </c>
      <c r="G32" s="115">
        <v>2080</v>
      </c>
      <c r="H32" s="114">
        <v>37.68</v>
      </c>
      <c r="I32" s="115">
        <v>2195</v>
      </c>
      <c r="J32" s="114">
        <v>42.6</v>
      </c>
      <c r="K32" s="115">
        <v>2415</v>
      </c>
      <c r="L32" s="114">
        <v>46.86</v>
      </c>
      <c r="M32" s="115">
        <v>2610</v>
      </c>
      <c r="N32" s="114">
        <v>51.55</v>
      </c>
    </row>
    <row r="33" spans="6:14" ht="34.5" thickBot="1" x14ac:dyDescent="0.3">
      <c r="F33" s="60" t="s">
        <v>496</v>
      </c>
      <c r="G33" s="63">
        <v>80</v>
      </c>
      <c r="H33" s="63">
        <v>6.76</v>
      </c>
      <c r="I33" s="63">
        <v>95</v>
      </c>
      <c r="J33" s="63">
        <v>7.49</v>
      </c>
      <c r="K33" s="63">
        <v>105</v>
      </c>
      <c r="L33" s="63">
        <v>8.24</v>
      </c>
      <c r="M33" s="63">
        <v>110</v>
      </c>
      <c r="N33" s="63">
        <v>9.06</v>
      </c>
    </row>
    <row r="34" spans="6:14" ht="23.25" thickBot="1" x14ac:dyDescent="0.3">
      <c r="F34" s="60" t="s">
        <v>497</v>
      </c>
      <c r="G34" s="64">
        <v>2000</v>
      </c>
      <c r="H34" s="63">
        <v>30.92</v>
      </c>
      <c r="I34" s="64">
        <v>2100</v>
      </c>
      <c r="J34" s="63">
        <v>35.119999999999997</v>
      </c>
      <c r="K34" s="64">
        <v>2310</v>
      </c>
      <c r="L34" s="63">
        <v>38.630000000000003</v>
      </c>
      <c r="M34" s="64">
        <v>2500</v>
      </c>
      <c r="N34" s="63">
        <v>42.49</v>
      </c>
    </row>
    <row r="35" spans="6:14" ht="21.75" thickBot="1" x14ac:dyDescent="0.3">
      <c r="F35" s="113" t="s">
        <v>498</v>
      </c>
      <c r="G35" s="115">
        <v>5000</v>
      </c>
      <c r="H35" s="114">
        <v>47.23</v>
      </c>
      <c r="I35" s="115">
        <v>5100</v>
      </c>
      <c r="J35" s="114">
        <v>51.95</v>
      </c>
      <c r="K35" s="115">
        <v>5200</v>
      </c>
      <c r="L35" s="114">
        <v>57.15</v>
      </c>
      <c r="M35" s="115">
        <v>5300</v>
      </c>
      <c r="N35" s="114">
        <v>62.86</v>
      </c>
    </row>
    <row r="36" spans="6:14" ht="45.75" thickBot="1" x14ac:dyDescent="0.3">
      <c r="F36" s="60" t="s">
        <v>499</v>
      </c>
      <c r="G36" s="64">
        <v>5000</v>
      </c>
      <c r="H36" s="63">
        <v>47.23</v>
      </c>
      <c r="I36" s="64">
        <v>5100</v>
      </c>
      <c r="J36" s="63">
        <v>51.95</v>
      </c>
      <c r="K36" s="64">
        <v>5200</v>
      </c>
      <c r="L36" s="63">
        <v>57.15</v>
      </c>
      <c r="M36" s="64">
        <v>5300</v>
      </c>
      <c r="N36" s="63">
        <v>62.86</v>
      </c>
    </row>
    <row r="37" spans="6:14" ht="15.75" thickBot="1" x14ac:dyDescent="0.3">
      <c r="F37" s="113" t="s">
        <v>500</v>
      </c>
      <c r="G37" s="115">
        <v>256411</v>
      </c>
      <c r="H37" s="114">
        <v>434.28</v>
      </c>
      <c r="I37" s="115">
        <v>261970</v>
      </c>
      <c r="J37" s="114">
        <v>157.47</v>
      </c>
      <c r="K37" s="115">
        <v>267090</v>
      </c>
      <c r="L37" s="114">
        <v>165.35</v>
      </c>
      <c r="M37" s="115">
        <v>272260</v>
      </c>
      <c r="N37" s="114">
        <v>173.61</v>
      </c>
    </row>
    <row r="38" spans="6:14" ht="21.75" thickBot="1" x14ac:dyDescent="0.3">
      <c r="F38" s="113" t="s">
        <v>501</v>
      </c>
      <c r="G38" s="115">
        <v>256411</v>
      </c>
      <c r="H38" s="114">
        <v>434.28</v>
      </c>
      <c r="I38" s="115">
        <v>261970</v>
      </c>
      <c r="J38" s="114">
        <v>157.47</v>
      </c>
      <c r="K38" s="115">
        <v>267090</v>
      </c>
      <c r="L38" s="114">
        <v>165.35</v>
      </c>
      <c r="M38" s="115">
        <v>272260</v>
      </c>
      <c r="N38" s="114">
        <v>173.61</v>
      </c>
    </row>
    <row r="39" spans="6:14" ht="34.5" thickBot="1" x14ac:dyDescent="0.3">
      <c r="F39" s="60" t="s">
        <v>502</v>
      </c>
      <c r="G39" s="64">
        <v>27300</v>
      </c>
      <c r="H39" s="63">
        <v>376.2</v>
      </c>
      <c r="I39" s="64">
        <v>27800</v>
      </c>
      <c r="J39" s="63">
        <v>0</v>
      </c>
      <c r="K39" s="64">
        <v>27850</v>
      </c>
      <c r="L39" s="63">
        <v>0</v>
      </c>
      <c r="M39" s="64">
        <v>27900</v>
      </c>
      <c r="N39" s="63">
        <v>0</v>
      </c>
    </row>
    <row r="40" spans="6:14" ht="45.75" thickBot="1" x14ac:dyDescent="0.3">
      <c r="F40" s="60" t="s">
        <v>503</v>
      </c>
      <c r="G40" s="63">
        <v>165</v>
      </c>
      <c r="H40" s="63">
        <v>1</v>
      </c>
      <c r="I40" s="63">
        <v>170</v>
      </c>
      <c r="J40" s="63">
        <v>1.31</v>
      </c>
      <c r="K40" s="63">
        <v>185</v>
      </c>
      <c r="L40" s="63">
        <v>1.38</v>
      </c>
      <c r="M40" s="63">
        <v>200</v>
      </c>
      <c r="N40" s="63">
        <v>1.45</v>
      </c>
    </row>
    <row r="41" spans="6:14" ht="34.5" thickBot="1" x14ac:dyDescent="0.3">
      <c r="F41" s="60" t="s">
        <v>504</v>
      </c>
      <c r="G41" s="63">
        <v>46</v>
      </c>
      <c r="H41" s="63">
        <v>1.6</v>
      </c>
      <c r="I41" s="63">
        <v>50</v>
      </c>
      <c r="J41" s="63">
        <v>2.63</v>
      </c>
      <c r="K41" s="63">
        <v>55</v>
      </c>
      <c r="L41" s="63">
        <v>2.76</v>
      </c>
      <c r="M41" s="63">
        <v>60</v>
      </c>
      <c r="N41" s="63">
        <v>2.89</v>
      </c>
    </row>
    <row r="42" spans="6:14" ht="15.75" thickBot="1" x14ac:dyDescent="0.3">
      <c r="F42" s="60" t="s">
        <v>505</v>
      </c>
      <c r="G42" s="63" t="s">
        <v>176</v>
      </c>
      <c r="H42" s="63">
        <v>40.340000000000003</v>
      </c>
      <c r="I42" s="63" t="s">
        <v>176</v>
      </c>
      <c r="J42" s="63">
        <v>114.01</v>
      </c>
      <c r="K42" s="63" t="s">
        <v>176</v>
      </c>
      <c r="L42" s="63">
        <v>119.71</v>
      </c>
      <c r="M42" s="63" t="s">
        <v>176</v>
      </c>
      <c r="N42" s="63">
        <v>125.7</v>
      </c>
    </row>
    <row r="43" spans="6:14" ht="34.5" thickBot="1" x14ac:dyDescent="0.3">
      <c r="F43" s="60" t="s">
        <v>506</v>
      </c>
      <c r="G43" s="64">
        <v>220000</v>
      </c>
      <c r="H43" s="63">
        <v>13.48</v>
      </c>
      <c r="I43" s="64">
        <v>225000</v>
      </c>
      <c r="J43" s="63">
        <v>35.9</v>
      </c>
      <c r="K43" s="64">
        <v>230000</v>
      </c>
      <c r="L43" s="63">
        <v>37.69</v>
      </c>
      <c r="M43" s="64">
        <v>235000</v>
      </c>
      <c r="N43" s="63">
        <v>39.58</v>
      </c>
    </row>
    <row r="44" spans="6:14" ht="34.5" thickBot="1" x14ac:dyDescent="0.3">
      <c r="F44" s="60" t="s">
        <v>507</v>
      </c>
      <c r="G44" s="64">
        <v>8900</v>
      </c>
      <c r="H44" s="63">
        <v>1.67</v>
      </c>
      <c r="I44" s="64">
        <v>8950</v>
      </c>
      <c r="J44" s="63">
        <v>3.62</v>
      </c>
      <c r="K44" s="64">
        <v>9000</v>
      </c>
      <c r="L44" s="63">
        <v>3.81</v>
      </c>
      <c r="M44" s="64">
        <v>9100</v>
      </c>
      <c r="N44" s="63">
        <v>3.99</v>
      </c>
    </row>
    <row r="45" spans="6:14" ht="32.25" thickBot="1" x14ac:dyDescent="0.3">
      <c r="F45" s="113" t="s">
        <v>508</v>
      </c>
      <c r="G45" s="61"/>
      <c r="H45" s="61"/>
      <c r="I45" s="61"/>
      <c r="J45" s="61"/>
      <c r="K45" s="61"/>
      <c r="L45" s="61"/>
      <c r="M45" s="61"/>
      <c r="N45" s="61"/>
    </row>
    <row r="46" spans="6:14" ht="21.75" thickBot="1" x14ac:dyDescent="0.3">
      <c r="F46" s="113" t="s">
        <v>509</v>
      </c>
      <c r="G46" s="115">
        <v>20000</v>
      </c>
      <c r="H46" s="114">
        <v>734.42</v>
      </c>
      <c r="I46" s="115">
        <v>10000</v>
      </c>
      <c r="J46" s="114">
        <v>800.3</v>
      </c>
      <c r="K46" s="115">
        <v>10000</v>
      </c>
      <c r="L46" s="114">
        <v>863.19</v>
      </c>
      <c r="M46" s="115">
        <v>10000</v>
      </c>
      <c r="N46" s="114">
        <v>927.77</v>
      </c>
    </row>
    <row r="47" spans="6:14" ht="23.25" thickBot="1" x14ac:dyDescent="0.3">
      <c r="F47" s="60" t="s">
        <v>510</v>
      </c>
      <c r="G47" s="64">
        <v>20000</v>
      </c>
      <c r="H47" s="63">
        <v>734.42</v>
      </c>
      <c r="I47" s="64">
        <v>10000</v>
      </c>
      <c r="J47" s="63">
        <v>800.3</v>
      </c>
      <c r="K47" s="64">
        <v>10000</v>
      </c>
      <c r="L47" s="63">
        <v>863.19</v>
      </c>
      <c r="M47" s="64">
        <v>10000</v>
      </c>
      <c r="N47" s="63">
        <v>927.77</v>
      </c>
    </row>
    <row r="48" spans="6:14" ht="21.75" thickBot="1" x14ac:dyDescent="0.3">
      <c r="F48" s="113" t="s">
        <v>511</v>
      </c>
      <c r="G48" s="114">
        <v>700</v>
      </c>
      <c r="H48" s="114">
        <v>78.81</v>
      </c>
      <c r="I48" s="114">
        <v>700</v>
      </c>
      <c r="J48" s="114">
        <v>85.53</v>
      </c>
      <c r="K48" s="114">
        <v>700</v>
      </c>
      <c r="L48" s="114">
        <v>92.25</v>
      </c>
      <c r="M48" s="114">
        <v>700</v>
      </c>
      <c r="N48" s="114">
        <v>99.15</v>
      </c>
    </row>
    <row r="49" spans="6:14" ht="34.5" thickBot="1" x14ac:dyDescent="0.3">
      <c r="F49" s="60" t="s">
        <v>512</v>
      </c>
      <c r="G49" s="63">
        <v>700</v>
      </c>
      <c r="H49" s="63">
        <v>78.81</v>
      </c>
      <c r="I49" s="63">
        <v>700</v>
      </c>
      <c r="J49" s="63">
        <v>85.53</v>
      </c>
      <c r="K49" s="63">
        <v>700</v>
      </c>
      <c r="L49" s="63">
        <v>92.25</v>
      </c>
      <c r="M49" s="63">
        <v>700</v>
      </c>
      <c r="N49" s="63">
        <v>99.15</v>
      </c>
    </row>
    <row r="50" spans="6:14" ht="32.25" thickBot="1" x14ac:dyDescent="0.3">
      <c r="F50" s="113" t="s">
        <v>148</v>
      </c>
      <c r="G50" s="115">
        <v>47371</v>
      </c>
      <c r="H50" s="116">
        <v>2714.2</v>
      </c>
      <c r="I50" s="115">
        <v>104406</v>
      </c>
      <c r="J50" s="116">
        <v>5760.37</v>
      </c>
      <c r="K50" s="115">
        <v>65482</v>
      </c>
      <c r="L50" s="116">
        <v>7585.72</v>
      </c>
      <c r="M50" s="115">
        <v>152278</v>
      </c>
      <c r="N50" s="116">
        <v>8763.7800000000007</v>
      </c>
    </row>
    <row r="51" spans="6:14" ht="23.25" thickBot="1" x14ac:dyDescent="0.3">
      <c r="F51" s="60" t="s">
        <v>151</v>
      </c>
      <c r="G51" s="64">
        <v>47371</v>
      </c>
      <c r="H51" s="62">
        <v>2714.2</v>
      </c>
      <c r="I51" s="64">
        <v>104406</v>
      </c>
      <c r="J51" s="62">
        <v>5760.37</v>
      </c>
      <c r="K51" s="64">
        <v>65482</v>
      </c>
      <c r="L51" s="62">
        <v>7585.72</v>
      </c>
      <c r="M51" s="64">
        <v>152278</v>
      </c>
      <c r="N51" s="62">
        <v>8763.7800000000007</v>
      </c>
    </row>
    <row r="52" spans="6:14" ht="23.25" thickBot="1" x14ac:dyDescent="0.3">
      <c r="F52" s="60" t="s">
        <v>154</v>
      </c>
      <c r="G52" s="64">
        <v>1954</v>
      </c>
      <c r="H52" s="62">
        <v>1225.3800000000001</v>
      </c>
      <c r="I52" s="64">
        <v>4307</v>
      </c>
      <c r="J52" s="62">
        <v>2699.42</v>
      </c>
      <c r="K52" s="64">
        <v>5673</v>
      </c>
      <c r="L52" s="62">
        <v>3605.88</v>
      </c>
      <c r="M52" s="63">
        <v>66</v>
      </c>
      <c r="N52" s="62">
        <v>4104.76</v>
      </c>
    </row>
    <row r="53" spans="6:14" ht="34.5" thickBot="1" x14ac:dyDescent="0.3">
      <c r="F53" s="60" t="s">
        <v>155</v>
      </c>
      <c r="G53" s="64">
        <v>5343</v>
      </c>
      <c r="H53" s="63">
        <v>884.5</v>
      </c>
      <c r="I53" s="64">
        <v>11776</v>
      </c>
      <c r="J53" s="62">
        <v>1949.45</v>
      </c>
      <c r="K53" s="64">
        <v>15510</v>
      </c>
      <c r="L53" s="62">
        <v>2515.98</v>
      </c>
      <c r="M53" s="64">
        <v>17907</v>
      </c>
      <c r="N53" s="62">
        <v>2968.86</v>
      </c>
    </row>
    <row r="54" spans="6:14" ht="23.25" thickBot="1" x14ac:dyDescent="0.3">
      <c r="F54" s="60" t="s">
        <v>160</v>
      </c>
      <c r="G54" s="64">
        <v>40074</v>
      </c>
      <c r="H54" s="63">
        <v>604.30999999999995</v>
      </c>
      <c r="I54" s="64">
        <v>88323</v>
      </c>
      <c r="J54" s="62">
        <v>1111.5</v>
      </c>
      <c r="K54" s="64">
        <v>44299</v>
      </c>
      <c r="L54" s="62">
        <v>1463.85</v>
      </c>
      <c r="M54" s="64">
        <v>134305</v>
      </c>
      <c r="N54" s="62">
        <v>1690.16</v>
      </c>
    </row>
    <row r="55" spans="6:14" ht="21.75" thickBot="1" x14ac:dyDescent="0.3">
      <c r="F55" s="113" t="s">
        <v>513</v>
      </c>
      <c r="G55" s="114">
        <v>421</v>
      </c>
      <c r="H55" s="114">
        <v>36.700000000000003</v>
      </c>
      <c r="I55" s="114">
        <v>446</v>
      </c>
      <c r="J55" s="114">
        <v>48.77</v>
      </c>
      <c r="K55" s="114">
        <v>446</v>
      </c>
      <c r="L55" s="114">
        <v>53.84</v>
      </c>
      <c r="M55" s="114">
        <v>471</v>
      </c>
      <c r="N55" s="114">
        <v>58.98</v>
      </c>
    </row>
    <row r="56" spans="6:14" ht="15.75" thickBot="1" x14ac:dyDescent="0.3">
      <c r="F56" s="113" t="s">
        <v>514</v>
      </c>
      <c r="G56" s="114">
        <v>421</v>
      </c>
      <c r="H56" s="114">
        <v>36.700000000000003</v>
      </c>
      <c r="I56" s="114">
        <v>446</v>
      </c>
      <c r="J56" s="114">
        <v>48.77</v>
      </c>
      <c r="K56" s="114">
        <v>446</v>
      </c>
      <c r="L56" s="114">
        <v>53.84</v>
      </c>
      <c r="M56" s="114">
        <v>471</v>
      </c>
      <c r="N56" s="114">
        <v>58.98</v>
      </c>
    </row>
    <row r="57" spans="6:14" ht="68.25" thickBot="1" x14ac:dyDescent="0.3">
      <c r="F57" s="60" t="s">
        <v>515</v>
      </c>
      <c r="G57" s="63">
        <v>400</v>
      </c>
      <c r="H57" s="63">
        <v>6.94</v>
      </c>
      <c r="I57" s="63">
        <v>425</v>
      </c>
      <c r="J57" s="63">
        <v>35.04</v>
      </c>
      <c r="K57" s="63">
        <v>425</v>
      </c>
      <c r="L57" s="63">
        <v>38.69</v>
      </c>
      <c r="M57" s="63">
        <v>450</v>
      </c>
      <c r="N57" s="63">
        <v>42.38</v>
      </c>
    </row>
    <row r="58" spans="6:14" ht="34.5" thickBot="1" x14ac:dyDescent="0.3">
      <c r="F58" s="60" t="s">
        <v>516</v>
      </c>
      <c r="G58" s="63">
        <v>21</v>
      </c>
      <c r="H58" s="63">
        <v>29.76</v>
      </c>
      <c r="I58" s="63">
        <v>21</v>
      </c>
      <c r="J58" s="63">
        <v>13.73</v>
      </c>
      <c r="K58" s="63">
        <v>21</v>
      </c>
      <c r="L58" s="63">
        <v>15.15</v>
      </c>
      <c r="M58" s="63">
        <v>21</v>
      </c>
      <c r="N58" s="63">
        <v>16.600000000000001</v>
      </c>
    </row>
  </sheetData>
  <mergeCells count="6">
    <mergeCell ref="F4:N6"/>
    <mergeCell ref="F7:F8"/>
    <mergeCell ref="G7:H7"/>
    <mergeCell ref="I7:J7"/>
    <mergeCell ref="K7:L7"/>
    <mergeCell ref="M7:N7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C287C-2DC3-477A-9C80-1393AB415A74}">
  <dimension ref="F3:N13"/>
  <sheetViews>
    <sheetView workbookViewId="0">
      <selection activeCell="P9" sqref="P9"/>
    </sheetView>
  </sheetViews>
  <sheetFormatPr defaultColWidth="11.42578125" defaultRowHeight="15" x14ac:dyDescent="0.25"/>
  <cols>
    <col min="1" max="5" width="11.42578125" style="53"/>
    <col min="6" max="6" width="34.7109375" style="53" customWidth="1"/>
    <col min="7" max="13" width="11.42578125" style="53"/>
    <col min="14" max="14" width="16" style="53" customWidth="1"/>
    <col min="15" max="16384" width="11.42578125" style="53"/>
  </cols>
  <sheetData>
    <row r="3" spans="6:14" ht="15.75" customHeight="1" x14ac:dyDescent="0.25">
      <c r="F3" s="214" t="s">
        <v>525</v>
      </c>
      <c r="G3" s="214"/>
      <c r="H3" s="214"/>
      <c r="I3" s="214"/>
      <c r="J3" s="214"/>
      <c r="K3" s="214"/>
      <c r="L3" s="214"/>
      <c r="M3" s="214"/>
      <c r="N3" s="214"/>
    </row>
    <row r="4" spans="6:14" ht="16.5" thickBot="1" x14ac:dyDescent="0.3">
      <c r="F4" s="126" t="s">
        <v>517</v>
      </c>
      <c r="G4" s="126"/>
      <c r="H4" s="126"/>
      <c r="I4" s="126"/>
      <c r="J4" s="126"/>
      <c r="K4" s="126"/>
      <c r="L4" s="126"/>
      <c r="M4" s="126"/>
      <c r="N4" s="126"/>
    </row>
    <row r="5" spans="6:14" ht="15.75" thickBot="1" x14ac:dyDescent="0.3">
      <c r="F5" s="138" t="s">
        <v>145</v>
      </c>
      <c r="G5" s="140">
        <v>2024</v>
      </c>
      <c r="H5" s="141"/>
      <c r="I5" s="140">
        <v>2025</v>
      </c>
      <c r="J5" s="141"/>
      <c r="K5" s="140">
        <v>2026</v>
      </c>
      <c r="L5" s="141"/>
      <c r="M5" s="140">
        <v>2027</v>
      </c>
      <c r="N5" s="141"/>
    </row>
    <row r="6" spans="6:14" ht="15.75" thickBot="1" x14ac:dyDescent="0.3">
      <c r="F6" s="215"/>
      <c r="G6" s="59" t="s">
        <v>174</v>
      </c>
      <c r="H6" s="59" t="s">
        <v>147</v>
      </c>
      <c r="I6" s="59" t="s">
        <v>174</v>
      </c>
      <c r="J6" s="59" t="s">
        <v>147</v>
      </c>
      <c r="K6" s="59" t="s">
        <v>174</v>
      </c>
      <c r="L6" s="59" t="s">
        <v>147</v>
      </c>
      <c r="M6" s="59" t="s">
        <v>174</v>
      </c>
      <c r="N6" s="59" t="s">
        <v>147</v>
      </c>
    </row>
    <row r="7" spans="6:14" ht="21.75" thickBot="1" x14ac:dyDescent="0.3">
      <c r="F7" s="113" t="s">
        <v>518</v>
      </c>
      <c r="G7" s="115">
        <v>1300</v>
      </c>
      <c r="H7" s="114">
        <v>318.2</v>
      </c>
      <c r="I7" s="115">
        <v>1400</v>
      </c>
      <c r="J7" s="114">
        <v>350.02</v>
      </c>
      <c r="K7" s="115">
        <v>1500</v>
      </c>
      <c r="L7" s="114">
        <v>392.03</v>
      </c>
      <c r="M7" s="115">
        <v>1600</v>
      </c>
      <c r="N7" s="114">
        <v>450.83</v>
      </c>
    </row>
    <row r="8" spans="6:14" ht="21.75" thickBot="1" x14ac:dyDescent="0.3">
      <c r="F8" s="113" t="s">
        <v>519</v>
      </c>
      <c r="G8" s="115">
        <v>1300</v>
      </c>
      <c r="H8" s="114">
        <v>318.2</v>
      </c>
      <c r="I8" s="115">
        <v>1400</v>
      </c>
      <c r="J8" s="114">
        <v>350.02</v>
      </c>
      <c r="K8" s="115">
        <v>1500</v>
      </c>
      <c r="L8" s="114">
        <v>392.03</v>
      </c>
      <c r="M8" s="115">
        <v>1600</v>
      </c>
      <c r="N8" s="114">
        <v>450.83</v>
      </c>
    </row>
    <row r="9" spans="6:14" ht="23.25" thickBot="1" x14ac:dyDescent="0.3">
      <c r="F9" s="60" t="s">
        <v>520</v>
      </c>
      <c r="G9" s="64">
        <v>1300</v>
      </c>
      <c r="H9" s="63">
        <v>318.2</v>
      </c>
      <c r="I9" s="64">
        <v>1400</v>
      </c>
      <c r="J9" s="63">
        <v>350.02</v>
      </c>
      <c r="K9" s="64">
        <v>1500</v>
      </c>
      <c r="L9" s="63">
        <v>392.03</v>
      </c>
      <c r="M9" s="64">
        <v>1600</v>
      </c>
      <c r="N9" s="63">
        <v>450.83</v>
      </c>
    </row>
    <row r="10" spans="6:14" ht="21.75" thickBot="1" x14ac:dyDescent="0.3">
      <c r="F10" s="113" t="s">
        <v>521</v>
      </c>
      <c r="G10" s="115">
        <v>694862</v>
      </c>
      <c r="H10" s="116">
        <v>4860.88</v>
      </c>
      <c r="I10" s="115">
        <v>4437</v>
      </c>
      <c r="J10" s="114">
        <v>520.99</v>
      </c>
      <c r="K10" s="115">
        <v>4659</v>
      </c>
      <c r="L10" s="114">
        <v>562.66999999999996</v>
      </c>
      <c r="M10" s="115">
        <v>4892</v>
      </c>
      <c r="N10" s="114">
        <v>607.67999999999995</v>
      </c>
    </row>
    <row r="11" spans="6:14" ht="21.75" thickBot="1" x14ac:dyDescent="0.3">
      <c r="F11" s="113" t="s">
        <v>522</v>
      </c>
      <c r="G11" s="115">
        <v>694862</v>
      </c>
      <c r="H11" s="116">
        <v>4860.88</v>
      </c>
      <c r="I11" s="115">
        <v>4437</v>
      </c>
      <c r="J11" s="114">
        <v>520.99</v>
      </c>
      <c r="K11" s="115">
        <v>4659</v>
      </c>
      <c r="L11" s="114">
        <v>562.66999999999996</v>
      </c>
      <c r="M11" s="115">
        <v>4892</v>
      </c>
      <c r="N11" s="114">
        <v>607.67999999999995</v>
      </c>
    </row>
    <row r="12" spans="6:14" ht="23.25" thickBot="1" x14ac:dyDescent="0.3">
      <c r="F12" s="60" t="s">
        <v>523</v>
      </c>
      <c r="G12" s="64">
        <v>4226</v>
      </c>
      <c r="H12" s="63">
        <v>482.4</v>
      </c>
      <c r="I12" s="64">
        <v>4437</v>
      </c>
      <c r="J12" s="63">
        <v>520.99</v>
      </c>
      <c r="K12" s="64">
        <v>4659</v>
      </c>
      <c r="L12" s="63">
        <v>562.66999999999996</v>
      </c>
      <c r="M12" s="64">
        <v>4892</v>
      </c>
      <c r="N12" s="63">
        <v>607.67999999999995</v>
      </c>
    </row>
    <row r="13" spans="6:14" ht="23.25" thickBot="1" x14ac:dyDescent="0.3">
      <c r="F13" s="60" t="s">
        <v>524</v>
      </c>
      <c r="G13" s="64">
        <v>690636</v>
      </c>
      <c r="H13" s="62">
        <v>4378.4799999999996</v>
      </c>
      <c r="I13" s="61"/>
      <c r="J13" s="61"/>
      <c r="K13" s="61"/>
      <c r="L13" s="61"/>
      <c r="M13" s="61"/>
      <c r="N13" s="61"/>
    </row>
  </sheetData>
  <mergeCells count="7">
    <mergeCell ref="F3:N3"/>
    <mergeCell ref="F4:N4"/>
    <mergeCell ref="F5:F6"/>
    <mergeCell ref="G5:H5"/>
    <mergeCell ref="I5:J5"/>
    <mergeCell ref="K5:L5"/>
    <mergeCell ref="M5:N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A9C47-239E-4EF0-826A-3571C18FEF6A}">
  <dimension ref="D4:Q47"/>
  <sheetViews>
    <sheetView showGridLines="0" topLeftCell="A7" workbookViewId="0">
      <selection activeCell="J22" sqref="J22"/>
    </sheetView>
  </sheetViews>
  <sheetFormatPr defaultColWidth="9.140625" defaultRowHeight="15" x14ac:dyDescent="0.25"/>
  <cols>
    <col min="4" max="4" width="66" customWidth="1"/>
    <col min="5" max="5" width="14.5703125" customWidth="1"/>
    <col min="6" max="6" width="19.5703125" bestFit="1" customWidth="1"/>
    <col min="7" max="8" width="13.42578125" customWidth="1"/>
    <col min="9" max="9" width="12.28515625" customWidth="1"/>
    <col min="10" max="10" width="8.85546875" customWidth="1"/>
    <col min="12" max="12" width="8.85546875" customWidth="1"/>
    <col min="13" max="13" width="9.42578125" customWidth="1"/>
    <col min="14" max="14" width="9.5703125" customWidth="1"/>
    <col min="16" max="16" width="16.42578125" bestFit="1" customWidth="1"/>
    <col min="17" max="17" width="10.7109375" bestFit="1" customWidth="1"/>
  </cols>
  <sheetData>
    <row r="4" spans="4:17" ht="15" customHeight="1" x14ac:dyDescent="0.25">
      <c r="D4" s="125" t="s">
        <v>143</v>
      </c>
      <c r="E4" s="125"/>
      <c r="F4" s="125"/>
      <c r="G4" s="125"/>
      <c r="H4" s="125"/>
      <c r="I4" s="125"/>
      <c r="J4" s="125"/>
      <c r="K4" s="125"/>
      <c r="L4" s="125"/>
      <c r="M4" s="125"/>
      <c r="N4" s="125"/>
    </row>
    <row r="5" spans="4:17" ht="15" customHeight="1" x14ac:dyDescent="0.25">
      <c r="D5" s="126" t="s">
        <v>141</v>
      </c>
      <c r="E5" s="126"/>
      <c r="F5" s="126"/>
      <c r="G5" s="126"/>
      <c r="H5" s="126"/>
      <c r="I5" s="126"/>
      <c r="J5" s="126"/>
      <c r="K5" s="126"/>
      <c r="L5" s="126"/>
      <c r="M5" s="126"/>
      <c r="N5" s="126"/>
    </row>
    <row r="6" spans="4:17" ht="15" customHeight="1" x14ac:dyDescent="0.35"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P6" t="s">
        <v>64</v>
      </c>
      <c r="Q6" s="8">
        <v>6803041890807.7998</v>
      </c>
    </row>
    <row r="7" spans="4:17" x14ac:dyDescent="0.25">
      <c r="D7" s="130" t="s">
        <v>81</v>
      </c>
      <c r="E7" s="130" t="s">
        <v>72</v>
      </c>
      <c r="F7" s="130" t="s">
        <v>580</v>
      </c>
      <c r="G7" s="131" t="s">
        <v>49</v>
      </c>
      <c r="H7" s="131"/>
      <c r="I7" s="131"/>
      <c r="J7" s="130" t="s">
        <v>80</v>
      </c>
      <c r="K7" s="130" t="s">
        <v>50</v>
      </c>
      <c r="L7" s="131" t="s">
        <v>49</v>
      </c>
      <c r="M7" s="131"/>
      <c r="N7" s="131"/>
      <c r="P7" t="s">
        <v>65</v>
      </c>
      <c r="Q7" s="8">
        <v>7411233835846.0186</v>
      </c>
    </row>
    <row r="8" spans="4:17" x14ac:dyDescent="0.25">
      <c r="D8" s="130"/>
      <c r="E8" s="130"/>
      <c r="F8" s="130"/>
      <c r="G8" s="129">
        <v>2025</v>
      </c>
      <c r="H8" s="129">
        <v>2026</v>
      </c>
      <c r="I8" s="129">
        <v>2027</v>
      </c>
      <c r="J8" s="130"/>
      <c r="K8" s="130"/>
      <c r="L8" s="130" t="s">
        <v>51</v>
      </c>
      <c r="M8" s="130" t="s">
        <v>52</v>
      </c>
      <c r="N8" s="130" t="s">
        <v>69</v>
      </c>
      <c r="P8" t="s">
        <v>66</v>
      </c>
      <c r="Q8" s="8">
        <v>8093067348743.8535</v>
      </c>
    </row>
    <row r="9" spans="4:17" x14ac:dyDescent="0.25">
      <c r="D9" s="130"/>
      <c r="E9" s="130"/>
      <c r="F9" s="130"/>
      <c r="G9" s="129"/>
      <c r="H9" s="129"/>
      <c r="I9" s="129"/>
      <c r="J9" s="130"/>
      <c r="K9" s="130"/>
      <c r="L9" s="130"/>
      <c r="M9" s="130"/>
      <c r="N9" s="130"/>
      <c r="P9" t="s">
        <v>67</v>
      </c>
      <c r="Q9" s="8">
        <v>8837629544828.2891</v>
      </c>
    </row>
    <row r="10" spans="4:17" x14ac:dyDescent="0.25">
      <c r="D10" s="130"/>
      <c r="E10" s="3">
        <v>1</v>
      </c>
      <c r="F10" s="3">
        <v>2</v>
      </c>
      <c r="G10" s="3">
        <v>3</v>
      </c>
      <c r="H10" s="3">
        <v>4</v>
      </c>
      <c r="I10" s="3">
        <v>5</v>
      </c>
      <c r="J10" s="3" t="s">
        <v>53</v>
      </c>
      <c r="K10" s="3" t="s">
        <v>54</v>
      </c>
      <c r="L10" s="3" t="s">
        <v>55</v>
      </c>
      <c r="M10" s="3" t="s">
        <v>56</v>
      </c>
      <c r="N10" s="3" t="s">
        <v>57</v>
      </c>
      <c r="P10" t="s">
        <v>68</v>
      </c>
      <c r="Q10" s="8">
        <v>9650691462952.4922</v>
      </c>
    </row>
    <row r="11" spans="4:17" x14ac:dyDescent="0.25">
      <c r="D11" s="24" t="s">
        <v>82</v>
      </c>
      <c r="E11" s="25">
        <v>213011963437.71002</v>
      </c>
      <c r="F11" s="25">
        <v>219411356799</v>
      </c>
      <c r="G11" s="25">
        <v>257689730368.51132</v>
      </c>
      <c r="H11" s="25">
        <v>272748358874.776</v>
      </c>
      <c r="I11" s="25">
        <v>292443636343.26318</v>
      </c>
      <c r="J11" s="26">
        <f>E11/$Q$6</f>
        <v>3.1311282049509295E-2</v>
      </c>
      <c r="K11" s="26">
        <f>F11/$Q$7</f>
        <v>2.9605240052981464E-2</v>
      </c>
      <c r="L11" s="26">
        <f>G11/$Q$8</f>
        <v>3.1840798953502843E-2</v>
      </c>
      <c r="M11" s="26">
        <f>H11/$Q$9</f>
        <v>3.0862162471427215E-2</v>
      </c>
      <c r="N11" s="26">
        <f>I11/$Q$10</f>
        <v>3.0302868707999728E-2</v>
      </c>
    </row>
    <row r="12" spans="4:17" x14ac:dyDescent="0.25">
      <c r="D12" s="28" t="s">
        <v>87</v>
      </c>
      <c r="E12" s="23">
        <v>94966962159.969971</v>
      </c>
      <c r="F12" s="23">
        <v>95815120187</v>
      </c>
      <c r="G12" s="23">
        <v>125722468997.65454</v>
      </c>
      <c r="H12" s="23">
        <v>134366645558.87651</v>
      </c>
      <c r="I12" s="23">
        <v>144593910080.42511</v>
      </c>
      <c r="J12" s="21">
        <f t="shared" ref="J12:J39" si="0">E12/$Q$6</f>
        <v>1.3959485136830974E-2</v>
      </c>
      <c r="K12" s="21">
        <f t="shared" ref="K12:K39" si="1">F12/$Q$7</f>
        <v>1.2928362848783648E-2</v>
      </c>
      <c r="L12" s="21">
        <f t="shared" ref="L12:L39" si="2">G12/$Q$8</f>
        <v>1.5534588256845318E-2</v>
      </c>
      <c r="M12" s="21">
        <f t="shared" ref="M12:M39" si="3">H12/$Q$9</f>
        <v>1.5203923730601133E-2</v>
      </c>
      <c r="N12" s="21">
        <f t="shared" ref="N12:N39" si="4">I12/$Q$10</f>
        <v>1.4982751301862536E-2</v>
      </c>
    </row>
    <row r="13" spans="4:17" x14ac:dyDescent="0.25">
      <c r="D13" s="28" t="s">
        <v>88</v>
      </c>
      <c r="E13" s="23">
        <v>12125389496.139999</v>
      </c>
      <c r="F13" s="23">
        <v>13511032861</v>
      </c>
      <c r="G13" s="23">
        <v>13987143619.367188</v>
      </c>
      <c r="H13" s="23">
        <v>14590941046.387753</v>
      </c>
      <c r="I13" s="23">
        <v>15220002763.570932</v>
      </c>
      <c r="J13" s="21">
        <f t="shared" si="0"/>
        <v>1.7823482040473248E-3</v>
      </c>
      <c r="K13" s="21">
        <f t="shared" si="1"/>
        <v>1.8230477084194804E-3</v>
      </c>
      <c r="L13" s="21">
        <f t="shared" si="2"/>
        <v>1.7282870655386513E-3</v>
      </c>
      <c r="M13" s="21">
        <f t="shared" si="3"/>
        <v>1.6510016597070711E-3</v>
      </c>
      <c r="N13" s="21">
        <f t="shared" si="4"/>
        <v>1.5770893538559557E-3</v>
      </c>
    </row>
    <row r="14" spans="4:17" x14ac:dyDescent="0.25">
      <c r="D14" s="28" t="s">
        <v>89</v>
      </c>
      <c r="E14" s="23">
        <v>46161049668.080002</v>
      </c>
      <c r="F14" s="23">
        <v>49384238726</v>
      </c>
      <c r="G14" s="23">
        <v>53927470724.792038</v>
      </c>
      <c r="H14" s="23">
        <v>56267623417.290596</v>
      </c>
      <c r="I14" s="23">
        <v>61268327380.818893</v>
      </c>
      <c r="J14" s="21">
        <f t="shared" si="0"/>
        <v>6.7853543178166137E-3</v>
      </c>
      <c r="K14" s="21">
        <f t="shared" si="1"/>
        <v>6.6634301143141056E-3</v>
      </c>
      <c r="L14" s="21">
        <f t="shared" si="2"/>
        <v>6.663415538382028E-3</v>
      </c>
      <c r="M14" s="21">
        <f t="shared" si="3"/>
        <v>6.3668230413909989E-3</v>
      </c>
      <c r="N14" s="21">
        <f t="shared" si="4"/>
        <v>6.3485945661011442E-3</v>
      </c>
    </row>
    <row r="15" spans="4:17" x14ac:dyDescent="0.25">
      <c r="D15" s="28" t="s">
        <v>90</v>
      </c>
      <c r="E15" s="23">
        <v>59758562113.520004</v>
      </c>
      <c r="F15" s="23">
        <v>60700965025</v>
      </c>
      <c r="G15" s="23">
        <v>64052647026.697533</v>
      </c>
      <c r="H15" s="23">
        <v>67523148852.221161</v>
      </c>
      <c r="I15" s="23">
        <v>71361396118.448227</v>
      </c>
      <c r="J15" s="21">
        <f t="shared" si="0"/>
        <v>8.7840943908143732E-3</v>
      </c>
      <c r="K15" s="21">
        <f t="shared" si="1"/>
        <v>8.1903993814642292E-3</v>
      </c>
      <c r="L15" s="21">
        <f t="shared" si="2"/>
        <v>7.9145080927368432E-3</v>
      </c>
      <c r="M15" s="21">
        <f t="shared" si="3"/>
        <v>7.6404140397280142E-3</v>
      </c>
      <c r="N15" s="21">
        <f t="shared" si="4"/>
        <v>7.3944334861800898E-3</v>
      </c>
    </row>
    <row r="16" spans="4:17" x14ac:dyDescent="0.25">
      <c r="D16" s="24" t="s">
        <v>83</v>
      </c>
      <c r="E16" s="25">
        <v>235403154258.03995</v>
      </c>
      <c r="F16" s="25">
        <v>268623884854</v>
      </c>
      <c r="G16" s="25">
        <v>209535246095.21613</v>
      </c>
      <c r="H16" s="25">
        <v>231809690153.90076</v>
      </c>
      <c r="I16" s="25">
        <v>243473795065.15356</v>
      </c>
      <c r="J16" s="26">
        <f t="shared" si="0"/>
        <v>3.4602631886790858E-2</v>
      </c>
      <c r="K16" s="26">
        <f t="shared" si="1"/>
        <v>3.6245501195056498E-2</v>
      </c>
      <c r="L16" s="26">
        <f t="shared" si="2"/>
        <v>2.5890708314411672E-2</v>
      </c>
      <c r="M16" s="26">
        <f t="shared" si="3"/>
        <v>2.6229849189543585E-2</v>
      </c>
      <c r="N16" s="26">
        <f t="shared" si="4"/>
        <v>2.5228637346848326E-2</v>
      </c>
    </row>
    <row r="17" spans="4:14" x14ac:dyDescent="0.25">
      <c r="D17" s="28" t="s">
        <v>91</v>
      </c>
      <c r="E17" s="23">
        <v>25332424901.769997</v>
      </c>
      <c r="F17" s="23">
        <v>24181094950</v>
      </c>
      <c r="G17" s="23">
        <v>13720951404.916</v>
      </c>
      <c r="H17" s="23">
        <v>14193343995.281969</v>
      </c>
      <c r="I17" s="23">
        <v>11842533405.553503</v>
      </c>
      <c r="J17" s="21">
        <f t="shared" si="0"/>
        <v>3.7236908589375157E-3</v>
      </c>
      <c r="K17" s="21">
        <f t="shared" si="1"/>
        <v>3.2627623801374287E-3</v>
      </c>
      <c r="L17" s="21">
        <f t="shared" si="2"/>
        <v>1.6953956780114607E-3</v>
      </c>
      <c r="M17" s="21">
        <f t="shared" si="3"/>
        <v>1.6060125538513664E-3</v>
      </c>
      <c r="N17" s="21">
        <f t="shared" si="4"/>
        <v>1.2271176061337318E-3</v>
      </c>
    </row>
    <row r="18" spans="4:14" x14ac:dyDescent="0.25">
      <c r="D18" s="28" t="s">
        <v>92</v>
      </c>
      <c r="E18" s="23">
        <v>19729016500.48</v>
      </c>
      <c r="F18" s="23">
        <v>18352875264</v>
      </c>
      <c r="G18" s="23">
        <v>19495202789.432003</v>
      </c>
      <c r="H18" s="23">
        <v>21207071296.525616</v>
      </c>
      <c r="I18" s="23">
        <v>23040800605.545433</v>
      </c>
      <c r="J18" s="21">
        <f t="shared" si="0"/>
        <v>2.9000286661673572E-3</v>
      </c>
      <c r="K18" s="21">
        <f t="shared" si="1"/>
        <v>2.4763589532464068E-3</v>
      </c>
      <c r="L18" s="21">
        <f t="shared" si="2"/>
        <v>2.4088768756456605E-3</v>
      </c>
      <c r="M18" s="21">
        <f t="shared" si="3"/>
        <v>2.3996334298642136E-3</v>
      </c>
      <c r="N18" s="21">
        <f t="shared" si="4"/>
        <v>2.3874766584338018E-3</v>
      </c>
    </row>
    <row r="19" spans="4:14" x14ac:dyDescent="0.25">
      <c r="D19" s="28" t="s">
        <v>93</v>
      </c>
      <c r="E19" s="23">
        <v>10589180841.000002</v>
      </c>
      <c r="F19" s="23">
        <v>7309972466</v>
      </c>
      <c r="G19" s="23">
        <v>7982489932.8720007</v>
      </c>
      <c r="H19" s="23">
        <v>8867724338.2696934</v>
      </c>
      <c r="I19" s="23">
        <v>9510343779.0338211</v>
      </c>
      <c r="J19" s="21">
        <f t="shared" si="0"/>
        <v>1.5565361805735746E-3</v>
      </c>
      <c r="K19" s="21">
        <f t="shared" si="1"/>
        <v>9.8633677305440736E-4</v>
      </c>
      <c r="L19" s="21">
        <f t="shared" si="2"/>
        <v>9.8633677305440736E-4</v>
      </c>
      <c r="M19" s="21">
        <f t="shared" si="3"/>
        <v>1.0034053015334882E-3</v>
      </c>
      <c r="N19" s="21">
        <f t="shared" si="4"/>
        <v>9.8545724060732391E-4</v>
      </c>
    </row>
    <row r="20" spans="4:14" x14ac:dyDescent="0.25">
      <c r="D20" s="28" t="s">
        <v>94</v>
      </c>
      <c r="E20" s="23">
        <v>80601518036</v>
      </c>
      <c r="F20" s="23">
        <v>92264417778</v>
      </c>
      <c r="G20" s="23">
        <v>101122404467.23994</v>
      </c>
      <c r="H20" s="23">
        <v>113213302473.53351</v>
      </c>
      <c r="I20" s="23">
        <v>119604166408.22256</v>
      </c>
      <c r="J20" s="21">
        <f t="shared" si="0"/>
        <v>1.184786443030844E-2</v>
      </c>
      <c r="K20" s="21">
        <f t="shared" si="1"/>
        <v>1.2449265509845797E-2</v>
      </c>
      <c r="L20" s="21">
        <f t="shared" si="2"/>
        <v>1.249494167164387E-2</v>
      </c>
      <c r="M20" s="21">
        <f t="shared" si="3"/>
        <v>1.2810369782900103E-2</v>
      </c>
      <c r="N20" s="21">
        <f t="shared" si="4"/>
        <v>1.2393326101799483E-2</v>
      </c>
    </row>
    <row r="21" spans="4:14" x14ac:dyDescent="0.25">
      <c r="D21" s="28" t="s">
        <v>95</v>
      </c>
      <c r="E21" s="23">
        <v>624019317.03999996</v>
      </c>
      <c r="F21" s="23">
        <v>762083921</v>
      </c>
      <c r="G21" s="23">
        <v>832189201.73200011</v>
      </c>
      <c r="H21" s="23">
        <v>892275151.62786603</v>
      </c>
      <c r="I21" s="23">
        <v>973371016.72903132</v>
      </c>
      <c r="J21" s="21">
        <f t="shared" si="0"/>
        <v>9.172651397063547E-5</v>
      </c>
      <c r="K21" s="21">
        <f t="shared" si="1"/>
        <v>1.0282821158792994E-4</v>
      </c>
      <c r="L21" s="21">
        <f t="shared" si="2"/>
        <v>1.0282741584513892E-4</v>
      </c>
      <c r="M21" s="21">
        <f t="shared" si="3"/>
        <v>1.0096317650585597E-4</v>
      </c>
      <c r="N21" s="21">
        <f t="shared" si="4"/>
        <v>1.0086023581477573E-4</v>
      </c>
    </row>
    <row r="22" spans="4:14" x14ac:dyDescent="0.25">
      <c r="D22" s="28" t="s">
        <v>96</v>
      </c>
      <c r="E22" s="23">
        <v>87101081280.139999</v>
      </c>
      <c r="F22" s="23">
        <v>115004347968</v>
      </c>
      <c r="G22" s="23">
        <v>54725196120.920181</v>
      </c>
      <c r="H22" s="23">
        <v>60668663456.222069</v>
      </c>
      <c r="I22" s="23">
        <v>64819683718.535316</v>
      </c>
      <c r="J22" s="21">
        <f t="shared" si="0"/>
        <v>1.2803255172929346E-2</v>
      </c>
      <c r="K22" s="21">
        <f t="shared" si="1"/>
        <v>1.5517571097508334E-2</v>
      </c>
      <c r="L22" s="21">
        <f t="shared" si="2"/>
        <v>6.7619845186898423E-3</v>
      </c>
      <c r="M22" s="21">
        <f t="shared" si="3"/>
        <v>6.8648117856133593E-3</v>
      </c>
      <c r="N22" s="21">
        <f t="shared" si="4"/>
        <v>6.7165843988866531E-3</v>
      </c>
    </row>
    <row r="23" spans="4:14" x14ac:dyDescent="0.25">
      <c r="D23" s="28" t="s">
        <v>97</v>
      </c>
      <c r="E23" s="23">
        <v>2666265599.0100002</v>
      </c>
      <c r="F23" s="23">
        <v>2319162116</v>
      </c>
      <c r="G23" s="23">
        <v>2460556896.4960003</v>
      </c>
      <c r="H23" s="23">
        <v>2584649315.2463303</v>
      </c>
      <c r="I23" s="23">
        <v>2748058179.8537369</v>
      </c>
      <c r="J23" s="21">
        <f t="shared" si="0"/>
        <v>3.9192256079043563E-4</v>
      </c>
      <c r="K23" s="21">
        <f t="shared" si="1"/>
        <v>3.1292523854568942E-4</v>
      </c>
      <c r="L23" s="21">
        <f t="shared" si="2"/>
        <v>3.0403267271437073E-4</v>
      </c>
      <c r="M23" s="21">
        <f t="shared" si="3"/>
        <v>2.9245956759511903E-4</v>
      </c>
      <c r="N23" s="21">
        <f t="shared" si="4"/>
        <v>2.8475246467085869E-4</v>
      </c>
    </row>
    <row r="24" spans="4:14" x14ac:dyDescent="0.25">
      <c r="D24" s="28" t="s">
        <v>98</v>
      </c>
      <c r="E24" s="23">
        <v>149703020</v>
      </c>
      <c r="F24" s="23">
        <v>149703020</v>
      </c>
      <c r="G24" s="23">
        <v>163475697.84</v>
      </c>
      <c r="H24" s="23">
        <v>178515462.04128</v>
      </c>
      <c r="I24" s="23">
        <v>194938884.54907778</v>
      </c>
      <c r="J24" s="21">
        <f t="shared" si="0"/>
        <v>2.2005306214897365E-5</v>
      </c>
      <c r="K24" s="21">
        <f t="shared" si="1"/>
        <v>2.0199473301723298E-5</v>
      </c>
      <c r="L24" s="21">
        <f t="shared" si="2"/>
        <v>2.0199473301723295E-5</v>
      </c>
      <c r="M24" s="21">
        <f t="shared" si="3"/>
        <v>2.0199473301723292E-5</v>
      </c>
      <c r="N24" s="21">
        <f t="shared" si="4"/>
        <v>2.0199473301723295E-5</v>
      </c>
    </row>
    <row r="25" spans="4:14" x14ac:dyDescent="0.25">
      <c r="D25" s="28" t="s">
        <v>99</v>
      </c>
      <c r="E25" s="23">
        <v>8609944762.6000004</v>
      </c>
      <c r="F25" s="23">
        <v>8280227371</v>
      </c>
      <c r="G25" s="23">
        <v>9032779583.7679996</v>
      </c>
      <c r="H25" s="23">
        <v>10004144665.152418</v>
      </c>
      <c r="I25" s="23">
        <v>10739899067.131111</v>
      </c>
      <c r="J25" s="21">
        <f t="shared" si="0"/>
        <v>1.2656021968986651E-3</v>
      </c>
      <c r="K25" s="21">
        <f t="shared" si="1"/>
        <v>1.1172535578287798E-3</v>
      </c>
      <c r="L25" s="21">
        <f t="shared" si="2"/>
        <v>1.1161132355052008E-3</v>
      </c>
      <c r="M25" s="21">
        <f t="shared" si="3"/>
        <v>1.1319941183783569E-3</v>
      </c>
      <c r="N25" s="21">
        <f t="shared" si="4"/>
        <v>1.1128631671999793E-3</v>
      </c>
    </row>
    <row r="26" spans="4:14" x14ac:dyDescent="0.25">
      <c r="D26" s="24" t="s">
        <v>84</v>
      </c>
      <c r="E26" s="25">
        <v>10400736398.799999</v>
      </c>
      <c r="F26" s="25">
        <v>9784245470</v>
      </c>
      <c r="G26" s="25">
        <v>12053434946.207546</v>
      </c>
      <c r="H26" s="25">
        <v>14268036006.258736</v>
      </c>
      <c r="I26" s="25">
        <v>16545042626.054832</v>
      </c>
      <c r="J26" s="26">
        <f t="shared" si="0"/>
        <v>1.5288361538466149E-3</v>
      </c>
      <c r="K26" s="26">
        <f t="shared" si="1"/>
        <v>1.3201911701498882E-3</v>
      </c>
      <c r="L26" s="26">
        <f t="shared" si="2"/>
        <v>1.4893531002282332E-3</v>
      </c>
      <c r="M26" s="26">
        <f t="shared" si="3"/>
        <v>1.6144641426623588E-3</v>
      </c>
      <c r="N26" s="26">
        <f t="shared" si="4"/>
        <v>1.7143893460451704E-3</v>
      </c>
    </row>
    <row r="27" spans="4:14" x14ac:dyDescent="0.25">
      <c r="D27" s="28" t="s">
        <v>100</v>
      </c>
      <c r="E27" s="23">
        <v>1229180579.52</v>
      </c>
      <c r="F27" s="23">
        <v>900977565</v>
      </c>
      <c r="G27" s="23">
        <v>983867500.98000014</v>
      </c>
      <c r="H27" s="23">
        <v>1049167012.3715676</v>
      </c>
      <c r="I27" s="23">
        <v>1138193990.7279215</v>
      </c>
      <c r="J27" s="21">
        <f t="shared" si="0"/>
        <v>1.8068102464294041E-4</v>
      </c>
      <c r="K27" s="21">
        <f t="shared" si="1"/>
        <v>1.2156917255022088E-4</v>
      </c>
      <c r="L27" s="21">
        <f t="shared" si="2"/>
        <v>1.2156917255022088E-4</v>
      </c>
      <c r="M27" s="21">
        <f t="shared" si="3"/>
        <v>1.187158849609771E-4</v>
      </c>
      <c r="N27" s="21">
        <f t="shared" si="4"/>
        <v>1.1793911297416062E-4</v>
      </c>
    </row>
    <row r="28" spans="4:14" x14ac:dyDescent="0.25">
      <c r="D28" s="28" t="s">
        <v>101</v>
      </c>
      <c r="E28" s="23">
        <v>8524122348.1599989</v>
      </c>
      <c r="F28" s="23">
        <v>8164325450</v>
      </c>
      <c r="G28" s="23">
        <v>10284551126.103615</v>
      </c>
      <c r="H28" s="23">
        <v>12369782849.278286</v>
      </c>
      <c r="I28" s="23">
        <v>14482108579.044067</v>
      </c>
      <c r="J28" s="21">
        <f t="shared" si="0"/>
        <v>1.2529868968876564E-3</v>
      </c>
      <c r="K28" s="21">
        <f t="shared" si="1"/>
        <v>1.1016148769333782E-3</v>
      </c>
      <c r="L28" s="21">
        <f t="shared" si="2"/>
        <v>1.270785313271847E-3</v>
      </c>
      <c r="M28" s="21">
        <f t="shared" si="3"/>
        <v>1.3996720259129877E-3</v>
      </c>
      <c r="N28" s="21">
        <f t="shared" si="4"/>
        <v>1.5006291139488435E-3</v>
      </c>
    </row>
    <row r="29" spans="4:14" x14ac:dyDescent="0.25">
      <c r="D29" s="28" t="s">
        <v>102</v>
      </c>
      <c r="E29" s="23">
        <v>647433471.12</v>
      </c>
      <c r="F29" s="23">
        <v>718942455</v>
      </c>
      <c r="G29" s="23">
        <v>785016319.12393272</v>
      </c>
      <c r="H29" s="23">
        <v>849086144.60888338</v>
      </c>
      <c r="I29" s="23">
        <v>924740056.28284514</v>
      </c>
      <c r="J29" s="21">
        <f t="shared" si="0"/>
        <v>9.5168232316018142E-5</v>
      </c>
      <c r="K29" s="21">
        <f t="shared" si="1"/>
        <v>9.7007120666289191E-5</v>
      </c>
      <c r="L29" s="21">
        <f t="shared" si="2"/>
        <v>9.6998614406165439E-5</v>
      </c>
      <c r="M29" s="21">
        <f t="shared" si="3"/>
        <v>9.6076231788394189E-5</v>
      </c>
      <c r="N29" s="21">
        <f t="shared" si="4"/>
        <v>9.5821119122166412E-5</v>
      </c>
    </row>
    <row r="30" spans="4:14" x14ac:dyDescent="0.25">
      <c r="D30" s="24" t="s">
        <v>85</v>
      </c>
      <c r="E30" s="25">
        <v>606534234137.47961</v>
      </c>
      <c r="F30" s="25">
        <v>626232997285</v>
      </c>
      <c r="G30" s="25">
        <v>675493409581.22998</v>
      </c>
      <c r="H30" s="25">
        <v>730797912539.03113</v>
      </c>
      <c r="I30" s="25">
        <v>786796920960.59351</v>
      </c>
      <c r="J30" s="26">
        <f t="shared" si="0"/>
        <v>8.9156327988663783E-2</v>
      </c>
      <c r="K30" s="26">
        <f t="shared" si="1"/>
        <v>8.4497805784522692E-2</v>
      </c>
      <c r="L30" s="26">
        <f t="shared" si="2"/>
        <v>8.3465684946520943E-2</v>
      </c>
      <c r="M30" s="26">
        <f t="shared" si="3"/>
        <v>8.269162096375586E-2</v>
      </c>
      <c r="N30" s="26">
        <f t="shared" si="4"/>
        <v>8.1527517896617552E-2</v>
      </c>
    </row>
    <row r="31" spans="4:14" x14ac:dyDescent="0.25">
      <c r="D31" s="28" t="s">
        <v>103</v>
      </c>
      <c r="E31" s="23">
        <v>36334566028.359993</v>
      </c>
      <c r="F31" s="23">
        <v>26591527885</v>
      </c>
      <c r="G31" s="23">
        <v>30021584374.25544</v>
      </c>
      <c r="H31" s="23">
        <v>33028381880.329121</v>
      </c>
      <c r="I31" s="23">
        <v>35915448889.097923</v>
      </c>
      <c r="J31" s="21">
        <f t="shared" si="0"/>
        <v>5.3409293388968961E-3</v>
      </c>
      <c r="K31" s="21">
        <f t="shared" si="1"/>
        <v>3.5880028176124177E-3</v>
      </c>
      <c r="L31" s="21">
        <f t="shared" si="2"/>
        <v>3.7095433759012485E-3</v>
      </c>
      <c r="M31" s="21">
        <f t="shared" si="3"/>
        <v>3.7372444401289786E-3</v>
      </c>
      <c r="N31" s="21">
        <f t="shared" si="4"/>
        <v>3.7215415109862087E-3</v>
      </c>
    </row>
    <row r="32" spans="4:14" x14ac:dyDescent="0.25">
      <c r="D32" s="28" t="s">
        <v>104</v>
      </c>
      <c r="E32" s="23">
        <v>128112707345.69</v>
      </c>
      <c r="F32" s="23">
        <v>133160839893</v>
      </c>
      <c r="G32" s="23">
        <v>138226789223.87943</v>
      </c>
      <c r="H32" s="23">
        <v>146114421721.08072</v>
      </c>
      <c r="I32" s="23">
        <v>153077466730.63461</v>
      </c>
      <c r="J32" s="21">
        <f t="shared" si="0"/>
        <v>1.8831679916420121E-2</v>
      </c>
      <c r="K32" s="21">
        <f t="shared" si="1"/>
        <v>1.7967431988036742E-2</v>
      </c>
      <c r="L32" s="21">
        <f t="shared" si="2"/>
        <v>1.7079653889860928E-2</v>
      </c>
      <c r="M32" s="21">
        <f t="shared" si="3"/>
        <v>1.6533214136203043E-2</v>
      </c>
      <c r="N32" s="21">
        <f t="shared" si="4"/>
        <v>1.5861813354853926E-2</v>
      </c>
    </row>
    <row r="33" spans="4:14" x14ac:dyDescent="0.25">
      <c r="D33" s="28" t="s">
        <v>105</v>
      </c>
      <c r="E33" s="23">
        <v>10426440337.120001</v>
      </c>
      <c r="F33" s="23">
        <v>9752583104</v>
      </c>
      <c r="G33" s="23">
        <v>10866953141.326336</v>
      </c>
      <c r="H33" s="23">
        <v>11497160676.662243</v>
      </c>
      <c r="I33" s="23">
        <v>11745581250.763769</v>
      </c>
      <c r="J33" s="21">
        <f t="shared" si="0"/>
        <v>1.5326144546027418E-3</v>
      </c>
      <c r="K33" s="21">
        <f t="shared" si="1"/>
        <v>1.3159189576274796E-3</v>
      </c>
      <c r="L33" s="21">
        <f t="shared" si="2"/>
        <v>1.3427483885962007E-3</v>
      </c>
      <c r="M33" s="21">
        <f t="shared" si="3"/>
        <v>1.3009326333881341E-3</v>
      </c>
      <c r="N33" s="21">
        <f t="shared" si="4"/>
        <v>1.2170714705628332E-3</v>
      </c>
    </row>
    <row r="34" spans="4:14" x14ac:dyDescent="0.25">
      <c r="D34" s="28" t="s">
        <v>106</v>
      </c>
      <c r="E34" s="23">
        <v>278758526831.91003</v>
      </c>
      <c r="F34" s="23">
        <v>299968351366</v>
      </c>
      <c r="G34" s="23">
        <v>330076285117.87469</v>
      </c>
      <c r="H34" s="23">
        <v>360837330139.01355</v>
      </c>
      <c r="I34" s="23">
        <v>393249971640.33997</v>
      </c>
      <c r="J34" s="21">
        <f t="shared" si="0"/>
        <v>4.0975571120408019E-2</v>
      </c>
      <c r="K34" s="21">
        <f t="shared" si="1"/>
        <v>4.0474819444387099E-2</v>
      </c>
      <c r="L34" s="21">
        <f t="shared" si="2"/>
        <v>4.0785065895825853E-2</v>
      </c>
      <c r="M34" s="21">
        <f t="shared" si="3"/>
        <v>4.082965101769543E-2</v>
      </c>
      <c r="N34" s="21">
        <f t="shared" si="4"/>
        <v>4.0748372606249576E-2</v>
      </c>
    </row>
    <row r="35" spans="4:14" x14ac:dyDescent="0.25">
      <c r="D35" s="28" t="s">
        <v>107</v>
      </c>
      <c r="E35" s="23">
        <v>152147086803.04999</v>
      </c>
      <c r="F35" s="23">
        <v>155715919621</v>
      </c>
      <c r="G35" s="23">
        <v>165179172317.38351</v>
      </c>
      <c r="H35" s="23">
        <v>178124722832.74109</v>
      </c>
      <c r="I35" s="23">
        <v>191525143251.39166</v>
      </c>
      <c r="J35" s="21">
        <f t="shared" si="0"/>
        <v>2.236456709293964E-2</v>
      </c>
      <c r="K35" s="21">
        <f t="shared" si="1"/>
        <v>2.1010795647527222E-2</v>
      </c>
      <c r="L35" s="21">
        <f t="shared" si="2"/>
        <v>2.0409958943813981E-2</v>
      </c>
      <c r="M35" s="21">
        <f t="shared" si="3"/>
        <v>2.0155260177994027E-2</v>
      </c>
      <c r="N35" s="21">
        <f t="shared" si="4"/>
        <v>1.9845743073087247E-2</v>
      </c>
    </row>
    <row r="36" spans="4:14" x14ac:dyDescent="0.25">
      <c r="D36" s="28" t="s">
        <v>108</v>
      </c>
      <c r="E36" s="23">
        <v>754906791.35000002</v>
      </c>
      <c r="F36" s="23">
        <v>1043775416</v>
      </c>
      <c r="G36" s="23">
        <v>1122625406.5106473</v>
      </c>
      <c r="H36" s="23">
        <v>1195895289.2043779</v>
      </c>
      <c r="I36" s="23">
        <v>1283309198.3654721</v>
      </c>
      <c r="J36" s="21">
        <f t="shared" si="0"/>
        <v>1.1096606539642542E-4</v>
      </c>
      <c r="K36" s="21">
        <f t="shared" si="1"/>
        <v>1.4083692933173378E-4</v>
      </c>
      <c r="L36" s="21">
        <f t="shared" si="2"/>
        <v>1.3871445252273761E-4</v>
      </c>
      <c r="M36" s="21">
        <f t="shared" si="3"/>
        <v>1.3531855834624868E-4</v>
      </c>
      <c r="N36" s="21">
        <f t="shared" si="4"/>
        <v>1.3297588087774821E-4</v>
      </c>
    </row>
    <row r="37" spans="4:14" x14ac:dyDescent="0.25">
      <c r="D37" s="24" t="s">
        <v>86</v>
      </c>
      <c r="E37" s="25">
        <v>250534528021</v>
      </c>
      <c r="F37" s="25">
        <v>294634030542</v>
      </c>
      <c r="G37" s="25">
        <v>329902645580.30389</v>
      </c>
      <c r="H37" s="25">
        <v>348386510236.25177</v>
      </c>
      <c r="I37" s="25">
        <v>395361133036.45691</v>
      </c>
      <c r="J37" s="26">
        <f t="shared" si="0"/>
        <v>3.6826838940903724E-2</v>
      </c>
      <c r="K37" s="26">
        <f t="shared" si="1"/>
        <v>3.975505793879279E-2</v>
      </c>
      <c r="L37" s="26">
        <f t="shared" si="2"/>
        <v>4.0763610552618096E-2</v>
      </c>
      <c r="M37" s="26">
        <f t="shared" si="3"/>
        <v>3.9420809445460947E-2</v>
      </c>
      <c r="N37" s="26">
        <f t="shared" si="4"/>
        <v>4.0967130133025907E-2</v>
      </c>
    </row>
    <row r="38" spans="4:14" ht="15.75" thickBot="1" x14ac:dyDescent="0.3">
      <c r="D38" s="28" t="s">
        <v>109</v>
      </c>
      <c r="E38" s="23">
        <v>250534528021</v>
      </c>
      <c r="F38" s="23">
        <v>294634030542</v>
      </c>
      <c r="G38" s="23">
        <v>329902645580.30389</v>
      </c>
      <c r="H38" s="23">
        <v>348386510236.25177</v>
      </c>
      <c r="I38" s="23">
        <v>395361133036.45691</v>
      </c>
      <c r="J38" s="21">
        <f t="shared" si="0"/>
        <v>3.6826838940903724E-2</v>
      </c>
      <c r="K38" s="21">
        <f t="shared" si="1"/>
        <v>3.975505793879279E-2</v>
      </c>
      <c r="L38" s="21">
        <f t="shared" si="2"/>
        <v>4.0763610552618096E-2</v>
      </c>
      <c r="M38" s="21">
        <f t="shared" si="3"/>
        <v>3.9420809445460947E-2</v>
      </c>
      <c r="N38" s="21">
        <f t="shared" si="4"/>
        <v>4.0967130133025907E-2</v>
      </c>
    </row>
    <row r="39" spans="4:14" ht="15.75" x14ac:dyDescent="0.25">
      <c r="D39" s="31" t="s">
        <v>110</v>
      </c>
      <c r="E39" s="29">
        <v>1315884616253.03</v>
      </c>
      <c r="F39" s="29">
        <v>1418686514950</v>
      </c>
      <c r="G39" s="29">
        <v>1484674466571.469</v>
      </c>
      <c r="H39" s="29">
        <v>1598010507810.2183</v>
      </c>
      <c r="I39" s="29">
        <v>1734620528031.522</v>
      </c>
      <c r="J39" s="30">
        <f t="shared" si="0"/>
        <v>0.19342591701971434</v>
      </c>
      <c r="K39" s="30">
        <f t="shared" si="1"/>
        <v>0.19142379614150332</v>
      </c>
      <c r="L39" s="30">
        <f t="shared" si="2"/>
        <v>0.18345015586728181</v>
      </c>
      <c r="M39" s="30">
        <f t="shared" si="3"/>
        <v>0.18081890621284996</v>
      </c>
      <c r="N39" s="30">
        <f t="shared" si="4"/>
        <v>0.17974054343053666</v>
      </c>
    </row>
    <row r="40" spans="4:14" x14ac:dyDescent="0.25">
      <c r="D40" s="128" t="s">
        <v>70</v>
      </c>
      <c r="E40" s="128"/>
      <c r="F40" s="128"/>
      <c r="G40" s="128"/>
      <c r="H40" s="128"/>
      <c r="I40" s="128"/>
      <c r="J40" s="128"/>
      <c r="K40" s="128"/>
      <c r="L40" s="128"/>
      <c r="M40" s="128"/>
      <c r="N40" s="128"/>
    </row>
    <row r="41" spans="4:14" x14ac:dyDescent="0.25">
      <c r="D41" s="128" t="s">
        <v>577</v>
      </c>
      <c r="E41" s="128"/>
      <c r="F41" s="128"/>
      <c r="G41" s="128"/>
      <c r="H41" s="128"/>
      <c r="I41" s="128"/>
      <c r="J41" s="128"/>
      <c r="K41" s="128"/>
      <c r="L41" s="128"/>
      <c r="M41" s="128"/>
      <c r="N41" s="128"/>
    </row>
    <row r="42" spans="4:14" x14ac:dyDescent="0.25">
      <c r="D42" s="119" t="s">
        <v>73</v>
      </c>
      <c r="E42" s="119"/>
      <c r="F42" s="119"/>
      <c r="G42" s="119"/>
      <c r="H42" s="119"/>
      <c r="I42" s="119"/>
      <c r="J42" s="119"/>
      <c r="K42" s="119"/>
      <c r="L42" s="119"/>
      <c r="M42" s="119"/>
      <c r="N42" s="119"/>
    </row>
    <row r="43" spans="4:14" x14ac:dyDescent="0.25">
      <c r="D43" s="128" t="s">
        <v>71</v>
      </c>
      <c r="E43" s="128"/>
      <c r="F43" s="128"/>
      <c r="G43" s="128"/>
      <c r="H43" s="128"/>
      <c r="I43" s="128"/>
      <c r="J43" s="128"/>
      <c r="K43" s="128"/>
      <c r="L43" s="128"/>
      <c r="M43" s="128"/>
      <c r="N43" s="128"/>
    </row>
    <row r="44" spans="4:14" x14ac:dyDescent="0.25"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</row>
    <row r="46" spans="4:14" x14ac:dyDescent="0.25">
      <c r="F46" s="9"/>
      <c r="G46" s="9"/>
      <c r="H46" s="9"/>
    </row>
    <row r="47" spans="4:14" x14ac:dyDescent="0.25">
      <c r="G47" s="9"/>
      <c r="H47" s="9"/>
      <c r="I47" s="9"/>
    </row>
  </sheetData>
  <mergeCells count="18">
    <mergeCell ref="D43:N43"/>
    <mergeCell ref="L7:N7"/>
    <mergeCell ref="G8:G9"/>
    <mergeCell ref="H8:H9"/>
    <mergeCell ref="I8:I9"/>
    <mergeCell ref="L8:L9"/>
    <mergeCell ref="M8:M9"/>
    <mergeCell ref="N8:N9"/>
    <mergeCell ref="D7:D10"/>
    <mergeCell ref="E7:E9"/>
    <mergeCell ref="F7:F9"/>
    <mergeCell ref="G7:I7"/>
    <mergeCell ref="J7:J9"/>
    <mergeCell ref="D4:N4"/>
    <mergeCell ref="D5:N5"/>
    <mergeCell ref="K7:K9"/>
    <mergeCell ref="D40:N40"/>
    <mergeCell ref="D41:N4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C03CB-C0BD-4A59-A17C-61BB7B0E6687}">
  <dimension ref="D2:S54"/>
  <sheetViews>
    <sheetView showGridLines="0" topLeftCell="A29" workbookViewId="0">
      <selection activeCell="F5" sqref="F5:F7"/>
    </sheetView>
  </sheetViews>
  <sheetFormatPr defaultColWidth="9.140625" defaultRowHeight="15" x14ac:dyDescent="0.25"/>
  <cols>
    <col min="4" max="4" width="66" customWidth="1"/>
    <col min="5" max="5" width="14.5703125" customWidth="1"/>
    <col min="6" max="6" width="19.5703125" bestFit="1" customWidth="1"/>
    <col min="7" max="8" width="13.42578125" customWidth="1"/>
    <col min="9" max="9" width="12.28515625" customWidth="1"/>
    <col min="10" max="10" width="8.85546875" customWidth="1"/>
    <col min="12" max="12" width="8.85546875" customWidth="1"/>
    <col min="13" max="13" width="9.42578125" customWidth="1"/>
    <col min="14" max="14" width="9.5703125" customWidth="1"/>
    <col min="16" max="16" width="16.42578125" bestFit="1" customWidth="1"/>
    <col min="17" max="17" width="10.7109375" bestFit="1" customWidth="1"/>
  </cols>
  <sheetData>
    <row r="2" spans="4:19" ht="15" customHeight="1" x14ac:dyDescent="0.25">
      <c r="D2" s="125" t="s">
        <v>144</v>
      </c>
      <c r="E2" s="125"/>
      <c r="F2" s="125"/>
      <c r="G2" s="125"/>
      <c r="H2" s="125"/>
      <c r="I2" s="125"/>
      <c r="J2" s="125"/>
      <c r="K2" s="125"/>
      <c r="L2" s="125"/>
      <c r="M2" s="125"/>
      <c r="N2" s="125"/>
    </row>
    <row r="3" spans="4:19" ht="15" customHeight="1" x14ac:dyDescent="0.25">
      <c r="D3" s="126" t="s">
        <v>141</v>
      </c>
      <c r="E3" s="126"/>
      <c r="F3" s="126"/>
      <c r="G3" s="126"/>
      <c r="H3" s="126"/>
      <c r="I3" s="126"/>
      <c r="J3" s="126"/>
      <c r="K3" s="126"/>
      <c r="L3" s="126"/>
      <c r="M3" s="126"/>
      <c r="N3" s="126"/>
      <c r="P3" t="s">
        <v>64</v>
      </c>
      <c r="Q3" s="8">
        <v>6803041890807.7998</v>
      </c>
    </row>
    <row r="4" spans="4:19" ht="15" customHeight="1" x14ac:dyDescent="0.35"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P4" t="s">
        <v>65</v>
      </c>
      <c r="Q4" s="8">
        <v>7411233835846.0186</v>
      </c>
    </row>
    <row r="5" spans="4:19" x14ac:dyDescent="0.25">
      <c r="D5" s="130" t="s">
        <v>74</v>
      </c>
      <c r="E5" s="130" t="s">
        <v>72</v>
      </c>
      <c r="F5" s="130" t="s">
        <v>580</v>
      </c>
      <c r="G5" s="131" t="s">
        <v>49</v>
      </c>
      <c r="H5" s="131"/>
      <c r="I5" s="131"/>
      <c r="J5" s="130" t="s">
        <v>80</v>
      </c>
      <c r="K5" s="130" t="s">
        <v>50</v>
      </c>
      <c r="L5" s="131" t="s">
        <v>49</v>
      </c>
      <c r="M5" s="131"/>
      <c r="N5" s="131"/>
      <c r="P5" t="s">
        <v>66</v>
      </c>
      <c r="Q5" s="8">
        <v>8093067348743.8535</v>
      </c>
    </row>
    <row r="6" spans="4:19" x14ac:dyDescent="0.25">
      <c r="D6" s="130"/>
      <c r="E6" s="130"/>
      <c r="F6" s="130"/>
      <c r="G6" s="129">
        <v>2025</v>
      </c>
      <c r="H6" s="129">
        <v>2026</v>
      </c>
      <c r="I6" s="129">
        <v>2027</v>
      </c>
      <c r="J6" s="130"/>
      <c r="K6" s="130"/>
      <c r="L6" s="130" t="s">
        <v>51</v>
      </c>
      <c r="M6" s="130" t="s">
        <v>52</v>
      </c>
      <c r="N6" s="130" t="s">
        <v>69</v>
      </c>
      <c r="P6" t="s">
        <v>67</v>
      </c>
      <c r="Q6" s="8">
        <v>8837629544828.2891</v>
      </c>
    </row>
    <row r="7" spans="4:19" x14ac:dyDescent="0.25">
      <c r="D7" s="130"/>
      <c r="E7" s="130"/>
      <c r="F7" s="130"/>
      <c r="G7" s="129"/>
      <c r="H7" s="129"/>
      <c r="I7" s="129"/>
      <c r="J7" s="130"/>
      <c r="K7" s="130"/>
      <c r="L7" s="130"/>
      <c r="M7" s="130"/>
      <c r="N7" s="130"/>
      <c r="P7" t="s">
        <v>68</v>
      </c>
      <c r="Q7" s="8">
        <v>9650691462952.4922</v>
      </c>
    </row>
    <row r="8" spans="4:19" x14ac:dyDescent="0.25">
      <c r="D8" s="132"/>
      <c r="E8" s="3">
        <v>1</v>
      </c>
      <c r="F8" s="3">
        <v>2</v>
      </c>
      <c r="G8" s="3">
        <v>3</v>
      </c>
      <c r="H8" s="3">
        <v>4</v>
      </c>
      <c r="I8" s="3">
        <v>5</v>
      </c>
      <c r="J8" s="3" t="s">
        <v>53</v>
      </c>
      <c r="K8" s="3" t="s">
        <v>54</v>
      </c>
      <c r="L8" s="3" t="s">
        <v>55</v>
      </c>
      <c r="M8" s="3" t="s">
        <v>56</v>
      </c>
      <c r="N8" s="3" t="s">
        <v>57</v>
      </c>
    </row>
    <row r="9" spans="4:19" ht="15.75" x14ac:dyDescent="0.25">
      <c r="D9" s="32" t="s">
        <v>75</v>
      </c>
      <c r="E9" s="12">
        <f>SUM(E10:E11)</f>
        <v>8318719836</v>
      </c>
      <c r="F9" s="12">
        <f t="shared" ref="F9:I9" si="0">SUM(F10:F11)</f>
        <v>8903719836</v>
      </c>
      <c r="G9" s="12">
        <f t="shared" si="0"/>
        <v>8903719836</v>
      </c>
      <c r="H9" s="12">
        <f t="shared" si="0"/>
        <v>8903719836</v>
      </c>
      <c r="I9" s="12">
        <f t="shared" si="0"/>
        <v>8903719836</v>
      </c>
      <c r="J9" s="13">
        <f>E9/$Q$3</f>
        <v>1.2227941514280794E-3</v>
      </c>
      <c r="K9" s="13">
        <f>F9/$Q$4</f>
        <v>1.2013815827717179E-3</v>
      </c>
      <c r="L9" s="13">
        <f>G9/$Q$5</f>
        <v>1.1001662845894851E-3</v>
      </c>
      <c r="M9" s="13">
        <f>H9/$Q$6</f>
        <v>1.0074782825911035E-3</v>
      </c>
      <c r="N9" s="13">
        <f>I9/$Q$7</f>
        <v>9.2259915988196278E-4</v>
      </c>
    </row>
    <row r="10" spans="4:19" ht="15.75" x14ac:dyDescent="0.25">
      <c r="D10" s="33" t="s">
        <v>0</v>
      </c>
      <c r="E10" s="14">
        <v>2635779124</v>
      </c>
      <c r="F10" s="14">
        <v>3010779124</v>
      </c>
      <c r="G10" s="14">
        <v>3010779124</v>
      </c>
      <c r="H10" s="14">
        <v>3010779124</v>
      </c>
      <c r="I10" s="14">
        <v>3010779124</v>
      </c>
      <c r="J10" s="15">
        <f t="shared" ref="J10:J48" si="1">E10/$Q$3</f>
        <v>3.8744126029290478E-4</v>
      </c>
      <c r="K10" s="15">
        <f t="shared" ref="K10:K48" si="2">F10/$Q$4</f>
        <v>4.0624532846848284E-4</v>
      </c>
      <c r="L10" s="15">
        <f t="shared" ref="L10:L48" si="3">G10/$Q$5</f>
        <v>3.7201953156454468E-4</v>
      </c>
      <c r="M10" s="15">
        <f t="shared" ref="M10:M48" si="4">H10/$Q$6</f>
        <v>3.4067722670745847E-4</v>
      </c>
      <c r="N10" s="15">
        <f t="shared" ref="N10:N48" si="5">I10/$Q$7</f>
        <v>3.1197548233283739E-4</v>
      </c>
    </row>
    <row r="11" spans="4:19" ht="15.75" x14ac:dyDescent="0.25">
      <c r="D11" s="33" t="s">
        <v>1</v>
      </c>
      <c r="E11" s="14">
        <v>5682940712</v>
      </c>
      <c r="F11" s="14">
        <v>5892940712</v>
      </c>
      <c r="G11" s="14">
        <v>5892940712</v>
      </c>
      <c r="H11" s="14">
        <v>5892940712</v>
      </c>
      <c r="I11" s="14">
        <v>5892940712</v>
      </c>
      <c r="J11" s="15">
        <f t="shared" si="1"/>
        <v>8.3535289113517458E-4</v>
      </c>
      <c r="K11" s="15">
        <f t="shared" si="2"/>
        <v>7.9513625430323504E-4</v>
      </c>
      <c r="L11" s="15">
        <f t="shared" si="3"/>
        <v>7.2814675302494041E-4</v>
      </c>
      <c r="M11" s="15">
        <f t="shared" si="4"/>
        <v>6.66801055883645E-4</v>
      </c>
      <c r="N11" s="15">
        <f t="shared" si="5"/>
        <v>6.1062367754912545E-4</v>
      </c>
    </row>
    <row r="12" spans="4:19" ht="15.75" x14ac:dyDescent="0.25">
      <c r="D12" s="32" t="s">
        <v>76</v>
      </c>
      <c r="E12" s="12">
        <f>SUM(E13:E35)</f>
        <v>909961313185.88989</v>
      </c>
      <c r="F12" s="12">
        <f t="shared" ref="F12:I12" si="6">SUM(F13:F35)</f>
        <v>957309204563</v>
      </c>
      <c r="G12" s="12">
        <f t="shared" si="6"/>
        <v>980308162108.70227</v>
      </c>
      <c r="H12" s="12">
        <f t="shared" si="6"/>
        <v>1057291528889.7283</v>
      </c>
      <c r="I12" s="12">
        <f t="shared" si="6"/>
        <v>1132108226587.3052</v>
      </c>
      <c r="J12" s="13">
        <f t="shared" si="1"/>
        <v>0.13375800528516812</v>
      </c>
      <c r="K12" s="13">
        <f t="shared" si="2"/>
        <v>0.12917001753915375</v>
      </c>
      <c r="L12" s="13">
        <f t="shared" si="3"/>
        <v>0.12112937158009175</v>
      </c>
      <c r="M12" s="13">
        <f t="shared" si="4"/>
        <v>0.11963519442930791</v>
      </c>
      <c r="N12" s="13">
        <f t="shared" si="5"/>
        <v>0.11730850902583438</v>
      </c>
      <c r="Q12" s="1"/>
      <c r="R12" s="1"/>
      <c r="S12" s="1"/>
    </row>
    <row r="13" spans="4:19" ht="15.75" x14ac:dyDescent="0.25">
      <c r="D13" s="33" t="s">
        <v>2</v>
      </c>
      <c r="E13" s="14">
        <v>131443096727.58998</v>
      </c>
      <c r="F13" s="14">
        <v>134574460999</v>
      </c>
      <c r="G13" s="14">
        <v>142327260010.888</v>
      </c>
      <c r="H13" s="14">
        <v>154210925665.83142</v>
      </c>
      <c r="I13" s="14">
        <v>164930424942.95923</v>
      </c>
      <c r="J13" s="15">
        <f t="shared" si="1"/>
        <v>1.932122406966133E-2</v>
      </c>
      <c r="K13" s="15">
        <f t="shared" si="2"/>
        <v>1.815817230703231E-2</v>
      </c>
      <c r="L13" s="15">
        <f t="shared" si="3"/>
        <v>1.758631849677848E-2</v>
      </c>
      <c r="M13" s="15">
        <f t="shared" si="4"/>
        <v>1.7449353911431424E-2</v>
      </c>
      <c r="N13" s="15">
        <f t="shared" si="5"/>
        <v>1.7090011174442945E-2</v>
      </c>
      <c r="Q13" s="9"/>
      <c r="R13" s="9"/>
      <c r="S13" s="9"/>
    </row>
    <row r="14" spans="4:19" ht="15.75" x14ac:dyDescent="0.25">
      <c r="D14" s="33" t="s">
        <v>3</v>
      </c>
      <c r="E14" s="14">
        <v>63588517042.629997</v>
      </c>
      <c r="F14" s="14">
        <v>63356076866</v>
      </c>
      <c r="G14" s="14">
        <v>66233113365.466934</v>
      </c>
      <c r="H14" s="14">
        <v>69839609373.433472</v>
      </c>
      <c r="I14" s="14">
        <v>73104083012.709915</v>
      </c>
      <c r="J14" s="15">
        <f t="shared" si="1"/>
        <v>9.3470712165612483E-3</v>
      </c>
      <c r="K14" s="15">
        <f t="shared" si="2"/>
        <v>8.5486544169696508E-3</v>
      </c>
      <c r="L14" s="15">
        <f t="shared" si="3"/>
        <v>8.1839320632549964E-3</v>
      </c>
      <c r="M14" s="15">
        <f t="shared" si="4"/>
        <v>7.902527371075772E-3</v>
      </c>
      <c r="N14" s="15">
        <f t="shared" si="5"/>
        <v>7.5750098625932821E-3</v>
      </c>
    </row>
    <row r="15" spans="4:19" ht="15.75" x14ac:dyDescent="0.25">
      <c r="D15" s="33" t="s">
        <v>4</v>
      </c>
      <c r="E15" s="14">
        <v>53289137220.649994</v>
      </c>
      <c r="F15" s="14">
        <v>58313394674</v>
      </c>
      <c r="G15" s="14">
        <v>62818781673.439987</v>
      </c>
      <c r="H15" s="14">
        <v>64969769144.665565</v>
      </c>
      <c r="I15" s="14">
        <v>69958155313.964798</v>
      </c>
      <c r="J15" s="15">
        <f t="shared" si="1"/>
        <v>7.8331337769143722E-3</v>
      </c>
      <c r="K15" s="15">
        <f t="shared" si="2"/>
        <v>7.8682437992922023E-3</v>
      </c>
      <c r="L15" s="15">
        <f t="shared" si="3"/>
        <v>7.7620485492673258E-3</v>
      </c>
      <c r="M15" s="15">
        <f t="shared" si="4"/>
        <v>7.3514927068520719E-3</v>
      </c>
      <c r="N15" s="15">
        <f t="shared" si="5"/>
        <v>7.2490303500555697E-3</v>
      </c>
    </row>
    <row r="16" spans="4:19" ht="15.75" x14ac:dyDescent="0.25">
      <c r="D16" s="33" t="s">
        <v>5</v>
      </c>
      <c r="E16" s="14">
        <v>12182146645.000004</v>
      </c>
      <c r="F16" s="14">
        <v>13587977681</v>
      </c>
      <c r="G16" s="14">
        <v>14073103771.067186</v>
      </c>
      <c r="H16" s="14">
        <v>14686366523.572756</v>
      </c>
      <c r="I16" s="14">
        <v>15325365988.617579</v>
      </c>
      <c r="J16" s="15">
        <f t="shared" si="1"/>
        <v>1.7906911114953436E-3</v>
      </c>
      <c r="K16" s="15">
        <f t="shared" si="2"/>
        <v>1.8334298960152678E-3</v>
      </c>
      <c r="L16" s="15">
        <f t="shared" si="3"/>
        <v>1.73890852066757E-3</v>
      </c>
      <c r="M16" s="15">
        <f t="shared" si="4"/>
        <v>1.6617992923415874E-3</v>
      </c>
      <c r="N16" s="15">
        <f t="shared" si="5"/>
        <v>1.5880070404746937E-3</v>
      </c>
    </row>
    <row r="17" spans="4:14" ht="15.75" x14ac:dyDescent="0.25">
      <c r="D17" s="33" t="s">
        <v>6</v>
      </c>
      <c r="E17" s="14">
        <v>22231536620.959999</v>
      </c>
      <c r="F17" s="14">
        <v>23351049641</v>
      </c>
      <c r="G17" s="14">
        <v>25499261078.532013</v>
      </c>
      <c r="H17" s="14">
        <v>27621266663.425034</v>
      </c>
      <c r="I17" s="14">
        <v>30026771097.43914</v>
      </c>
      <c r="J17" s="15">
        <f t="shared" si="1"/>
        <v>3.2678817766797854E-3</v>
      </c>
      <c r="K17" s="15">
        <f t="shared" si="2"/>
        <v>3.1507641181226331E-3</v>
      </c>
      <c r="L17" s="15">
        <f t="shared" si="3"/>
        <v>3.1507535993123572E-3</v>
      </c>
      <c r="M17" s="15">
        <f t="shared" si="4"/>
        <v>3.1254157603368632E-3</v>
      </c>
      <c r="N17" s="15">
        <f t="shared" si="5"/>
        <v>3.1113595551891032E-3</v>
      </c>
    </row>
    <row r="18" spans="4:14" ht="15.75" x14ac:dyDescent="0.25">
      <c r="D18" s="33" t="s">
        <v>7</v>
      </c>
      <c r="E18" s="14">
        <v>274878926641.99994</v>
      </c>
      <c r="F18" s="14">
        <v>297041500000</v>
      </c>
      <c r="G18" s="14">
        <v>323722693949.7572</v>
      </c>
      <c r="H18" s="14">
        <v>353505181793.13794</v>
      </c>
      <c r="I18" s="14">
        <v>386169421346.32501</v>
      </c>
      <c r="J18" s="15">
        <f t="shared" si="1"/>
        <v>4.0405296785459094E-2</v>
      </c>
      <c r="K18" s="15">
        <f t="shared" si="2"/>
        <v>4.0079898513429059E-2</v>
      </c>
      <c r="L18" s="15">
        <f t="shared" si="3"/>
        <v>4.0000000000000376E-2</v>
      </c>
      <c r="M18" s="15">
        <f t="shared" si="4"/>
        <v>4.0000000000000722E-2</v>
      </c>
      <c r="N18" s="15">
        <f t="shared" si="5"/>
        <v>4.0014689395963962E-2</v>
      </c>
    </row>
    <row r="19" spans="4:14" ht="15.75" x14ac:dyDescent="0.25">
      <c r="D19" s="33" t="s">
        <v>8</v>
      </c>
      <c r="E19" s="14">
        <v>143560920067.79999</v>
      </c>
      <c r="F19" s="14">
        <v>146276983678</v>
      </c>
      <c r="G19" s="14">
        <v>154113479608.66998</v>
      </c>
      <c r="H19" s="14">
        <v>163533080385.53702</v>
      </c>
      <c r="I19" s="14">
        <v>172351520214.16345</v>
      </c>
      <c r="J19" s="15">
        <f t="shared" si="1"/>
        <v>2.1102460101234718E-2</v>
      </c>
      <c r="K19" s="15">
        <f t="shared" si="2"/>
        <v>1.9737197195222753E-2</v>
      </c>
      <c r="L19" s="15">
        <f t="shared" si="3"/>
        <v>1.9042653788441579E-2</v>
      </c>
      <c r="M19" s="15">
        <f t="shared" si="4"/>
        <v>1.8504179153021331E-2</v>
      </c>
      <c r="N19" s="15">
        <f t="shared" si="5"/>
        <v>1.785898149120135E-2</v>
      </c>
    </row>
    <row r="20" spans="4:14" ht="15.75" x14ac:dyDescent="0.25">
      <c r="D20" s="33" t="s">
        <v>9</v>
      </c>
      <c r="E20" s="14">
        <v>3847489584</v>
      </c>
      <c r="F20" s="14">
        <v>3827865389</v>
      </c>
      <c r="G20" s="14">
        <v>4398097658.4329262</v>
      </c>
      <c r="H20" s="14">
        <v>4513592305.5476532</v>
      </c>
      <c r="I20" s="14">
        <v>4185993274.0374341</v>
      </c>
      <c r="J20" s="15">
        <f t="shared" si="1"/>
        <v>5.6555429846737951E-4</v>
      </c>
      <c r="K20" s="15">
        <f t="shared" si="2"/>
        <v>5.1649502279710964E-4</v>
      </c>
      <c r="L20" s="15">
        <f t="shared" si="3"/>
        <v>5.4344014066750191E-4</v>
      </c>
      <c r="M20" s="15">
        <f t="shared" si="4"/>
        <v>5.1072431613621687E-4</v>
      </c>
      <c r="N20" s="15">
        <f t="shared" si="5"/>
        <v>4.3375060637953382E-4</v>
      </c>
    </row>
    <row r="21" spans="4:14" ht="15.75" x14ac:dyDescent="0.25">
      <c r="D21" s="33" t="s">
        <v>10</v>
      </c>
      <c r="E21" s="14">
        <v>2439588762.77</v>
      </c>
      <c r="F21" s="14">
        <v>2838762408</v>
      </c>
      <c r="G21" s="14">
        <v>3099928549.5360007</v>
      </c>
      <c r="H21" s="14">
        <v>3324348062.9453492</v>
      </c>
      <c r="I21" s="14">
        <v>3616180412.7806997</v>
      </c>
      <c r="J21" s="15">
        <f t="shared" si="1"/>
        <v>3.586026371624063E-4</v>
      </c>
      <c r="K21" s="15">
        <f t="shared" si="2"/>
        <v>3.8303506148594556E-4</v>
      </c>
      <c r="L21" s="15">
        <f t="shared" si="3"/>
        <v>3.8303506148594562E-4</v>
      </c>
      <c r="M21" s="15">
        <f t="shared" si="4"/>
        <v>3.7615834043312345E-4</v>
      </c>
      <c r="N21" s="15">
        <f t="shared" si="5"/>
        <v>3.7470687221352535E-4</v>
      </c>
    </row>
    <row r="22" spans="4:14" ht="15.75" x14ac:dyDescent="0.25">
      <c r="D22" s="33" t="s">
        <v>11</v>
      </c>
      <c r="E22" s="14">
        <v>19023170020.48</v>
      </c>
      <c r="F22" s="14">
        <v>18541650695</v>
      </c>
      <c r="G22" s="14">
        <v>19701345560.084003</v>
      </c>
      <c r="H22" s="14">
        <v>21435719183.858746</v>
      </c>
      <c r="I22" s="14">
        <v>23295919212.558899</v>
      </c>
      <c r="J22" s="15">
        <f t="shared" si="1"/>
        <v>2.7962741264586232E-3</v>
      </c>
      <c r="K22" s="15">
        <f t="shared" si="2"/>
        <v>2.5018304786605622E-3</v>
      </c>
      <c r="L22" s="15">
        <f t="shared" si="3"/>
        <v>2.4343484010598158E-3</v>
      </c>
      <c r="M22" s="15">
        <f t="shared" si="4"/>
        <v>2.4255055131161001E-3</v>
      </c>
      <c r="N22" s="15">
        <f t="shared" si="5"/>
        <v>2.4139119255846401E-3</v>
      </c>
    </row>
    <row r="23" spans="4:14" ht="15.75" x14ac:dyDescent="0.25">
      <c r="D23" s="33" t="s">
        <v>12</v>
      </c>
      <c r="E23" s="14">
        <v>70856511064</v>
      </c>
      <c r="F23" s="14">
        <v>85145723816</v>
      </c>
      <c r="G23" s="14">
        <v>53858907215.57196</v>
      </c>
      <c r="H23" s="14">
        <v>59684380917.289009</v>
      </c>
      <c r="I23" s="14">
        <v>63819272135.528297</v>
      </c>
      <c r="J23" s="15">
        <f t="shared" si="1"/>
        <v>1.0415415956756137E-2</v>
      </c>
      <c r="K23" s="15">
        <f t="shared" si="2"/>
        <v>1.1488738002594721E-2</v>
      </c>
      <c r="L23" s="15">
        <f t="shared" si="3"/>
        <v>6.6549436566756791E-3</v>
      </c>
      <c r="M23" s="15">
        <f t="shared" si="4"/>
        <v>6.7534377419356572E-3</v>
      </c>
      <c r="N23" s="15">
        <f t="shared" si="5"/>
        <v>6.6129222326214224E-3</v>
      </c>
    </row>
    <row r="24" spans="4:14" ht="30" x14ac:dyDescent="0.25">
      <c r="D24" s="33" t="s">
        <v>13</v>
      </c>
      <c r="E24" s="14">
        <v>23531774286</v>
      </c>
      <c r="F24" s="14">
        <v>22483984637</v>
      </c>
      <c r="G24" s="14">
        <v>11836884022.480001</v>
      </c>
      <c r="H24" s="14">
        <v>12192979383.479197</v>
      </c>
      <c r="I24" s="14">
        <v>9628789124.6887646</v>
      </c>
      <c r="J24" s="15">
        <f t="shared" si="1"/>
        <v>3.4590077003341536E-3</v>
      </c>
      <c r="K24" s="15">
        <f t="shared" si="2"/>
        <v>3.0337707775797596E-3</v>
      </c>
      <c r="L24" s="15">
        <f t="shared" si="3"/>
        <v>1.4625955169293428E-3</v>
      </c>
      <c r="M24" s="15">
        <f t="shared" si="4"/>
        <v>1.3796662692898722E-3</v>
      </c>
      <c r="N24" s="15">
        <f t="shared" si="5"/>
        <v>9.9773049026095103E-4</v>
      </c>
    </row>
    <row r="25" spans="4:14" ht="15.75" x14ac:dyDescent="0.25">
      <c r="D25" s="33" t="s">
        <v>14</v>
      </c>
      <c r="E25" s="14">
        <v>9232442471.0000019</v>
      </c>
      <c r="F25" s="14">
        <v>10076578352</v>
      </c>
      <c r="G25" s="14">
        <v>11003425760.384003</v>
      </c>
      <c r="H25" s="14">
        <v>12237810380.343521</v>
      </c>
      <c r="I25" s="14">
        <v>13109847735.328814</v>
      </c>
      <c r="J25" s="15">
        <f t="shared" si="1"/>
        <v>1.357105044946847E-3</v>
      </c>
      <c r="K25" s="15">
        <f t="shared" si="2"/>
        <v>1.3596357334270674E-3</v>
      </c>
      <c r="L25" s="15">
        <f t="shared" si="3"/>
        <v>1.3596112927556291E-3</v>
      </c>
      <c r="M25" s="15">
        <f t="shared" si="4"/>
        <v>1.3847390092861485E-3</v>
      </c>
      <c r="N25" s="15">
        <f t="shared" si="5"/>
        <v>1.3584361064339779E-3</v>
      </c>
    </row>
    <row r="26" spans="4:14" ht="15.75" x14ac:dyDescent="0.25">
      <c r="D26" s="33" t="s">
        <v>15</v>
      </c>
      <c r="E26" s="14">
        <v>9019720675</v>
      </c>
      <c r="F26" s="14">
        <v>9648535941</v>
      </c>
      <c r="G26" s="14">
        <v>10528348881.42</v>
      </c>
      <c r="H26" s="14">
        <v>10958839528.355629</v>
      </c>
      <c r="I26" s="14">
        <v>11946997291.953022</v>
      </c>
      <c r="J26" s="15">
        <f t="shared" si="1"/>
        <v>1.3258364154992716E-3</v>
      </c>
      <c r="K26" s="15">
        <f t="shared" si="2"/>
        <v>1.3018798427777019E-3</v>
      </c>
      <c r="L26" s="15">
        <f t="shared" si="3"/>
        <v>1.3009095844302015E-3</v>
      </c>
      <c r="M26" s="15">
        <f t="shared" si="4"/>
        <v>1.2400202421664818E-3</v>
      </c>
      <c r="N26" s="15">
        <f t="shared" si="5"/>
        <v>1.2379421037151267E-3</v>
      </c>
    </row>
    <row r="27" spans="4:14" ht="15.75" x14ac:dyDescent="0.25">
      <c r="D27" s="33" t="s">
        <v>16</v>
      </c>
      <c r="E27" s="14">
        <v>1372381151.9300001</v>
      </c>
      <c r="F27" s="14">
        <v>1360249191</v>
      </c>
      <c r="G27" s="14">
        <v>1485389816.5719998</v>
      </c>
      <c r="H27" s="14">
        <v>1583655667.4500635</v>
      </c>
      <c r="I27" s="14">
        <v>1719380301.0716522</v>
      </c>
      <c r="J27" s="15">
        <f t="shared" si="1"/>
        <v>2.0173051613636944E-4</v>
      </c>
      <c r="K27" s="15">
        <f t="shared" si="2"/>
        <v>1.835388305279026E-4</v>
      </c>
      <c r="L27" s="15">
        <f t="shared" si="3"/>
        <v>1.8353854633404863E-4</v>
      </c>
      <c r="M27" s="15">
        <f t="shared" si="4"/>
        <v>1.7919461993932595E-4</v>
      </c>
      <c r="N27" s="15">
        <f t="shared" si="5"/>
        <v>1.7816135845520359E-4</v>
      </c>
    </row>
    <row r="28" spans="4:14" ht="15.75" x14ac:dyDescent="0.25">
      <c r="D28" s="33" t="s">
        <v>17</v>
      </c>
      <c r="E28" s="14">
        <v>3657037058</v>
      </c>
      <c r="F28" s="14">
        <v>4168041298</v>
      </c>
      <c r="G28" s="14">
        <v>4551501097.4160004</v>
      </c>
      <c r="H28" s="14">
        <v>4834686237.4840775</v>
      </c>
      <c r="I28" s="14">
        <v>5268283856.1704655</v>
      </c>
      <c r="J28" s="15">
        <f t="shared" si="1"/>
        <v>5.3755909734163926E-4</v>
      </c>
      <c r="K28" s="15">
        <f t="shared" si="2"/>
        <v>5.6239506002905696E-4</v>
      </c>
      <c r="L28" s="15">
        <f t="shared" si="3"/>
        <v>5.6239506002905696E-4</v>
      </c>
      <c r="M28" s="15">
        <f t="shared" si="4"/>
        <v>5.4705690173597482E-4</v>
      </c>
      <c r="N28" s="15">
        <f t="shared" si="5"/>
        <v>5.4589703508754685E-4</v>
      </c>
    </row>
    <row r="29" spans="4:14" ht="15.75" x14ac:dyDescent="0.25">
      <c r="D29" s="33" t="s">
        <v>18</v>
      </c>
      <c r="E29" s="14">
        <v>672690540.00000012</v>
      </c>
      <c r="F29" s="14">
        <v>681242676</v>
      </c>
      <c r="G29" s="14">
        <v>743917002.19199991</v>
      </c>
      <c r="H29" s="14">
        <v>790000359.73832607</v>
      </c>
      <c r="I29" s="14">
        <v>861709830.77994001</v>
      </c>
      <c r="J29" s="15">
        <f t="shared" si="1"/>
        <v>9.8880846362115255E-5</v>
      </c>
      <c r="K29" s="15">
        <f t="shared" si="2"/>
        <v>9.1920278200510156E-5</v>
      </c>
      <c r="L29" s="15">
        <f t="shared" si="3"/>
        <v>9.1920278200510128E-5</v>
      </c>
      <c r="M29" s="15">
        <f t="shared" si="4"/>
        <v>8.9390526693962637E-5</v>
      </c>
      <c r="N29" s="15">
        <f t="shared" si="5"/>
        <v>8.9289957521480242E-5</v>
      </c>
    </row>
    <row r="30" spans="4:14" ht="30" x14ac:dyDescent="0.25">
      <c r="D30" s="33" t="s">
        <v>19</v>
      </c>
      <c r="E30" s="14">
        <v>18924343214.000004</v>
      </c>
      <c r="F30" s="14">
        <v>15623942767</v>
      </c>
      <c r="G30" s="14">
        <v>17060333501.563997</v>
      </c>
      <c r="H30" s="14">
        <v>18616027144.28582</v>
      </c>
      <c r="I30" s="14">
        <v>20036155126.096405</v>
      </c>
      <c r="J30" s="15">
        <f t="shared" si="1"/>
        <v>2.7817472709627707E-3</v>
      </c>
      <c r="K30" s="15">
        <f t="shared" si="2"/>
        <v>2.1081432745289263E-3</v>
      </c>
      <c r="L30" s="15">
        <f t="shared" si="3"/>
        <v>2.1080182292331938E-3</v>
      </c>
      <c r="M30" s="15">
        <f t="shared" si="4"/>
        <v>2.106450270387241E-3</v>
      </c>
      <c r="N30" s="15">
        <f t="shared" si="5"/>
        <v>2.0761367413943445E-3</v>
      </c>
    </row>
    <row r="31" spans="4:14" ht="30" x14ac:dyDescent="0.25">
      <c r="D31" s="33" t="s">
        <v>20</v>
      </c>
      <c r="E31" s="14">
        <v>17840894873</v>
      </c>
      <c r="F31" s="14">
        <v>20784213877</v>
      </c>
      <c r="G31" s="14">
        <v>25814343095.360001</v>
      </c>
      <c r="H31" s="14">
        <v>28622911889.254402</v>
      </c>
      <c r="I31" s="14">
        <v>30444515778.972595</v>
      </c>
      <c r="J31" s="15">
        <f t="shared" si="1"/>
        <v>2.6224878751821938E-3</v>
      </c>
      <c r="K31" s="15">
        <f t="shared" si="2"/>
        <v>2.8044202001119845E-3</v>
      </c>
      <c r="L31" s="15">
        <f t="shared" si="3"/>
        <v>3.1896859352550321E-3</v>
      </c>
      <c r="M31" s="15">
        <f t="shared" si="4"/>
        <v>3.2387544356851103E-3</v>
      </c>
      <c r="N31" s="15">
        <f t="shared" si="5"/>
        <v>3.1546460578337179E-3</v>
      </c>
    </row>
    <row r="32" spans="4:14" ht="30" x14ac:dyDescent="0.25">
      <c r="D32" s="33" t="s">
        <v>21</v>
      </c>
      <c r="E32" s="14">
        <v>3644928473.7099996</v>
      </c>
      <c r="F32" s="14">
        <v>3702713047</v>
      </c>
      <c r="G32" s="14">
        <v>4043243047.3239999</v>
      </c>
      <c r="H32" s="14">
        <v>4329876842.6297626</v>
      </c>
      <c r="I32" s="14">
        <v>4691712722.4788132</v>
      </c>
      <c r="J32" s="15">
        <f t="shared" si="1"/>
        <v>5.3577921938640261E-4</v>
      </c>
      <c r="K32" s="15">
        <f t="shared" si="2"/>
        <v>4.9960817982709377E-4</v>
      </c>
      <c r="L32" s="15">
        <f t="shared" si="3"/>
        <v>4.9959340174668908E-4</v>
      </c>
      <c r="M32" s="15">
        <f t="shared" si="4"/>
        <v>4.8993644966297239E-4</v>
      </c>
      <c r="N32" s="15">
        <f t="shared" si="5"/>
        <v>4.8615301198774935E-4</v>
      </c>
    </row>
    <row r="33" spans="4:14" ht="15.75" x14ac:dyDescent="0.25">
      <c r="D33" s="33" t="s">
        <v>22</v>
      </c>
      <c r="E33" s="14">
        <v>2412825819</v>
      </c>
      <c r="F33" s="14">
        <v>2541411258</v>
      </c>
      <c r="G33" s="14">
        <v>2775202408.7200003</v>
      </c>
      <c r="H33" s="14">
        <v>2969339287.2650318</v>
      </c>
      <c r="I33" s="14">
        <v>3224814154.7279792</v>
      </c>
      <c r="J33" s="15">
        <f t="shared" si="1"/>
        <v>3.5466866994604069E-4</v>
      </c>
      <c r="K33" s="15">
        <f t="shared" si="2"/>
        <v>3.4291338180532377E-4</v>
      </c>
      <c r="L33" s="15">
        <f t="shared" si="3"/>
        <v>3.429110730371899E-4</v>
      </c>
      <c r="M33" s="15">
        <f t="shared" si="4"/>
        <v>3.359882050048891E-4</v>
      </c>
      <c r="N33" s="15">
        <f t="shared" si="5"/>
        <v>3.3415368910171261E-4</v>
      </c>
    </row>
    <row r="34" spans="4:14" ht="15.75" x14ac:dyDescent="0.25">
      <c r="D34" s="33" t="s">
        <v>23</v>
      </c>
      <c r="E34" s="14">
        <v>2976739307</v>
      </c>
      <c r="F34" s="14">
        <v>5610590710</v>
      </c>
      <c r="G34" s="14">
        <v>6126758615.3199997</v>
      </c>
      <c r="H34" s="14">
        <v>6740965175.7754555</v>
      </c>
      <c r="I34" s="14">
        <v>7242196495.4370794</v>
      </c>
      <c r="J34" s="15">
        <f t="shared" si="1"/>
        <v>4.375600436948859E-4</v>
      </c>
      <c r="K34" s="15">
        <f t="shared" si="2"/>
        <v>7.5703868401279923E-4</v>
      </c>
      <c r="L34" s="15">
        <f t="shared" si="3"/>
        <v>7.5703788827000801E-4</v>
      </c>
      <c r="M34" s="15">
        <f t="shared" si="4"/>
        <v>7.6275715581676702E-4</v>
      </c>
      <c r="N34" s="15">
        <f t="shared" si="5"/>
        <v>7.5043291180106097E-4</v>
      </c>
    </row>
    <row r="35" spans="4:14" ht="30" x14ac:dyDescent="0.25">
      <c r="D35" s="33" t="s">
        <v>24</v>
      </c>
      <c r="E35" s="14">
        <v>19334494919.369999</v>
      </c>
      <c r="F35" s="14">
        <v>13772254962</v>
      </c>
      <c r="G35" s="14">
        <v>14492842418.504013</v>
      </c>
      <c r="H35" s="14">
        <v>16090196974.423084</v>
      </c>
      <c r="I35" s="14">
        <v>17150717218.515423</v>
      </c>
      <c r="J35" s="15">
        <f t="shared" si="1"/>
        <v>2.8420367285250103E-3</v>
      </c>
      <c r="K35" s="15">
        <f t="shared" si="2"/>
        <v>1.8582944847034162E-3</v>
      </c>
      <c r="L35" s="15">
        <f t="shared" si="3"/>
        <v>1.7907724962592194E-3</v>
      </c>
      <c r="M35" s="15">
        <f t="shared" si="4"/>
        <v>1.8206462369582961E-3</v>
      </c>
      <c r="N35" s="15">
        <f t="shared" si="5"/>
        <v>1.7771490555214997E-3</v>
      </c>
    </row>
    <row r="36" spans="4:14" ht="15.75" x14ac:dyDescent="0.25">
      <c r="D36" s="32" t="s">
        <v>77</v>
      </c>
      <c r="E36" s="12">
        <f>E37</f>
        <v>8623286819</v>
      </c>
      <c r="F36" s="12">
        <f t="shared" ref="F36:I36" si="7">F37</f>
        <v>8623324578</v>
      </c>
      <c r="G36" s="12">
        <f t="shared" si="7"/>
        <v>8623324578</v>
      </c>
      <c r="H36" s="12">
        <f t="shared" si="7"/>
        <v>8623324578</v>
      </c>
      <c r="I36" s="12">
        <f t="shared" si="7"/>
        <v>8623324578</v>
      </c>
      <c r="J36" s="13">
        <f t="shared" si="1"/>
        <v>1.2675633867037768E-3</v>
      </c>
      <c r="K36" s="13">
        <f t="shared" si="2"/>
        <v>1.1635477666743486E-3</v>
      </c>
      <c r="L36" s="13">
        <f t="shared" si="3"/>
        <v>1.0655199328519673E-3</v>
      </c>
      <c r="M36" s="13">
        <f t="shared" si="4"/>
        <v>9.7575085426004318E-4</v>
      </c>
      <c r="N36" s="13">
        <f t="shared" si="5"/>
        <v>8.9354473833337287E-4</v>
      </c>
    </row>
    <row r="37" spans="4:14" ht="15.75" x14ac:dyDescent="0.25">
      <c r="D37" s="33" t="s">
        <v>25</v>
      </c>
      <c r="E37" s="14">
        <v>8623286819</v>
      </c>
      <c r="F37" s="14">
        <v>8623324578</v>
      </c>
      <c r="G37" s="14">
        <v>8623324578</v>
      </c>
      <c r="H37" s="14">
        <v>8623324578</v>
      </c>
      <c r="I37" s="14">
        <v>8623324578</v>
      </c>
      <c r="J37" s="15">
        <f t="shared" si="1"/>
        <v>1.2675633867037768E-3</v>
      </c>
      <c r="K37" s="15">
        <f t="shared" si="2"/>
        <v>1.1635477666743486E-3</v>
      </c>
      <c r="L37" s="15">
        <f t="shared" si="3"/>
        <v>1.0655199328519673E-3</v>
      </c>
      <c r="M37" s="15">
        <f t="shared" si="4"/>
        <v>9.7575085426004318E-4</v>
      </c>
      <c r="N37" s="15">
        <f t="shared" si="5"/>
        <v>8.9354473833337287E-4</v>
      </c>
    </row>
    <row r="38" spans="4:14" ht="15.75" x14ac:dyDescent="0.25">
      <c r="D38" s="32" t="s">
        <v>78</v>
      </c>
      <c r="E38" s="12">
        <f>SUM(E39:E44)</f>
        <v>16176831761.139999</v>
      </c>
      <c r="F38" s="12">
        <f t="shared" ref="F38:I38" si="8">SUM(F39:F44)</f>
        <v>17327716354</v>
      </c>
      <c r="G38" s="12">
        <f t="shared" si="8"/>
        <v>13904860940.85</v>
      </c>
      <c r="H38" s="12">
        <f t="shared" si="8"/>
        <v>14259282757.0525</v>
      </c>
      <c r="I38" s="12">
        <f t="shared" si="8"/>
        <v>17131370359.744318</v>
      </c>
      <c r="J38" s="13">
        <f t="shared" si="1"/>
        <v>2.377882132843834E-3</v>
      </c>
      <c r="K38" s="13">
        <f t="shared" si="2"/>
        <v>2.3380339546420449E-3</v>
      </c>
      <c r="L38" s="13">
        <f t="shared" si="3"/>
        <v>1.7181200083560668E-3</v>
      </c>
      <c r="M38" s="13">
        <f t="shared" si="4"/>
        <v>1.613473690509795E-3</v>
      </c>
      <c r="N38" s="13">
        <f t="shared" si="5"/>
        <v>1.775144343336329E-3</v>
      </c>
    </row>
    <row r="39" spans="4:14" ht="15.75" x14ac:dyDescent="0.25">
      <c r="D39" s="33" t="s">
        <v>26</v>
      </c>
      <c r="E39" s="14">
        <v>10811291957</v>
      </c>
      <c r="F39" s="14">
        <v>11771691737</v>
      </c>
      <c r="G39" s="14">
        <v>8348836323.8500004</v>
      </c>
      <c r="H39" s="14">
        <v>8703258140.0524998</v>
      </c>
      <c r="I39" s="14">
        <v>11575345742.744318</v>
      </c>
      <c r="J39" s="15">
        <f t="shared" si="1"/>
        <v>1.5891849749754012E-3</v>
      </c>
      <c r="K39" s="15">
        <f t="shared" si="2"/>
        <v>1.5883578898919224E-3</v>
      </c>
      <c r="L39" s="15">
        <f t="shared" si="3"/>
        <v>1.0316034655445993E-3</v>
      </c>
      <c r="M39" s="15">
        <f t="shared" si="4"/>
        <v>9.8479553775204093E-4</v>
      </c>
      <c r="N39" s="15">
        <f t="shared" si="5"/>
        <v>1.1994317492358215E-3</v>
      </c>
    </row>
    <row r="40" spans="4:14" ht="15.75" x14ac:dyDescent="0.25">
      <c r="D40" s="33" t="s">
        <v>27</v>
      </c>
      <c r="E40" s="14">
        <v>1524248087</v>
      </c>
      <c r="F40" s="14">
        <v>1524248087</v>
      </c>
      <c r="G40" s="14">
        <v>1524248087</v>
      </c>
      <c r="H40" s="14">
        <v>1524248087</v>
      </c>
      <c r="I40" s="14">
        <v>1524248087</v>
      </c>
      <c r="J40" s="15">
        <f t="shared" si="1"/>
        <v>2.2405390286653215E-4</v>
      </c>
      <c r="K40" s="15">
        <f t="shared" si="2"/>
        <v>2.0566725065773096E-4</v>
      </c>
      <c r="L40" s="15">
        <f t="shared" si="3"/>
        <v>1.8833997312979022E-4</v>
      </c>
      <c r="M40" s="15">
        <f t="shared" si="4"/>
        <v>1.7247250286610825E-4</v>
      </c>
      <c r="N40" s="15">
        <f t="shared" si="5"/>
        <v>1.5794185244149105E-4</v>
      </c>
    </row>
    <row r="41" spans="4:14" ht="15.75" x14ac:dyDescent="0.25">
      <c r="D41" s="33" t="s">
        <v>28</v>
      </c>
      <c r="E41" s="14">
        <v>1756771875</v>
      </c>
      <c r="F41" s="14">
        <v>1825371875</v>
      </c>
      <c r="G41" s="14">
        <v>1825371875</v>
      </c>
      <c r="H41" s="14">
        <v>1825371875</v>
      </c>
      <c r="I41" s="14">
        <v>1825371875</v>
      </c>
      <c r="J41" s="15">
        <f t="shared" si="1"/>
        <v>2.5823328787284586E-4</v>
      </c>
      <c r="K41" s="15">
        <f t="shared" si="2"/>
        <v>2.4629797351301996E-4</v>
      </c>
      <c r="L41" s="15">
        <f t="shared" si="3"/>
        <v>2.255475947921428E-4</v>
      </c>
      <c r="M41" s="15">
        <f t="shared" si="4"/>
        <v>2.0654541647632121E-4</v>
      </c>
      <c r="N41" s="15">
        <f t="shared" si="5"/>
        <v>1.8914415428234542E-4</v>
      </c>
    </row>
    <row r="42" spans="4:14" ht="15.75" x14ac:dyDescent="0.25">
      <c r="D42" s="33" t="s">
        <v>29</v>
      </c>
      <c r="E42" s="14">
        <v>345228228</v>
      </c>
      <c r="F42" s="14">
        <v>337728228</v>
      </c>
      <c r="G42" s="14">
        <v>337728228</v>
      </c>
      <c r="H42" s="14">
        <v>337728228</v>
      </c>
      <c r="I42" s="14">
        <v>337728228</v>
      </c>
      <c r="J42" s="15">
        <f t="shared" si="1"/>
        <v>5.0746156431355925E-5</v>
      </c>
      <c r="K42" s="15">
        <f t="shared" si="2"/>
        <v>4.5569770901911788E-5</v>
      </c>
      <c r="L42" s="15">
        <f t="shared" si="3"/>
        <v>4.1730559433985148E-5</v>
      </c>
      <c r="M42" s="15">
        <f t="shared" si="4"/>
        <v>3.8214798016469912E-5</v>
      </c>
      <c r="N42" s="15">
        <f t="shared" si="5"/>
        <v>3.4995236278818599E-5</v>
      </c>
    </row>
    <row r="43" spans="4:14" ht="15.75" x14ac:dyDescent="0.25">
      <c r="D43" s="33" t="s">
        <v>30</v>
      </c>
      <c r="E43" s="14">
        <v>1031081669</v>
      </c>
      <c r="F43" s="14">
        <v>1172006944</v>
      </c>
      <c r="G43" s="14">
        <v>1172006944</v>
      </c>
      <c r="H43" s="14">
        <v>1172006944</v>
      </c>
      <c r="I43" s="14">
        <v>1172006944</v>
      </c>
      <c r="J43" s="15">
        <f t="shared" si="1"/>
        <v>1.5156185799666865E-4</v>
      </c>
      <c r="K43" s="15">
        <f t="shared" si="2"/>
        <v>1.5813924779047419E-4</v>
      </c>
      <c r="L43" s="15">
        <f t="shared" si="3"/>
        <v>1.448161609802877E-4</v>
      </c>
      <c r="M43" s="15">
        <f t="shared" si="4"/>
        <v>1.3261553203323048E-4</v>
      </c>
      <c r="N43" s="15">
        <f t="shared" si="5"/>
        <v>1.214427949022257E-4</v>
      </c>
    </row>
    <row r="44" spans="4:14" ht="15.75" x14ac:dyDescent="0.25">
      <c r="D44" s="34" t="s">
        <v>31</v>
      </c>
      <c r="E44" s="14">
        <v>708209945.1400001</v>
      </c>
      <c r="F44" s="14">
        <v>696669483</v>
      </c>
      <c r="G44" s="14">
        <v>696669483</v>
      </c>
      <c r="H44" s="14">
        <v>696669483</v>
      </c>
      <c r="I44" s="14">
        <v>696669483</v>
      </c>
      <c r="J44" s="15">
        <f t="shared" si="1"/>
        <v>1.0410195270103012E-4</v>
      </c>
      <c r="K44" s="15">
        <f t="shared" si="2"/>
        <v>9.4001821886985807E-5</v>
      </c>
      <c r="L44" s="15">
        <f t="shared" si="3"/>
        <v>8.6082254475261711E-5</v>
      </c>
      <c r="M44" s="15">
        <f t="shared" si="4"/>
        <v>7.8829903365624262E-5</v>
      </c>
      <c r="N44" s="15">
        <f t="shared" si="5"/>
        <v>7.2188556195626618E-5</v>
      </c>
    </row>
    <row r="45" spans="4:14" ht="15.75" x14ac:dyDescent="0.25">
      <c r="D45" s="32" t="s">
        <v>79</v>
      </c>
      <c r="E45" s="12">
        <f>SUM(E46:E47)</f>
        <v>372804464651</v>
      </c>
      <c r="F45" s="12">
        <f t="shared" ref="F45:I45" si="9">SUM(F46:F47)</f>
        <v>426522549619</v>
      </c>
      <c r="G45" s="12">
        <f t="shared" si="9"/>
        <v>472934399107.91614</v>
      </c>
      <c r="H45" s="12">
        <f t="shared" si="9"/>
        <v>508932651749.43738</v>
      </c>
      <c r="I45" s="12">
        <f t="shared" si="9"/>
        <v>567853886670.47046</v>
      </c>
      <c r="J45" s="13">
        <f t="shared" si="1"/>
        <v>5.4799672063570497E-2</v>
      </c>
      <c r="K45" s="13">
        <f t="shared" si="2"/>
        <v>5.7550815298261462E-2</v>
      </c>
      <c r="L45" s="13">
        <f t="shared" si="3"/>
        <v>5.8436978061392454E-2</v>
      </c>
      <c r="M45" s="13">
        <f t="shared" si="4"/>
        <v>5.7587008956181102E-2</v>
      </c>
      <c r="N45" s="13">
        <f t="shared" si="5"/>
        <v>5.884074616315043E-2</v>
      </c>
    </row>
    <row r="46" spans="4:14" ht="30" x14ac:dyDescent="0.25">
      <c r="D46" s="33" t="s">
        <v>32</v>
      </c>
      <c r="E46" s="14">
        <v>250534528021</v>
      </c>
      <c r="F46" s="14">
        <v>294634030542</v>
      </c>
      <c r="G46" s="14">
        <v>329902645580.30389</v>
      </c>
      <c r="H46" s="14">
        <v>348386510236.25177</v>
      </c>
      <c r="I46" s="14">
        <v>395361133036.45691</v>
      </c>
      <c r="J46" s="15">
        <f t="shared" si="1"/>
        <v>3.6826838940903724E-2</v>
      </c>
      <c r="K46" s="15">
        <f t="shared" si="2"/>
        <v>3.975505793879279E-2</v>
      </c>
      <c r="L46" s="15">
        <f t="shared" si="3"/>
        <v>4.0763610552618096E-2</v>
      </c>
      <c r="M46" s="15">
        <f t="shared" si="4"/>
        <v>3.9420809445460947E-2</v>
      </c>
      <c r="N46" s="15">
        <f t="shared" si="5"/>
        <v>4.0967130133025907E-2</v>
      </c>
    </row>
    <row r="47" spans="4:14" ht="30.75" thickBot="1" x14ac:dyDescent="0.3">
      <c r="D47" s="33" t="s">
        <v>33</v>
      </c>
      <c r="E47" s="14">
        <v>122269936630</v>
      </c>
      <c r="F47" s="14">
        <v>131888519077</v>
      </c>
      <c r="G47" s="14">
        <v>143031753527.61221</v>
      </c>
      <c r="H47" s="14">
        <v>160546141513.18564</v>
      </c>
      <c r="I47" s="14">
        <v>172492753634.01358</v>
      </c>
      <c r="J47" s="15">
        <f t="shared" si="1"/>
        <v>1.797283312266677E-2</v>
      </c>
      <c r="K47" s="15">
        <f t="shared" si="2"/>
        <v>1.7795757359468669E-2</v>
      </c>
      <c r="L47" s="15">
        <f t="shared" si="3"/>
        <v>1.7673367508774351E-2</v>
      </c>
      <c r="M47" s="15">
        <f t="shared" si="4"/>
        <v>1.8166199510720155E-2</v>
      </c>
      <c r="N47" s="15">
        <f t="shared" si="5"/>
        <v>1.7873616030124526E-2</v>
      </c>
    </row>
    <row r="48" spans="4:14" ht="15.75" x14ac:dyDescent="0.25">
      <c r="D48" s="31" t="s">
        <v>63</v>
      </c>
      <c r="E48" s="29">
        <f>E9+E12+E36+E38+E45</f>
        <v>1315884616253.0298</v>
      </c>
      <c r="F48" s="29">
        <f t="shared" ref="F48:I48" si="10">F9+F12+F36+F38+F45</f>
        <v>1418686514950</v>
      </c>
      <c r="G48" s="29">
        <f t="shared" si="10"/>
        <v>1484674466571.4683</v>
      </c>
      <c r="H48" s="29">
        <f t="shared" si="10"/>
        <v>1598010507810.2183</v>
      </c>
      <c r="I48" s="29">
        <f t="shared" si="10"/>
        <v>1734620528031.52</v>
      </c>
      <c r="J48" s="30">
        <f t="shared" si="1"/>
        <v>0.19342591701971432</v>
      </c>
      <c r="K48" s="30">
        <f t="shared" si="2"/>
        <v>0.19142379614150332</v>
      </c>
      <c r="L48" s="30">
        <f t="shared" si="3"/>
        <v>0.18345015586728172</v>
      </c>
      <c r="M48" s="30">
        <f t="shared" si="4"/>
        <v>0.18081890621284996</v>
      </c>
      <c r="N48" s="30">
        <f t="shared" si="5"/>
        <v>0.17974054343053647</v>
      </c>
    </row>
    <row r="49" spans="4:14" x14ac:dyDescent="0.25">
      <c r="D49" s="128" t="s">
        <v>70</v>
      </c>
      <c r="E49" s="128"/>
      <c r="F49" s="128"/>
      <c r="G49" s="128"/>
      <c r="H49" s="128"/>
      <c r="I49" s="128"/>
      <c r="J49" s="128"/>
      <c r="K49" s="128"/>
      <c r="L49" s="128"/>
      <c r="M49" s="128"/>
      <c r="N49" s="128"/>
    </row>
    <row r="50" spans="4:14" x14ac:dyDescent="0.25">
      <c r="D50" s="128" t="s">
        <v>577</v>
      </c>
      <c r="E50" s="128"/>
      <c r="F50" s="128"/>
      <c r="G50" s="128"/>
      <c r="H50" s="128"/>
      <c r="I50" s="128"/>
      <c r="J50" s="128"/>
      <c r="K50" s="128"/>
      <c r="L50" s="128"/>
      <c r="M50" s="128"/>
      <c r="N50" s="128"/>
    </row>
    <row r="51" spans="4:14" x14ac:dyDescent="0.25">
      <c r="D51" s="119" t="s">
        <v>73</v>
      </c>
      <c r="E51" s="119"/>
      <c r="F51" s="119"/>
      <c r="G51" s="119"/>
      <c r="H51" s="119"/>
      <c r="I51" s="119"/>
      <c r="J51" s="119"/>
      <c r="K51" s="119"/>
      <c r="L51" s="119"/>
      <c r="M51" s="119"/>
      <c r="N51" s="119"/>
    </row>
    <row r="52" spans="4:14" x14ac:dyDescent="0.25">
      <c r="D52" s="128" t="s">
        <v>71</v>
      </c>
      <c r="E52" s="128"/>
      <c r="F52" s="128"/>
      <c r="G52" s="128"/>
      <c r="H52" s="128"/>
      <c r="I52" s="128"/>
      <c r="J52" s="128"/>
      <c r="K52" s="128"/>
      <c r="L52" s="128"/>
      <c r="M52" s="128"/>
      <c r="N52" s="128"/>
    </row>
    <row r="53" spans="4:14" x14ac:dyDescent="0.25"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</row>
    <row r="54" spans="4:14" x14ac:dyDescent="0.25"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</row>
  </sheetData>
  <mergeCells count="18">
    <mergeCell ref="D52:N52"/>
    <mergeCell ref="L5:N5"/>
    <mergeCell ref="G6:G7"/>
    <mergeCell ref="H6:H7"/>
    <mergeCell ref="I6:I7"/>
    <mergeCell ref="L6:L7"/>
    <mergeCell ref="M6:M7"/>
    <mergeCell ref="N6:N7"/>
    <mergeCell ref="D5:D8"/>
    <mergeCell ref="E5:E7"/>
    <mergeCell ref="F5:F7"/>
    <mergeCell ref="G5:I5"/>
    <mergeCell ref="J5:J7"/>
    <mergeCell ref="D2:N2"/>
    <mergeCell ref="D3:N3"/>
    <mergeCell ref="K5:K7"/>
    <mergeCell ref="D49:N49"/>
    <mergeCell ref="D50:N5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5E52F-3385-4A62-991B-CC2E60CB0C61}">
  <dimension ref="G9:O40"/>
  <sheetViews>
    <sheetView topLeftCell="A20" workbookViewId="0">
      <selection activeCell="G28" sqref="G28"/>
    </sheetView>
  </sheetViews>
  <sheetFormatPr defaultColWidth="11.42578125" defaultRowHeight="15" x14ac:dyDescent="0.25"/>
  <cols>
    <col min="1" max="6" width="11.42578125" style="53"/>
    <col min="7" max="7" width="24.85546875" style="53" customWidth="1"/>
    <col min="8" max="16384" width="11.42578125" style="53"/>
  </cols>
  <sheetData>
    <row r="9" spans="7:15" ht="15.75" x14ac:dyDescent="0.25">
      <c r="G9" s="133" t="s">
        <v>569</v>
      </c>
      <c r="H9" s="133"/>
      <c r="I9" s="133"/>
      <c r="J9" s="133"/>
      <c r="K9" s="133"/>
      <c r="L9" s="133"/>
      <c r="M9" s="133"/>
      <c r="N9" s="133"/>
      <c r="O9" s="133"/>
    </row>
    <row r="11" spans="7:15" x14ac:dyDescent="0.25">
      <c r="G11" s="134" t="s">
        <v>145</v>
      </c>
      <c r="H11" s="136">
        <v>2024</v>
      </c>
      <c r="I11" s="136"/>
      <c r="J11" s="136">
        <v>2025</v>
      </c>
      <c r="K11" s="136"/>
      <c r="L11" s="136">
        <v>2026</v>
      </c>
      <c r="M11" s="136"/>
      <c r="N11" s="136">
        <v>2027</v>
      </c>
      <c r="O11" s="136"/>
    </row>
    <row r="12" spans="7:15" x14ac:dyDescent="0.25">
      <c r="G12" s="135"/>
      <c r="H12" s="54" t="s">
        <v>146</v>
      </c>
      <c r="I12" s="55" t="s">
        <v>147</v>
      </c>
      <c r="J12" s="54" t="s">
        <v>146</v>
      </c>
      <c r="K12" s="55" t="s">
        <v>147</v>
      </c>
      <c r="L12" s="54" t="s">
        <v>146</v>
      </c>
      <c r="M12" s="55" t="s">
        <v>147</v>
      </c>
      <c r="N12" s="54" t="s">
        <v>146</v>
      </c>
      <c r="O12" s="55" t="s">
        <v>147</v>
      </c>
    </row>
    <row r="13" spans="7:15" ht="33.75" x14ac:dyDescent="0.25">
      <c r="G13" s="56" t="s">
        <v>148</v>
      </c>
      <c r="H13" s="57"/>
      <c r="I13" s="58">
        <v>20784213877</v>
      </c>
      <c r="J13" s="57"/>
      <c r="K13" s="58">
        <v>22370549986</v>
      </c>
      <c r="L13" s="57"/>
      <c r="M13" s="58">
        <v>24892501009</v>
      </c>
      <c r="N13" s="57"/>
      <c r="O13" s="58">
        <v>26507691823.57</v>
      </c>
    </row>
    <row r="14" spans="7:15" ht="22.5" x14ac:dyDescent="0.25">
      <c r="G14" s="56" t="s">
        <v>149</v>
      </c>
      <c r="H14" s="57">
        <v>0</v>
      </c>
      <c r="I14" s="58">
        <v>625688288</v>
      </c>
      <c r="J14" s="57">
        <v>0</v>
      </c>
      <c r="K14" s="58">
        <v>263205429</v>
      </c>
      <c r="L14" s="57">
        <v>0</v>
      </c>
      <c r="M14" s="58">
        <v>346641550</v>
      </c>
      <c r="N14" s="57">
        <v>0</v>
      </c>
      <c r="O14" s="58">
        <v>400232334</v>
      </c>
    </row>
    <row r="15" spans="7:15" ht="22.5" x14ac:dyDescent="0.25">
      <c r="G15" s="56" t="s">
        <v>150</v>
      </c>
      <c r="H15" s="57">
        <v>0</v>
      </c>
      <c r="I15" s="58">
        <v>625688288</v>
      </c>
      <c r="J15" s="57">
        <v>0</v>
      </c>
      <c r="K15" s="58">
        <v>263205429</v>
      </c>
      <c r="L15" s="57">
        <v>0</v>
      </c>
      <c r="M15" s="58">
        <v>346641550</v>
      </c>
      <c r="N15" s="57">
        <v>0</v>
      </c>
      <c r="O15" s="58">
        <v>400232334</v>
      </c>
    </row>
    <row r="16" spans="7:15" ht="22.5" x14ac:dyDescent="0.25">
      <c r="G16" s="56" t="s">
        <v>151</v>
      </c>
      <c r="H16" s="57">
        <v>134595</v>
      </c>
      <c r="I16" s="58">
        <v>3662497376</v>
      </c>
      <c r="J16" s="57">
        <v>290321</v>
      </c>
      <c r="K16" s="58">
        <v>7113018502</v>
      </c>
      <c r="L16" s="57">
        <v>310631</v>
      </c>
      <c r="M16" s="58">
        <v>9198436415</v>
      </c>
      <c r="N16" s="57">
        <v>438341.5</v>
      </c>
      <c r="O16" s="58">
        <v>10550162013</v>
      </c>
    </row>
    <row r="17" spans="7:15" ht="33.75" x14ac:dyDescent="0.25">
      <c r="G17" s="56" t="s">
        <v>152</v>
      </c>
      <c r="H17" s="57">
        <v>7000</v>
      </c>
      <c r="I17" s="58">
        <v>628078914</v>
      </c>
      <c r="J17" s="57">
        <v>9100</v>
      </c>
      <c r="K17" s="58">
        <v>646882860</v>
      </c>
      <c r="L17" s="57">
        <v>12285</v>
      </c>
      <c r="M17" s="58">
        <v>679227003</v>
      </c>
      <c r="N17" s="57">
        <v>17199</v>
      </c>
      <c r="O17" s="58">
        <v>713188353</v>
      </c>
    </row>
    <row r="18" spans="7:15" ht="45" x14ac:dyDescent="0.25">
      <c r="G18" s="56" t="s">
        <v>153</v>
      </c>
      <c r="H18" s="57">
        <v>80148</v>
      </c>
      <c r="I18" s="58">
        <v>96596727</v>
      </c>
      <c r="J18" s="57">
        <v>176646</v>
      </c>
      <c r="K18" s="58">
        <v>212899186</v>
      </c>
      <c r="L18" s="57">
        <v>232643</v>
      </c>
      <c r="M18" s="58">
        <v>284390733</v>
      </c>
      <c r="N18" s="57">
        <v>268610</v>
      </c>
      <c r="O18" s="58">
        <v>323736248</v>
      </c>
    </row>
    <row r="19" spans="7:15" ht="78.75" x14ac:dyDescent="0.25">
      <c r="G19" s="56" t="s">
        <v>154</v>
      </c>
      <c r="H19" s="57">
        <v>1954</v>
      </c>
      <c r="I19" s="58">
        <v>1225381837</v>
      </c>
      <c r="J19" s="57">
        <v>4307</v>
      </c>
      <c r="K19" s="58">
        <v>2699418921</v>
      </c>
      <c r="L19" s="57">
        <v>5673</v>
      </c>
      <c r="M19" s="58">
        <v>3605883795</v>
      </c>
      <c r="N19" s="57">
        <v>65.5</v>
      </c>
      <c r="O19" s="58">
        <v>4104758547</v>
      </c>
    </row>
    <row r="20" spans="7:15" ht="45" x14ac:dyDescent="0.25">
      <c r="G20" s="56" t="s">
        <v>155</v>
      </c>
      <c r="H20" s="57">
        <v>5343</v>
      </c>
      <c r="I20" s="58">
        <v>884504688</v>
      </c>
      <c r="J20" s="57">
        <v>11776</v>
      </c>
      <c r="K20" s="58">
        <v>1949448332</v>
      </c>
      <c r="L20" s="57">
        <v>15510</v>
      </c>
      <c r="M20" s="58">
        <v>2515980644</v>
      </c>
      <c r="N20" s="57">
        <v>17907</v>
      </c>
      <c r="O20" s="58">
        <v>2968861899</v>
      </c>
    </row>
    <row r="21" spans="7:15" ht="33.75" x14ac:dyDescent="0.25">
      <c r="G21" s="56" t="s">
        <v>156</v>
      </c>
      <c r="H21" s="57">
        <v>5</v>
      </c>
      <c r="I21" s="58">
        <v>50948976</v>
      </c>
      <c r="J21" s="57">
        <v>12</v>
      </c>
      <c r="K21" s="58">
        <v>112291543</v>
      </c>
      <c r="L21" s="57">
        <v>16</v>
      </c>
      <c r="M21" s="58">
        <v>147887962</v>
      </c>
      <c r="N21" s="57">
        <v>18</v>
      </c>
      <c r="O21" s="58">
        <v>170751441</v>
      </c>
    </row>
    <row r="22" spans="7:15" ht="33.75" x14ac:dyDescent="0.25">
      <c r="G22" s="56" t="s">
        <v>157</v>
      </c>
      <c r="H22" s="57">
        <v>49</v>
      </c>
      <c r="I22" s="58">
        <v>33851021</v>
      </c>
      <c r="J22" s="57">
        <v>108</v>
      </c>
      <c r="K22" s="58">
        <v>74607650</v>
      </c>
      <c r="L22" s="57">
        <v>142</v>
      </c>
      <c r="M22" s="58">
        <v>98258275</v>
      </c>
      <c r="N22" s="57">
        <v>164</v>
      </c>
      <c r="O22" s="58">
        <v>113449005</v>
      </c>
    </row>
    <row r="23" spans="7:15" x14ac:dyDescent="0.25">
      <c r="G23" s="56" t="s">
        <v>158</v>
      </c>
      <c r="H23" s="57">
        <v>0</v>
      </c>
      <c r="I23" s="58">
        <v>119421701</v>
      </c>
      <c r="J23" s="57">
        <v>0</v>
      </c>
      <c r="K23" s="58">
        <v>263205429</v>
      </c>
      <c r="L23" s="57">
        <v>0</v>
      </c>
      <c r="M23" s="58">
        <v>346641550</v>
      </c>
      <c r="N23" s="57">
        <v>0</v>
      </c>
      <c r="O23" s="58">
        <v>400232334</v>
      </c>
    </row>
    <row r="24" spans="7:15" ht="22.5" x14ac:dyDescent="0.25">
      <c r="G24" s="56" t="s">
        <v>159</v>
      </c>
      <c r="H24" s="57">
        <v>14</v>
      </c>
      <c r="I24" s="58">
        <v>16701195</v>
      </c>
      <c r="J24" s="57">
        <v>31</v>
      </c>
      <c r="K24" s="58">
        <v>36809434</v>
      </c>
      <c r="L24" s="57">
        <v>40</v>
      </c>
      <c r="M24" s="58">
        <v>48478024</v>
      </c>
      <c r="N24" s="57">
        <v>46</v>
      </c>
      <c r="O24" s="58">
        <v>55972727</v>
      </c>
    </row>
    <row r="25" spans="7:15" ht="22.5" x14ac:dyDescent="0.25">
      <c r="G25" s="56" t="s">
        <v>160</v>
      </c>
      <c r="H25" s="57">
        <v>40074</v>
      </c>
      <c r="I25" s="58">
        <v>604312317</v>
      </c>
      <c r="J25" s="57">
        <v>88323</v>
      </c>
      <c r="K25" s="58">
        <v>1111504347</v>
      </c>
      <c r="L25" s="57">
        <v>44299</v>
      </c>
      <c r="M25" s="58">
        <v>1463851225</v>
      </c>
      <c r="N25" s="57">
        <v>134305</v>
      </c>
      <c r="O25" s="58">
        <v>1690162624</v>
      </c>
    </row>
    <row r="26" spans="7:15" ht="56.25" x14ac:dyDescent="0.25">
      <c r="G26" s="56" t="s">
        <v>161</v>
      </c>
      <c r="H26" s="57">
        <v>8</v>
      </c>
      <c r="I26" s="58">
        <v>2700000</v>
      </c>
      <c r="J26" s="57">
        <v>18</v>
      </c>
      <c r="K26" s="58">
        <v>5950800</v>
      </c>
      <c r="L26" s="57">
        <v>23</v>
      </c>
      <c r="M26" s="58">
        <v>7837204</v>
      </c>
      <c r="N26" s="57">
        <v>27</v>
      </c>
      <c r="O26" s="58">
        <v>9048835</v>
      </c>
    </row>
    <row r="27" spans="7:15" ht="22.5" x14ac:dyDescent="0.25">
      <c r="G27" s="56" t="s">
        <v>162</v>
      </c>
      <c r="H27" s="57">
        <v>108318</v>
      </c>
      <c r="I27" s="58">
        <v>1543668237</v>
      </c>
      <c r="J27" s="57">
        <v>205539</v>
      </c>
      <c r="K27" s="58">
        <v>2092933097.0000002</v>
      </c>
      <c r="L27" s="57">
        <v>265768</v>
      </c>
      <c r="M27" s="58">
        <v>2446030086</v>
      </c>
      <c r="N27" s="57">
        <v>303772</v>
      </c>
      <c r="O27" s="58">
        <v>2655904518.5700002</v>
      </c>
    </row>
    <row r="28" spans="7:15" ht="45" x14ac:dyDescent="0.25">
      <c r="G28" s="56" t="s">
        <v>163</v>
      </c>
      <c r="H28" s="57">
        <v>120</v>
      </c>
      <c r="I28" s="58">
        <v>353683940</v>
      </c>
      <c r="J28" s="57">
        <v>264</v>
      </c>
      <c r="K28" s="58">
        <v>779519404</v>
      </c>
      <c r="L28" s="57">
        <v>348</v>
      </c>
      <c r="M28" s="58">
        <v>1026627055</v>
      </c>
      <c r="N28" s="57">
        <v>402</v>
      </c>
      <c r="O28" s="58">
        <v>1185343597</v>
      </c>
    </row>
    <row r="29" spans="7:15" ht="45" x14ac:dyDescent="0.25">
      <c r="G29" s="56" t="s">
        <v>164</v>
      </c>
      <c r="H29" s="57">
        <v>1002</v>
      </c>
      <c r="I29" s="58">
        <v>4256484</v>
      </c>
      <c r="J29" s="57">
        <v>208</v>
      </c>
      <c r="K29" s="58">
        <v>9381291</v>
      </c>
      <c r="L29" s="57">
        <v>2908</v>
      </c>
      <c r="M29" s="58">
        <v>12355160</v>
      </c>
      <c r="N29" s="57">
        <v>3358</v>
      </c>
      <c r="O29" s="58">
        <v>14265268</v>
      </c>
    </row>
    <row r="30" spans="7:15" ht="45" x14ac:dyDescent="0.25">
      <c r="G30" s="56" t="s">
        <v>165</v>
      </c>
      <c r="H30" s="57">
        <v>15523</v>
      </c>
      <c r="I30" s="58">
        <v>844025309</v>
      </c>
      <c r="J30" s="57">
        <v>16299</v>
      </c>
      <c r="K30" s="58">
        <v>742625333.32000005</v>
      </c>
      <c r="L30" s="57">
        <v>17114</v>
      </c>
      <c r="M30" s="58">
        <v>761893154.70000005</v>
      </c>
      <c r="N30" s="57">
        <v>17970</v>
      </c>
      <c r="O30" s="58">
        <v>784010805.26999998</v>
      </c>
    </row>
    <row r="31" spans="7:15" ht="33.75" x14ac:dyDescent="0.25">
      <c r="G31" s="56" t="s">
        <v>166</v>
      </c>
      <c r="H31" s="57">
        <v>6750</v>
      </c>
      <c r="I31" s="58">
        <v>240662827</v>
      </c>
      <c r="J31" s="57">
        <v>7222</v>
      </c>
      <c r="K31" s="58">
        <v>385551428.68000001</v>
      </c>
      <c r="L31" s="57">
        <v>7728</v>
      </c>
      <c r="M31" s="58">
        <v>422692445.30000001</v>
      </c>
      <c r="N31" s="57">
        <v>8269</v>
      </c>
      <c r="O31" s="58">
        <v>422692445.30000001</v>
      </c>
    </row>
    <row r="32" spans="7:15" ht="33.75" x14ac:dyDescent="0.25">
      <c r="G32" s="56" t="s">
        <v>167</v>
      </c>
      <c r="H32" s="57">
        <v>4775</v>
      </c>
      <c r="I32" s="58">
        <v>40582892</v>
      </c>
      <c r="J32" s="57">
        <v>4900</v>
      </c>
      <c r="K32" s="58">
        <v>42608886</v>
      </c>
      <c r="L32" s="57">
        <v>5027</v>
      </c>
      <c r="M32" s="58">
        <v>46976296</v>
      </c>
      <c r="N32" s="57">
        <v>5163</v>
      </c>
      <c r="O32" s="58">
        <v>46976296</v>
      </c>
    </row>
    <row r="33" spans="7:15" ht="45" x14ac:dyDescent="0.25">
      <c r="G33" s="56" t="s">
        <v>168</v>
      </c>
      <c r="H33" s="57">
        <v>80148</v>
      </c>
      <c r="I33" s="58">
        <v>14708814</v>
      </c>
      <c r="J33" s="57">
        <v>176646</v>
      </c>
      <c r="K33" s="58">
        <v>32418226</v>
      </c>
      <c r="L33" s="57">
        <v>232643</v>
      </c>
      <c r="M33" s="58">
        <v>42694804</v>
      </c>
      <c r="N33" s="57">
        <v>268610</v>
      </c>
      <c r="O33" s="58">
        <v>49295420</v>
      </c>
    </row>
    <row r="34" spans="7:15" x14ac:dyDescent="0.25">
      <c r="G34" s="56" t="s">
        <v>169</v>
      </c>
      <c r="H34" s="57">
        <v>0</v>
      </c>
      <c r="I34" s="58">
        <v>45747971</v>
      </c>
      <c r="J34" s="57">
        <v>0</v>
      </c>
      <c r="K34" s="58">
        <v>100828528</v>
      </c>
      <c r="L34" s="57">
        <v>0</v>
      </c>
      <c r="M34" s="58">
        <v>132791171</v>
      </c>
      <c r="N34" s="57">
        <v>0</v>
      </c>
      <c r="O34" s="58">
        <v>153320687</v>
      </c>
    </row>
    <row r="35" spans="7:15" ht="22.5" x14ac:dyDescent="0.25">
      <c r="G35" s="56" t="s">
        <v>170</v>
      </c>
      <c r="H35" s="57">
        <v>0</v>
      </c>
      <c r="I35" s="58">
        <v>832393437</v>
      </c>
      <c r="J35" s="57">
        <v>0</v>
      </c>
      <c r="K35" s="58">
        <v>811426421</v>
      </c>
      <c r="L35" s="57">
        <v>0</v>
      </c>
      <c r="M35" s="58">
        <v>811426421</v>
      </c>
      <c r="N35" s="57">
        <v>0</v>
      </c>
      <c r="O35" s="58">
        <v>811426421</v>
      </c>
    </row>
    <row r="36" spans="7:15" ht="22.5" x14ac:dyDescent="0.25">
      <c r="G36" s="56" t="s">
        <v>171</v>
      </c>
      <c r="H36" s="57">
        <v>0</v>
      </c>
      <c r="I36" s="58">
        <v>832393437</v>
      </c>
      <c r="J36" s="57">
        <v>0</v>
      </c>
      <c r="K36" s="58">
        <v>811426421</v>
      </c>
      <c r="L36" s="57">
        <v>0</v>
      </c>
      <c r="M36" s="58">
        <v>811426421</v>
      </c>
      <c r="N36" s="57">
        <v>0</v>
      </c>
      <c r="O36" s="58">
        <v>811426421</v>
      </c>
    </row>
    <row r="37" spans="7:15" ht="22.5" x14ac:dyDescent="0.25">
      <c r="G37" s="56" t="s">
        <v>172</v>
      </c>
      <c r="H37" s="57">
        <v>0</v>
      </c>
      <c r="I37" s="58">
        <v>14119966539</v>
      </c>
      <c r="J37" s="57">
        <v>0</v>
      </c>
      <c r="K37" s="58">
        <v>12089966537</v>
      </c>
      <c r="L37" s="57">
        <v>0</v>
      </c>
      <c r="M37" s="58">
        <v>12089966537</v>
      </c>
      <c r="N37" s="57">
        <v>0</v>
      </c>
      <c r="O37" s="58">
        <v>12089966537</v>
      </c>
    </row>
    <row r="38" spans="7:15" ht="22.5" x14ac:dyDescent="0.25">
      <c r="G38" s="56" t="s">
        <v>173</v>
      </c>
      <c r="H38" s="57">
        <v>0</v>
      </c>
      <c r="I38" s="58">
        <v>14119966539</v>
      </c>
      <c r="J38" s="57">
        <v>0</v>
      </c>
      <c r="K38" s="58">
        <v>12089966537</v>
      </c>
      <c r="L38" s="57">
        <v>0</v>
      </c>
      <c r="M38" s="58">
        <v>12089966537</v>
      </c>
      <c r="N38" s="57">
        <v>0</v>
      </c>
      <c r="O38" s="58">
        <v>12089966537</v>
      </c>
    </row>
    <row r="39" spans="7:15" x14ac:dyDescent="0.25">
      <c r="G39" s="67" t="s">
        <v>576</v>
      </c>
    </row>
    <row r="40" spans="7:15" x14ac:dyDescent="0.25">
      <c r="G40" s="67" t="s">
        <v>239</v>
      </c>
    </row>
  </sheetData>
  <mergeCells count="6">
    <mergeCell ref="G9:O9"/>
    <mergeCell ref="G11:G12"/>
    <mergeCell ref="H11:I11"/>
    <mergeCell ref="J11:K11"/>
    <mergeCell ref="L11:M11"/>
    <mergeCell ref="N11:O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8F924-B88D-4F48-87B2-D74C0C2B937E}">
  <dimension ref="E6:N49"/>
  <sheetViews>
    <sheetView workbookViewId="0">
      <selection activeCell="F7" sqref="F7:F8"/>
    </sheetView>
  </sheetViews>
  <sheetFormatPr defaultColWidth="11.42578125" defaultRowHeight="15" x14ac:dyDescent="0.25"/>
  <cols>
    <col min="1" max="16384" width="11.42578125" style="53"/>
  </cols>
  <sheetData>
    <row r="6" spans="6:14" ht="16.5" thickBot="1" x14ac:dyDescent="0.3">
      <c r="F6" s="137" t="s">
        <v>575</v>
      </c>
      <c r="G6" s="137"/>
      <c r="H6" s="137"/>
      <c r="I6" s="137"/>
      <c r="J6" s="137"/>
      <c r="K6" s="137"/>
      <c r="L6" s="137"/>
      <c r="M6" s="137"/>
      <c r="N6" s="137"/>
    </row>
    <row r="7" spans="6:14" ht="15.75" thickBot="1" x14ac:dyDescent="0.3">
      <c r="F7" s="138" t="s">
        <v>145</v>
      </c>
      <c r="G7" s="140">
        <v>2024</v>
      </c>
      <c r="H7" s="141"/>
      <c r="I7" s="140">
        <v>2025</v>
      </c>
      <c r="J7" s="141"/>
      <c r="K7" s="140">
        <v>2026</v>
      </c>
      <c r="L7" s="141"/>
      <c r="M7" s="140">
        <v>2027</v>
      </c>
      <c r="N7" s="141"/>
    </row>
    <row r="8" spans="6:14" ht="15.75" thickBot="1" x14ac:dyDescent="0.3">
      <c r="F8" s="139"/>
      <c r="G8" s="59" t="s">
        <v>174</v>
      </c>
      <c r="H8" s="59" t="s">
        <v>147</v>
      </c>
      <c r="I8" s="59" t="s">
        <v>174</v>
      </c>
      <c r="J8" s="59" t="s">
        <v>147</v>
      </c>
      <c r="K8" s="59" t="s">
        <v>174</v>
      </c>
      <c r="L8" s="59" t="s">
        <v>147</v>
      </c>
      <c r="M8" s="59" t="s">
        <v>174</v>
      </c>
      <c r="N8" s="59" t="s">
        <v>147</v>
      </c>
    </row>
    <row r="9" spans="6:14" ht="68.25" thickBot="1" x14ac:dyDescent="0.3">
      <c r="F9" s="60" t="s">
        <v>175</v>
      </c>
      <c r="G9" s="61"/>
      <c r="H9" s="62">
        <v>143464.89000000001</v>
      </c>
      <c r="I9" s="61"/>
      <c r="J9" s="62">
        <v>137207.59</v>
      </c>
      <c r="K9" s="61"/>
      <c r="L9" s="62">
        <v>142828.99</v>
      </c>
      <c r="M9" s="61"/>
      <c r="N9" s="62">
        <v>148825.43</v>
      </c>
    </row>
    <row r="10" spans="6:14" ht="23.25" thickBot="1" x14ac:dyDescent="0.3">
      <c r="F10" s="60" t="s">
        <v>149</v>
      </c>
      <c r="G10" s="63" t="s">
        <v>176</v>
      </c>
      <c r="H10" s="62">
        <v>6995.82</v>
      </c>
      <c r="I10" s="63" t="s">
        <v>176</v>
      </c>
      <c r="J10" s="62">
        <v>7416.38</v>
      </c>
      <c r="K10" s="63" t="s">
        <v>176</v>
      </c>
      <c r="L10" s="62">
        <v>7864.05</v>
      </c>
      <c r="M10" s="63" t="s">
        <v>176</v>
      </c>
      <c r="N10" s="62">
        <v>8769.0400000000009</v>
      </c>
    </row>
    <row r="11" spans="6:14" ht="34.5" thickBot="1" x14ac:dyDescent="0.3">
      <c r="F11" s="60" t="s">
        <v>177</v>
      </c>
      <c r="G11" s="63" t="s">
        <v>176</v>
      </c>
      <c r="H11" s="62">
        <v>6995.82</v>
      </c>
      <c r="I11" s="63" t="s">
        <v>176</v>
      </c>
      <c r="J11" s="62">
        <v>7416.38</v>
      </c>
      <c r="K11" s="63" t="s">
        <v>176</v>
      </c>
      <c r="L11" s="62">
        <v>7864.05</v>
      </c>
      <c r="M11" s="63" t="s">
        <v>176</v>
      </c>
      <c r="N11" s="62">
        <v>8769.0400000000009</v>
      </c>
    </row>
    <row r="12" spans="6:14" ht="79.5" thickBot="1" x14ac:dyDescent="0.3">
      <c r="F12" s="60" t="s">
        <v>178</v>
      </c>
      <c r="G12" s="64">
        <v>838178970</v>
      </c>
      <c r="H12" s="62">
        <v>7245.92</v>
      </c>
      <c r="I12" s="64">
        <v>825852848</v>
      </c>
      <c r="J12" s="62">
        <v>6750.18</v>
      </c>
      <c r="K12" s="64">
        <v>846396388</v>
      </c>
      <c r="L12" s="62">
        <v>6904.33</v>
      </c>
      <c r="M12" s="64">
        <v>846396388</v>
      </c>
      <c r="N12" s="62">
        <v>7064.64</v>
      </c>
    </row>
    <row r="13" spans="6:14" ht="113.25" thickBot="1" x14ac:dyDescent="0.3">
      <c r="F13" s="60" t="s">
        <v>179</v>
      </c>
      <c r="G13" s="64">
        <v>838176328</v>
      </c>
      <c r="H13" s="63">
        <v>958.73</v>
      </c>
      <c r="I13" s="64">
        <v>825850206</v>
      </c>
      <c r="J13" s="63">
        <v>924.25</v>
      </c>
      <c r="K13" s="64">
        <v>846393743</v>
      </c>
      <c r="L13" s="63">
        <v>924.25</v>
      </c>
      <c r="M13" s="64">
        <v>846393743</v>
      </c>
      <c r="N13" s="63">
        <v>924.25</v>
      </c>
    </row>
    <row r="14" spans="6:14" ht="124.5" thickBot="1" x14ac:dyDescent="0.3">
      <c r="F14" s="60" t="s">
        <v>180</v>
      </c>
      <c r="G14" s="64">
        <v>2642</v>
      </c>
      <c r="H14" s="62">
        <v>4387.8100000000004</v>
      </c>
      <c r="I14" s="64">
        <v>2642</v>
      </c>
      <c r="J14" s="62">
        <v>3853.64</v>
      </c>
      <c r="K14" s="64">
        <v>2645</v>
      </c>
      <c r="L14" s="62">
        <v>4007.79</v>
      </c>
      <c r="M14" s="64">
        <v>2645</v>
      </c>
      <c r="N14" s="62">
        <v>4168.1000000000004</v>
      </c>
    </row>
    <row r="15" spans="6:14" ht="23.25" thickBot="1" x14ac:dyDescent="0.3">
      <c r="F15" s="60" t="s">
        <v>181</v>
      </c>
      <c r="G15" s="63" t="s">
        <v>176</v>
      </c>
      <c r="H15" s="62">
        <v>1899.38</v>
      </c>
      <c r="I15" s="63" t="s">
        <v>176</v>
      </c>
      <c r="J15" s="62">
        <v>1972.29</v>
      </c>
      <c r="K15" s="63" t="s">
        <v>176</v>
      </c>
      <c r="L15" s="62">
        <v>1972.29</v>
      </c>
      <c r="M15" s="63" t="s">
        <v>176</v>
      </c>
      <c r="N15" s="62">
        <v>1972.29</v>
      </c>
    </row>
    <row r="16" spans="6:14" ht="79.5" thickBot="1" x14ac:dyDescent="0.3">
      <c r="F16" s="60" t="s">
        <v>182</v>
      </c>
      <c r="G16" s="64">
        <v>102793</v>
      </c>
      <c r="H16" s="63">
        <v>566.73</v>
      </c>
      <c r="I16" s="61"/>
      <c r="J16" s="61"/>
      <c r="K16" s="61"/>
      <c r="L16" s="61"/>
      <c r="M16" s="61"/>
      <c r="N16" s="61"/>
    </row>
    <row r="17" spans="6:14" ht="79.5" thickBot="1" x14ac:dyDescent="0.3">
      <c r="F17" s="60" t="s">
        <v>183</v>
      </c>
      <c r="G17" s="64">
        <v>100363</v>
      </c>
      <c r="H17" s="63">
        <v>195.91</v>
      </c>
      <c r="I17" s="61"/>
      <c r="J17" s="61"/>
      <c r="K17" s="61"/>
      <c r="L17" s="61"/>
      <c r="M17" s="61"/>
      <c r="N17" s="61"/>
    </row>
    <row r="18" spans="6:14" ht="23.25" thickBot="1" x14ac:dyDescent="0.3">
      <c r="F18" s="60" t="s">
        <v>184</v>
      </c>
      <c r="G18" s="63" t="s">
        <v>176</v>
      </c>
      <c r="H18" s="63">
        <v>308.31</v>
      </c>
      <c r="I18" s="61"/>
      <c r="J18" s="61"/>
      <c r="K18" s="61"/>
      <c r="L18" s="61"/>
      <c r="M18" s="61"/>
      <c r="N18" s="61"/>
    </row>
    <row r="19" spans="6:14" ht="158.25" thickBot="1" x14ac:dyDescent="0.3">
      <c r="F19" s="60" t="s">
        <v>185</v>
      </c>
      <c r="G19" s="64">
        <v>2430</v>
      </c>
      <c r="H19" s="63">
        <v>62.5</v>
      </c>
      <c r="I19" s="61"/>
      <c r="J19" s="61"/>
      <c r="K19" s="61"/>
      <c r="L19" s="61"/>
      <c r="M19" s="61"/>
      <c r="N19" s="61"/>
    </row>
    <row r="20" spans="6:14" ht="57" thickBot="1" x14ac:dyDescent="0.3">
      <c r="F20" s="60" t="s">
        <v>186</v>
      </c>
      <c r="G20" s="63">
        <v>81</v>
      </c>
      <c r="H20" s="63">
        <v>425.83</v>
      </c>
      <c r="I20" s="63">
        <v>67</v>
      </c>
      <c r="J20" s="63">
        <v>619.41999999999996</v>
      </c>
      <c r="K20" s="63">
        <v>67</v>
      </c>
      <c r="L20" s="63">
        <v>641.74</v>
      </c>
      <c r="M20" s="63">
        <v>67</v>
      </c>
      <c r="N20" s="63">
        <v>645.69000000000005</v>
      </c>
    </row>
    <row r="21" spans="6:14" ht="147" thickBot="1" x14ac:dyDescent="0.3">
      <c r="F21" s="60" t="s">
        <v>187</v>
      </c>
      <c r="G21" s="63">
        <v>22</v>
      </c>
      <c r="H21" s="63">
        <v>13.5</v>
      </c>
      <c r="I21" s="63">
        <v>22</v>
      </c>
      <c r="J21" s="63">
        <v>28.62</v>
      </c>
      <c r="K21" s="63">
        <v>22</v>
      </c>
      <c r="L21" s="63">
        <v>29.19</v>
      </c>
      <c r="M21" s="63">
        <v>22</v>
      </c>
      <c r="N21" s="63">
        <v>29.77</v>
      </c>
    </row>
    <row r="22" spans="6:14" ht="113.25" thickBot="1" x14ac:dyDescent="0.3">
      <c r="F22" s="60" t="s">
        <v>188</v>
      </c>
      <c r="G22" s="63">
        <v>15</v>
      </c>
      <c r="H22" s="63">
        <v>21.4</v>
      </c>
      <c r="I22" s="63">
        <v>4</v>
      </c>
      <c r="J22" s="63">
        <v>20.85</v>
      </c>
      <c r="K22" s="63">
        <v>4</v>
      </c>
      <c r="L22" s="63">
        <v>22.94</v>
      </c>
      <c r="M22" s="63">
        <v>4</v>
      </c>
      <c r="N22" s="63">
        <v>23.17</v>
      </c>
    </row>
    <row r="23" spans="6:14" ht="147" thickBot="1" x14ac:dyDescent="0.3">
      <c r="F23" s="60" t="s">
        <v>189</v>
      </c>
      <c r="G23" s="63">
        <v>1</v>
      </c>
      <c r="H23" s="63">
        <v>11.3</v>
      </c>
      <c r="I23" s="63" t="s">
        <v>176</v>
      </c>
      <c r="J23" s="63">
        <v>13.11</v>
      </c>
      <c r="K23" s="63" t="s">
        <v>176</v>
      </c>
      <c r="L23" s="63">
        <v>15.21</v>
      </c>
      <c r="M23" s="63" t="s">
        <v>176</v>
      </c>
      <c r="N23" s="63">
        <v>15.45</v>
      </c>
    </row>
    <row r="24" spans="6:14" ht="158.25" thickBot="1" x14ac:dyDescent="0.3">
      <c r="F24" s="60" t="s">
        <v>190</v>
      </c>
      <c r="G24" s="63">
        <v>2</v>
      </c>
      <c r="H24" s="63">
        <v>24.22</v>
      </c>
      <c r="I24" s="63">
        <v>1</v>
      </c>
      <c r="J24" s="63">
        <v>35.090000000000003</v>
      </c>
      <c r="K24" s="63">
        <v>1</v>
      </c>
      <c r="L24" s="63">
        <v>36.14</v>
      </c>
      <c r="M24" s="63">
        <v>1</v>
      </c>
      <c r="N24" s="63">
        <v>36.86</v>
      </c>
    </row>
    <row r="25" spans="6:14" ht="124.5" thickBot="1" x14ac:dyDescent="0.3">
      <c r="F25" s="60" t="s">
        <v>191</v>
      </c>
      <c r="G25" s="63">
        <v>1</v>
      </c>
      <c r="H25" s="63">
        <v>19.62</v>
      </c>
      <c r="I25" s="63" t="s">
        <v>176</v>
      </c>
      <c r="J25" s="63">
        <v>23.71</v>
      </c>
      <c r="K25" s="63" t="s">
        <v>176</v>
      </c>
      <c r="L25" s="63">
        <v>24.42</v>
      </c>
      <c r="M25" s="63" t="s">
        <v>176</v>
      </c>
      <c r="N25" s="63">
        <v>25.15</v>
      </c>
    </row>
    <row r="26" spans="6:14" ht="90.75" thickBot="1" x14ac:dyDescent="0.3">
      <c r="F26" s="60" t="s">
        <v>192</v>
      </c>
      <c r="G26" s="63">
        <v>40</v>
      </c>
      <c r="H26" s="63">
        <v>320.45999999999998</v>
      </c>
      <c r="I26" s="63">
        <v>40</v>
      </c>
      <c r="J26" s="63">
        <v>480.69</v>
      </c>
      <c r="K26" s="63">
        <v>40</v>
      </c>
      <c r="L26" s="63">
        <v>495.11</v>
      </c>
      <c r="M26" s="63">
        <v>40</v>
      </c>
      <c r="N26" s="63">
        <v>495.6</v>
      </c>
    </row>
    <row r="27" spans="6:14" ht="23.25" thickBot="1" x14ac:dyDescent="0.3">
      <c r="F27" s="60" t="s">
        <v>193</v>
      </c>
      <c r="G27" s="63" t="s">
        <v>176</v>
      </c>
      <c r="H27" s="63">
        <v>15.33</v>
      </c>
      <c r="I27" s="63" t="s">
        <v>176</v>
      </c>
      <c r="J27" s="63">
        <v>17.36</v>
      </c>
      <c r="K27" s="63" t="s">
        <v>176</v>
      </c>
      <c r="L27" s="63">
        <v>18.75</v>
      </c>
      <c r="M27" s="63" t="s">
        <v>176</v>
      </c>
      <c r="N27" s="63">
        <v>19.68</v>
      </c>
    </row>
    <row r="28" spans="6:14" ht="23.25" thickBot="1" x14ac:dyDescent="0.3">
      <c r="F28" s="60" t="s">
        <v>194</v>
      </c>
      <c r="G28" s="64">
        <v>22630</v>
      </c>
      <c r="H28" s="63">
        <v>845.69</v>
      </c>
      <c r="I28" s="64">
        <v>3488</v>
      </c>
      <c r="J28" s="63">
        <v>76.86</v>
      </c>
      <c r="K28" s="64">
        <v>3780</v>
      </c>
      <c r="L28" s="63">
        <v>94.01</v>
      </c>
      <c r="M28" s="64">
        <v>4116</v>
      </c>
      <c r="N28" s="63">
        <v>99.25</v>
      </c>
    </row>
    <row r="29" spans="6:14" ht="79.5" thickBot="1" x14ac:dyDescent="0.3">
      <c r="F29" s="60" t="s">
        <v>195</v>
      </c>
      <c r="G29" s="64">
        <v>1000</v>
      </c>
      <c r="H29" s="63">
        <v>42.31</v>
      </c>
      <c r="I29" s="64">
        <v>2350</v>
      </c>
      <c r="J29" s="63">
        <v>52.89</v>
      </c>
      <c r="K29" s="64">
        <v>2540</v>
      </c>
      <c r="L29" s="63">
        <v>66.11</v>
      </c>
      <c r="M29" s="64">
        <v>2780</v>
      </c>
      <c r="N29" s="63">
        <v>66.77</v>
      </c>
    </row>
    <row r="30" spans="6:14" ht="90.75" thickBot="1" x14ac:dyDescent="0.3">
      <c r="F30" s="60" t="s">
        <v>196</v>
      </c>
      <c r="G30" s="64">
        <v>2000</v>
      </c>
      <c r="H30" s="63">
        <v>10.5</v>
      </c>
      <c r="I30" s="64">
        <v>1108</v>
      </c>
      <c r="J30" s="63">
        <v>12.08</v>
      </c>
      <c r="K30" s="64">
        <v>1210</v>
      </c>
      <c r="L30" s="63">
        <v>13.89</v>
      </c>
      <c r="M30" s="64">
        <v>1306</v>
      </c>
      <c r="N30" s="63">
        <v>15.97</v>
      </c>
    </row>
    <row r="31" spans="6:14" ht="124.5" thickBot="1" x14ac:dyDescent="0.3">
      <c r="F31" s="60" t="s">
        <v>197</v>
      </c>
      <c r="G31" s="63">
        <v>30</v>
      </c>
      <c r="H31" s="63">
        <v>3</v>
      </c>
      <c r="I31" s="63">
        <v>30</v>
      </c>
      <c r="J31" s="63">
        <v>3.45</v>
      </c>
      <c r="K31" s="63">
        <v>30</v>
      </c>
      <c r="L31" s="63">
        <v>3.97</v>
      </c>
      <c r="M31" s="63">
        <v>30</v>
      </c>
      <c r="N31" s="63">
        <v>4.5599999999999996</v>
      </c>
    </row>
    <row r="32" spans="6:14" ht="23.25" thickBot="1" x14ac:dyDescent="0.3">
      <c r="F32" s="60" t="s">
        <v>198</v>
      </c>
      <c r="G32" s="63" t="s">
        <v>176</v>
      </c>
      <c r="H32" s="63">
        <v>7.1</v>
      </c>
      <c r="I32" s="63" t="s">
        <v>176</v>
      </c>
      <c r="J32" s="63">
        <v>8.44</v>
      </c>
      <c r="K32" s="63" t="s">
        <v>176</v>
      </c>
      <c r="L32" s="63">
        <v>10.050000000000001</v>
      </c>
      <c r="M32" s="63" t="s">
        <v>176</v>
      </c>
      <c r="N32" s="63">
        <v>11.95</v>
      </c>
    </row>
    <row r="33" spans="5:14" ht="214.5" thickBot="1" x14ac:dyDescent="0.3">
      <c r="F33" s="60" t="s">
        <v>199</v>
      </c>
      <c r="G33" s="64">
        <v>19600</v>
      </c>
      <c r="H33" s="63">
        <v>782.78</v>
      </c>
      <c r="I33" s="61"/>
      <c r="J33" s="61"/>
      <c r="K33" s="61"/>
      <c r="L33" s="61"/>
      <c r="M33" s="61"/>
      <c r="N33" s="61"/>
    </row>
    <row r="34" spans="5:14" ht="34.5" thickBot="1" x14ac:dyDescent="0.3">
      <c r="F34" s="60" t="s">
        <v>200</v>
      </c>
      <c r="G34" s="64">
        <v>15075</v>
      </c>
      <c r="H34" s="62">
        <v>9157.68</v>
      </c>
      <c r="I34" s="64">
        <v>24196</v>
      </c>
      <c r="J34" s="62">
        <v>2454.0300000000002</v>
      </c>
      <c r="K34" s="64">
        <v>25976</v>
      </c>
      <c r="L34" s="62">
        <v>2673.62</v>
      </c>
      <c r="M34" s="64">
        <v>27285</v>
      </c>
      <c r="N34" s="62">
        <v>2621.08</v>
      </c>
    </row>
    <row r="35" spans="5:14" ht="102" thickBot="1" x14ac:dyDescent="0.3">
      <c r="F35" s="60" t="s">
        <v>201</v>
      </c>
      <c r="G35" s="64">
        <v>9860</v>
      </c>
      <c r="H35" s="62">
        <v>7541.45</v>
      </c>
      <c r="I35" s="64">
        <v>18500</v>
      </c>
      <c r="J35" s="63">
        <v>150</v>
      </c>
      <c r="K35" s="64">
        <v>20000</v>
      </c>
      <c r="L35" s="63">
        <v>165</v>
      </c>
      <c r="M35" s="64">
        <v>21000</v>
      </c>
      <c r="N35" s="63">
        <v>166.65</v>
      </c>
    </row>
    <row r="36" spans="5:14" ht="135.75" thickBot="1" x14ac:dyDescent="0.3">
      <c r="F36" s="60" t="s">
        <v>202</v>
      </c>
      <c r="G36" s="63">
        <v>40</v>
      </c>
      <c r="H36" s="63">
        <v>197.67</v>
      </c>
      <c r="I36" s="63">
        <v>40</v>
      </c>
      <c r="J36" s="63">
        <v>283.47000000000003</v>
      </c>
      <c r="K36" s="63">
        <v>40</v>
      </c>
      <c r="L36" s="63">
        <v>311.81</v>
      </c>
      <c r="M36" s="63">
        <v>40</v>
      </c>
      <c r="N36" s="63">
        <v>312.13</v>
      </c>
    </row>
    <row r="37" spans="5:14" ht="102" thickBot="1" x14ac:dyDescent="0.3">
      <c r="F37" s="60" t="s">
        <v>203</v>
      </c>
      <c r="G37" s="64">
        <v>1200</v>
      </c>
      <c r="H37" s="63">
        <v>219.38</v>
      </c>
      <c r="I37" s="64">
        <v>1300</v>
      </c>
      <c r="J37" s="63">
        <v>274.22000000000003</v>
      </c>
      <c r="K37" s="64">
        <v>1300</v>
      </c>
      <c r="L37" s="63">
        <v>342.77</v>
      </c>
      <c r="M37" s="64">
        <v>1300</v>
      </c>
      <c r="N37" s="63">
        <v>343.12</v>
      </c>
    </row>
    <row r="38" spans="5:14" ht="124.5" thickBot="1" x14ac:dyDescent="0.3">
      <c r="F38" s="60" t="s">
        <v>204</v>
      </c>
      <c r="G38" s="64">
        <v>1430</v>
      </c>
      <c r="H38" s="62">
        <v>1073.18</v>
      </c>
      <c r="I38" s="64">
        <v>1430</v>
      </c>
      <c r="J38" s="62">
        <v>1609.77</v>
      </c>
      <c r="K38" s="64">
        <v>1430</v>
      </c>
      <c r="L38" s="62">
        <v>1673.36</v>
      </c>
      <c r="M38" s="64">
        <v>1430</v>
      </c>
      <c r="N38" s="62">
        <v>1612.49</v>
      </c>
    </row>
    <row r="39" spans="5:14" ht="124.5" thickBot="1" x14ac:dyDescent="0.3">
      <c r="F39" s="60" t="s">
        <v>205</v>
      </c>
      <c r="G39" s="63">
        <v>40</v>
      </c>
      <c r="H39" s="63">
        <v>40.880000000000003</v>
      </c>
      <c r="I39" s="63">
        <v>40</v>
      </c>
      <c r="J39" s="63">
        <v>61.32</v>
      </c>
      <c r="K39" s="63">
        <v>40</v>
      </c>
      <c r="L39" s="63">
        <v>91.98</v>
      </c>
      <c r="M39" s="63">
        <v>40</v>
      </c>
      <c r="N39" s="63">
        <v>93.82</v>
      </c>
    </row>
    <row r="40" spans="5:14" ht="147" thickBot="1" x14ac:dyDescent="0.3">
      <c r="F40" s="60" t="s">
        <v>206</v>
      </c>
      <c r="G40" s="63">
        <v>40</v>
      </c>
      <c r="H40" s="63">
        <v>3.25</v>
      </c>
      <c r="I40" s="63">
        <v>40</v>
      </c>
      <c r="J40" s="63">
        <v>4.88</v>
      </c>
      <c r="K40" s="63">
        <v>40</v>
      </c>
      <c r="L40" s="63">
        <v>7.31</v>
      </c>
      <c r="M40" s="63">
        <v>40</v>
      </c>
      <c r="N40" s="63">
        <v>8.7799999999999994</v>
      </c>
    </row>
    <row r="41" spans="5:14" ht="90.75" thickBot="1" x14ac:dyDescent="0.3">
      <c r="F41" s="60" t="s">
        <v>207</v>
      </c>
      <c r="G41" s="64">
        <v>2425</v>
      </c>
      <c r="H41" s="63">
        <v>7.34</v>
      </c>
      <c r="I41" s="64">
        <v>2806</v>
      </c>
      <c r="J41" s="63">
        <v>8.52</v>
      </c>
      <c r="K41" s="64">
        <v>3086</v>
      </c>
      <c r="L41" s="63">
        <v>9.8800000000000008</v>
      </c>
      <c r="M41" s="64">
        <v>3395</v>
      </c>
      <c r="N41" s="63">
        <v>11.46</v>
      </c>
    </row>
    <row r="42" spans="5:14" ht="135.75" thickBot="1" x14ac:dyDescent="0.3">
      <c r="F42" s="60" t="s">
        <v>208</v>
      </c>
      <c r="G42" s="63">
        <v>40</v>
      </c>
      <c r="H42" s="63">
        <v>31.6</v>
      </c>
      <c r="I42" s="63">
        <v>40</v>
      </c>
      <c r="J42" s="63">
        <v>36.659999999999997</v>
      </c>
      <c r="K42" s="63">
        <v>40</v>
      </c>
      <c r="L42" s="63">
        <v>42.52</v>
      </c>
      <c r="M42" s="63">
        <v>40</v>
      </c>
      <c r="N42" s="63">
        <v>43.37</v>
      </c>
    </row>
    <row r="43" spans="5:14" ht="23.25" thickBot="1" x14ac:dyDescent="0.3">
      <c r="F43" s="60" t="s">
        <v>209</v>
      </c>
      <c r="G43" s="63" t="s">
        <v>176</v>
      </c>
      <c r="H43" s="63">
        <v>42.93</v>
      </c>
      <c r="I43" s="63" t="s">
        <v>176</v>
      </c>
      <c r="J43" s="63">
        <v>25.2</v>
      </c>
      <c r="K43" s="63" t="s">
        <v>176</v>
      </c>
      <c r="L43" s="63">
        <v>28.98</v>
      </c>
      <c r="M43" s="63" t="s">
        <v>176</v>
      </c>
      <c r="N43" s="63">
        <v>29.27</v>
      </c>
    </row>
    <row r="44" spans="5:14" ht="57" thickBot="1" x14ac:dyDescent="0.3">
      <c r="F44" s="60" t="s">
        <v>170</v>
      </c>
      <c r="G44" s="63" t="s">
        <v>176</v>
      </c>
      <c r="H44" s="62">
        <v>1248.8599999999999</v>
      </c>
      <c r="I44" s="63" t="s">
        <v>176</v>
      </c>
      <c r="J44" s="62">
        <v>1710.55</v>
      </c>
      <c r="K44" s="63" t="s">
        <v>176</v>
      </c>
      <c r="L44" s="62">
        <v>1796.08</v>
      </c>
      <c r="M44" s="63" t="s">
        <v>176</v>
      </c>
      <c r="N44" s="62">
        <v>1903.84</v>
      </c>
    </row>
    <row r="45" spans="5:14" ht="34.5" thickBot="1" x14ac:dyDescent="0.3">
      <c r="F45" s="60" t="s">
        <v>210</v>
      </c>
      <c r="G45" s="63" t="s">
        <v>176</v>
      </c>
      <c r="H45" s="62">
        <v>1248.8599999999999</v>
      </c>
      <c r="I45" s="63" t="s">
        <v>176</v>
      </c>
      <c r="J45" s="62">
        <v>1710.55</v>
      </c>
      <c r="K45" s="63" t="s">
        <v>176</v>
      </c>
      <c r="L45" s="62">
        <v>1796.08</v>
      </c>
      <c r="M45" s="63" t="s">
        <v>176</v>
      </c>
      <c r="N45" s="62">
        <v>1903.84</v>
      </c>
    </row>
    <row r="46" spans="5:14" ht="57" thickBot="1" x14ac:dyDescent="0.3">
      <c r="F46" s="60" t="s">
        <v>172</v>
      </c>
      <c r="G46" s="63" t="s">
        <v>176</v>
      </c>
      <c r="H46" s="62">
        <v>116978.37</v>
      </c>
      <c r="I46" s="63" t="s">
        <v>176</v>
      </c>
      <c r="J46" s="62">
        <v>118180.18</v>
      </c>
      <c r="K46" s="63" t="s">
        <v>176</v>
      </c>
      <c r="L46" s="62">
        <v>122855.16</v>
      </c>
      <c r="M46" s="63" t="s">
        <v>176</v>
      </c>
      <c r="N46" s="62">
        <v>127721.89</v>
      </c>
    </row>
    <row r="47" spans="5:14" ht="34.5" thickBot="1" x14ac:dyDescent="0.3">
      <c r="F47" s="60" t="s">
        <v>211</v>
      </c>
      <c r="G47" s="63" t="s">
        <v>176</v>
      </c>
      <c r="H47" s="62">
        <v>116978.37</v>
      </c>
      <c r="I47" s="63" t="s">
        <v>176</v>
      </c>
      <c r="J47" s="62">
        <v>118180.18</v>
      </c>
      <c r="K47" s="63" t="s">
        <v>176</v>
      </c>
      <c r="L47" s="62">
        <v>122855.16</v>
      </c>
      <c r="M47" s="63" t="s">
        <v>176</v>
      </c>
      <c r="N47" s="62">
        <v>127721.89</v>
      </c>
    </row>
    <row r="48" spans="5:14" ht="12.75" customHeight="1" x14ac:dyDescent="0.25">
      <c r="E48" s="65"/>
      <c r="F48" s="68" t="s">
        <v>213</v>
      </c>
    </row>
    <row r="49" spans="6:6" x14ac:dyDescent="0.25">
      <c r="F49" s="66" t="s">
        <v>212</v>
      </c>
    </row>
  </sheetData>
  <mergeCells count="6">
    <mergeCell ref="F6:N6"/>
    <mergeCell ref="F7:F8"/>
    <mergeCell ref="G7:H7"/>
    <mergeCell ref="I7:J7"/>
    <mergeCell ref="K7:L7"/>
    <mergeCell ref="M7:N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490C4-1596-4767-ACF3-5F297247C238}">
  <dimension ref="F8:N39"/>
  <sheetViews>
    <sheetView workbookViewId="0">
      <selection activeCell="R14" sqref="R14"/>
    </sheetView>
  </sheetViews>
  <sheetFormatPr defaultColWidth="11.42578125" defaultRowHeight="15" x14ac:dyDescent="0.25"/>
  <cols>
    <col min="1" max="13" width="11.42578125" style="53"/>
    <col min="14" max="14" width="14.140625" style="53" customWidth="1"/>
    <col min="15" max="16384" width="11.42578125" style="53"/>
  </cols>
  <sheetData>
    <row r="8" spans="6:14" ht="30" customHeight="1" thickBot="1" x14ac:dyDescent="0.3">
      <c r="F8" s="142" t="s">
        <v>574</v>
      </c>
      <c r="G8" s="142"/>
      <c r="H8" s="142"/>
      <c r="I8" s="142"/>
      <c r="J8" s="142"/>
      <c r="K8" s="142"/>
      <c r="L8" s="142"/>
      <c r="M8" s="142"/>
      <c r="N8" s="142"/>
    </row>
    <row r="9" spans="6:14" ht="15.75" thickBot="1" x14ac:dyDescent="0.3">
      <c r="F9" s="138" t="s">
        <v>145</v>
      </c>
      <c r="G9" s="143">
        <v>2024</v>
      </c>
      <c r="H9" s="144"/>
      <c r="I9" s="143">
        <v>2025</v>
      </c>
      <c r="J9" s="144"/>
      <c r="K9" s="143">
        <v>2026</v>
      </c>
      <c r="L9" s="144"/>
      <c r="M9" s="143">
        <v>2027</v>
      </c>
      <c r="N9" s="144"/>
    </row>
    <row r="10" spans="6:14" ht="15.75" thickBot="1" x14ac:dyDescent="0.3">
      <c r="F10" s="139"/>
      <c r="G10" s="59" t="s">
        <v>174</v>
      </c>
      <c r="H10" s="59" t="s">
        <v>147</v>
      </c>
      <c r="I10" s="59" t="s">
        <v>174</v>
      </c>
      <c r="J10" s="59" t="s">
        <v>147</v>
      </c>
      <c r="K10" s="59" t="s">
        <v>174</v>
      </c>
      <c r="L10" s="59" t="s">
        <v>147</v>
      </c>
      <c r="M10" s="59" t="s">
        <v>174</v>
      </c>
      <c r="N10" s="59" t="s">
        <v>147</v>
      </c>
    </row>
    <row r="11" spans="6:14" ht="68.25" thickBot="1" x14ac:dyDescent="0.3">
      <c r="F11" s="69" t="s">
        <v>214</v>
      </c>
      <c r="G11" s="70"/>
      <c r="H11" s="71">
        <v>21908.94</v>
      </c>
      <c r="I11" s="70"/>
      <c r="J11" s="71">
        <v>12009.03</v>
      </c>
      <c r="K11" s="70"/>
      <c r="L11" s="71">
        <v>12359.48</v>
      </c>
      <c r="M11" s="70"/>
      <c r="N11" s="71">
        <v>12727.45</v>
      </c>
    </row>
    <row r="12" spans="6:14" ht="23.25" thickBot="1" x14ac:dyDescent="0.3">
      <c r="F12" s="60" t="s">
        <v>149</v>
      </c>
      <c r="G12" s="72" t="s">
        <v>176</v>
      </c>
      <c r="H12" s="73">
        <v>3408.42</v>
      </c>
      <c r="I12" s="72" t="s">
        <v>176</v>
      </c>
      <c r="J12" s="73">
        <v>3465.09</v>
      </c>
      <c r="K12" s="72" t="s">
        <v>176</v>
      </c>
      <c r="L12" s="73">
        <v>3566.21</v>
      </c>
      <c r="M12" s="72" t="s">
        <v>176</v>
      </c>
      <c r="N12" s="73">
        <v>3672.38</v>
      </c>
    </row>
    <row r="13" spans="6:14" ht="34.5" thickBot="1" x14ac:dyDescent="0.3">
      <c r="F13" s="60" t="s">
        <v>215</v>
      </c>
      <c r="G13" s="72" t="s">
        <v>176</v>
      </c>
      <c r="H13" s="73">
        <v>3408.42</v>
      </c>
      <c r="I13" s="72" t="s">
        <v>176</v>
      </c>
      <c r="J13" s="73">
        <v>3465.09</v>
      </c>
      <c r="K13" s="72" t="s">
        <v>176</v>
      </c>
      <c r="L13" s="73">
        <v>3566.21</v>
      </c>
      <c r="M13" s="72" t="s">
        <v>176</v>
      </c>
      <c r="N13" s="73">
        <v>3672.38</v>
      </c>
    </row>
    <row r="14" spans="6:14" ht="68.25" thickBot="1" x14ac:dyDescent="0.3">
      <c r="F14" s="60" t="s">
        <v>216</v>
      </c>
      <c r="G14" s="72">
        <v>120</v>
      </c>
      <c r="H14" s="72">
        <v>137.41</v>
      </c>
      <c r="I14" s="72">
        <v>120</v>
      </c>
      <c r="J14" s="72">
        <v>176.61</v>
      </c>
      <c r="K14" s="72">
        <v>125</v>
      </c>
      <c r="L14" s="72">
        <v>181.77</v>
      </c>
      <c r="M14" s="72">
        <v>130</v>
      </c>
      <c r="N14" s="72">
        <v>187.18</v>
      </c>
    </row>
    <row r="15" spans="6:14" ht="90.75" thickBot="1" x14ac:dyDescent="0.3">
      <c r="F15" s="60" t="s">
        <v>217</v>
      </c>
      <c r="G15" s="72">
        <v>120</v>
      </c>
      <c r="H15" s="72">
        <v>75.75</v>
      </c>
      <c r="I15" s="72">
        <v>120</v>
      </c>
      <c r="J15" s="72">
        <v>96.78</v>
      </c>
      <c r="K15" s="72">
        <v>125</v>
      </c>
      <c r="L15" s="72">
        <v>99.6</v>
      </c>
      <c r="M15" s="72">
        <v>130</v>
      </c>
      <c r="N15" s="72">
        <v>102.57</v>
      </c>
    </row>
    <row r="16" spans="6:14" ht="23.25" thickBot="1" x14ac:dyDescent="0.3">
      <c r="F16" s="60" t="s">
        <v>218</v>
      </c>
      <c r="G16" s="72" t="s">
        <v>176</v>
      </c>
      <c r="H16" s="72">
        <v>61.66</v>
      </c>
      <c r="I16" s="72" t="s">
        <v>176</v>
      </c>
      <c r="J16" s="72">
        <v>79.83</v>
      </c>
      <c r="K16" s="72" t="s">
        <v>176</v>
      </c>
      <c r="L16" s="72">
        <v>82.16</v>
      </c>
      <c r="M16" s="72" t="s">
        <v>176</v>
      </c>
      <c r="N16" s="72">
        <v>84.61</v>
      </c>
    </row>
    <row r="17" spans="6:14" ht="45.75" thickBot="1" x14ac:dyDescent="0.3">
      <c r="F17" s="60" t="s">
        <v>219</v>
      </c>
      <c r="G17" s="74">
        <v>6452</v>
      </c>
      <c r="H17" s="73">
        <v>1822.3</v>
      </c>
      <c r="I17" s="74">
        <v>6562</v>
      </c>
      <c r="J17" s="73">
        <v>1662.21</v>
      </c>
      <c r="K17" s="74">
        <v>6912</v>
      </c>
      <c r="L17" s="73">
        <v>1710.71</v>
      </c>
      <c r="M17" s="74">
        <v>7462</v>
      </c>
      <c r="N17" s="73">
        <v>1761.65</v>
      </c>
    </row>
    <row r="18" spans="6:14" ht="79.5" thickBot="1" x14ac:dyDescent="0.3">
      <c r="F18" s="60" t="s">
        <v>220</v>
      </c>
      <c r="G18" s="72">
        <v>95</v>
      </c>
      <c r="H18" s="72">
        <v>6.26</v>
      </c>
      <c r="I18" s="72">
        <v>95</v>
      </c>
      <c r="J18" s="72">
        <v>8.1</v>
      </c>
      <c r="K18" s="72">
        <v>95</v>
      </c>
      <c r="L18" s="72">
        <v>8.34</v>
      </c>
      <c r="M18" s="72">
        <v>95</v>
      </c>
      <c r="N18" s="72">
        <v>8.59</v>
      </c>
    </row>
    <row r="19" spans="6:14" ht="57" thickBot="1" x14ac:dyDescent="0.3">
      <c r="F19" s="60" t="s">
        <v>221</v>
      </c>
      <c r="G19" s="72">
        <v>95</v>
      </c>
      <c r="H19" s="72">
        <v>12.48</v>
      </c>
      <c r="I19" s="72">
        <v>95</v>
      </c>
      <c r="J19" s="72">
        <v>16.16</v>
      </c>
      <c r="K19" s="72">
        <v>95</v>
      </c>
      <c r="L19" s="72">
        <v>16.63</v>
      </c>
      <c r="M19" s="72">
        <v>95</v>
      </c>
      <c r="N19" s="72">
        <v>17.12</v>
      </c>
    </row>
    <row r="20" spans="6:14" ht="79.5" thickBot="1" x14ac:dyDescent="0.3">
      <c r="F20" s="60" t="s">
        <v>222</v>
      </c>
      <c r="G20" s="72">
        <v>12</v>
      </c>
      <c r="H20" s="72">
        <v>19.600000000000001</v>
      </c>
      <c r="I20" s="72">
        <v>12</v>
      </c>
      <c r="J20" s="72">
        <v>25.37</v>
      </c>
      <c r="K20" s="72">
        <v>12</v>
      </c>
      <c r="L20" s="72">
        <v>26.11</v>
      </c>
      <c r="M20" s="72">
        <v>12</v>
      </c>
      <c r="N20" s="72">
        <v>26.89</v>
      </c>
    </row>
    <row r="21" spans="6:14" ht="102" thickBot="1" x14ac:dyDescent="0.3">
      <c r="F21" s="60" t="s">
        <v>223</v>
      </c>
      <c r="G21" s="72">
        <v>60</v>
      </c>
      <c r="H21" s="72">
        <v>17.559999999999999</v>
      </c>
      <c r="I21" s="72">
        <v>60</v>
      </c>
      <c r="J21" s="72">
        <v>22.74</v>
      </c>
      <c r="K21" s="72">
        <v>60</v>
      </c>
      <c r="L21" s="72">
        <v>23.4</v>
      </c>
      <c r="M21" s="72">
        <v>60</v>
      </c>
      <c r="N21" s="72">
        <v>24.1</v>
      </c>
    </row>
    <row r="22" spans="6:14" ht="90.75" thickBot="1" x14ac:dyDescent="0.3">
      <c r="F22" s="60" t="s">
        <v>224</v>
      </c>
      <c r="G22" s="74">
        <v>3200</v>
      </c>
      <c r="H22" s="72">
        <v>283</v>
      </c>
      <c r="I22" s="74">
        <v>3200</v>
      </c>
      <c r="J22" s="72">
        <v>366.7</v>
      </c>
      <c r="K22" s="74">
        <v>3400</v>
      </c>
      <c r="L22" s="72">
        <v>377.4</v>
      </c>
      <c r="M22" s="74">
        <v>3800</v>
      </c>
      <c r="N22" s="72">
        <v>388.64</v>
      </c>
    </row>
    <row r="23" spans="6:14" ht="79.5" thickBot="1" x14ac:dyDescent="0.3">
      <c r="F23" s="60" t="s">
        <v>225</v>
      </c>
      <c r="G23" s="72">
        <v>100</v>
      </c>
      <c r="H23" s="72">
        <v>18.13</v>
      </c>
      <c r="I23" s="72">
        <v>100</v>
      </c>
      <c r="J23" s="72">
        <v>23.47</v>
      </c>
      <c r="K23" s="72">
        <v>100</v>
      </c>
      <c r="L23" s="72">
        <v>24.15</v>
      </c>
      <c r="M23" s="72">
        <v>100</v>
      </c>
      <c r="N23" s="72">
        <v>24.87</v>
      </c>
    </row>
    <row r="24" spans="6:14" ht="68.25" thickBot="1" x14ac:dyDescent="0.3">
      <c r="F24" s="60" t="s">
        <v>226</v>
      </c>
      <c r="G24" s="72">
        <v>490</v>
      </c>
      <c r="H24" s="72">
        <v>481.8</v>
      </c>
      <c r="I24" s="72">
        <v>500</v>
      </c>
      <c r="J24" s="72">
        <v>623.80999999999995</v>
      </c>
      <c r="K24" s="72">
        <v>550</v>
      </c>
      <c r="L24" s="72">
        <v>642.01</v>
      </c>
      <c r="M24" s="72">
        <v>600</v>
      </c>
      <c r="N24" s="72">
        <v>661.13</v>
      </c>
    </row>
    <row r="25" spans="6:14" ht="102" thickBot="1" x14ac:dyDescent="0.3">
      <c r="F25" s="60" t="s">
        <v>227</v>
      </c>
      <c r="G25" s="74">
        <v>1300</v>
      </c>
      <c r="H25" s="72">
        <v>29.31</v>
      </c>
      <c r="I25" s="74">
        <v>1350</v>
      </c>
      <c r="J25" s="72">
        <v>37.950000000000003</v>
      </c>
      <c r="K25" s="74">
        <v>1400</v>
      </c>
      <c r="L25" s="72">
        <v>39.06</v>
      </c>
      <c r="M25" s="74">
        <v>1450</v>
      </c>
      <c r="N25" s="72">
        <v>40.22</v>
      </c>
    </row>
    <row r="26" spans="6:14" ht="23.25" thickBot="1" x14ac:dyDescent="0.3">
      <c r="F26" s="60" t="s">
        <v>228</v>
      </c>
      <c r="G26" s="72" t="s">
        <v>176</v>
      </c>
      <c r="H26" s="72">
        <v>945.18</v>
      </c>
      <c r="I26" s="72" t="s">
        <v>176</v>
      </c>
      <c r="J26" s="72">
        <v>526.27</v>
      </c>
      <c r="K26" s="72" t="s">
        <v>176</v>
      </c>
      <c r="L26" s="72">
        <v>541.63</v>
      </c>
      <c r="M26" s="72" t="s">
        <v>176</v>
      </c>
      <c r="N26" s="72">
        <v>557.75</v>
      </c>
    </row>
    <row r="27" spans="6:14" ht="79.5" thickBot="1" x14ac:dyDescent="0.3">
      <c r="F27" s="60" t="s">
        <v>229</v>
      </c>
      <c r="G27" s="74">
        <v>1100</v>
      </c>
      <c r="H27" s="72">
        <v>8.99</v>
      </c>
      <c r="I27" s="74">
        <v>1150</v>
      </c>
      <c r="J27" s="72">
        <v>11.64</v>
      </c>
      <c r="K27" s="74">
        <v>1200</v>
      </c>
      <c r="L27" s="72">
        <v>11.97</v>
      </c>
      <c r="M27" s="74">
        <v>1250</v>
      </c>
      <c r="N27" s="72">
        <v>12.33</v>
      </c>
    </row>
    <row r="28" spans="6:14" ht="57" thickBot="1" x14ac:dyDescent="0.3">
      <c r="F28" s="60" t="s">
        <v>230</v>
      </c>
      <c r="G28" s="74">
        <v>9087</v>
      </c>
      <c r="H28" s="72">
        <v>225.82</v>
      </c>
      <c r="I28" s="74">
        <v>9200</v>
      </c>
      <c r="J28" s="72">
        <v>266.31</v>
      </c>
      <c r="K28" s="74">
        <v>9300</v>
      </c>
      <c r="L28" s="72">
        <v>274.08</v>
      </c>
      <c r="M28" s="74">
        <v>9400</v>
      </c>
      <c r="N28" s="72">
        <v>282.25</v>
      </c>
    </row>
    <row r="29" spans="6:14" ht="68.25" thickBot="1" x14ac:dyDescent="0.3">
      <c r="F29" s="60" t="s">
        <v>231</v>
      </c>
      <c r="G29" s="74">
        <v>6580</v>
      </c>
      <c r="H29" s="72">
        <v>49.58</v>
      </c>
      <c r="I29" s="74">
        <v>6600</v>
      </c>
      <c r="J29" s="72">
        <v>59.15</v>
      </c>
      <c r="K29" s="74">
        <v>6650</v>
      </c>
      <c r="L29" s="72">
        <v>60.87</v>
      </c>
      <c r="M29" s="74">
        <v>6700</v>
      </c>
      <c r="N29" s="72">
        <v>62.68</v>
      </c>
    </row>
    <row r="30" spans="6:14" ht="90.75" thickBot="1" x14ac:dyDescent="0.3">
      <c r="F30" s="60" t="s">
        <v>232</v>
      </c>
      <c r="G30" s="74">
        <v>2507</v>
      </c>
      <c r="H30" s="72">
        <v>74.760000000000005</v>
      </c>
      <c r="I30" s="74">
        <v>2600</v>
      </c>
      <c r="J30" s="72">
        <v>75.78</v>
      </c>
      <c r="K30" s="74">
        <v>2650</v>
      </c>
      <c r="L30" s="72">
        <v>77.989999999999995</v>
      </c>
      <c r="M30" s="74">
        <v>2700</v>
      </c>
      <c r="N30" s="72">
        <v>80.31</v>
      </c>
    </row>
    <row r="31" spans="6:14" ht="23.25" thickBot="1" x14ac:dyDescent="0.3">
      <c r="F31" s="60" t="s">
        <v>233</v>
      </c>
      <c r="G31" s="72" t="s">
        <v>176</v>
      </c>
      <c r="H31" s="72">
        <v>101.48</v>
      </c>
      <c r="I31" s="72" t="s">
        <v>176</v>
      </c>
      <c r="J31" s="72">
        <v>131.38999999999999</v>
      </c>
      <c r="K31" s="72" t="s">
        <v>176</v>
      </c>
      <c r="L31" s="72">
        <v>135.22999999999999</v>
      </c>
      <c r="M31" s="72" t="s">
        <v>176</v>
      </c>
      <c r="N31" s="72">
        <v>139.25</v>
      </c>
    </row>
    <row r="32" spans="6:14" ht="57" thickBot="1" x14ac:dyDescent="0.3">
      <c r="F32" s="60" t="s">
        <v>234</v>
      </c>
      <c r="G32" s="72">
        <v>10</v>
      </c>
      <c r="H32" s="72">
        <v>47.42</v>
      </c>
      <c r="I32" s="72">
        <v>10</v>
      </c>
      <c r="J32" s="72">
        <v>61.4</v>
      </c>
      <c r="K32" s="72">
        <v>12</v>
      </c>
      <c r="L32" s="72">
        <v>63.2</v>
      </c>
      <c r="M32" s="72">
        <v>14</v>
      </c>
      <c r="N32" s="72">
        <v>65.08</v>
      </c>
    </row>
    <row r="33" spans="6:14" ht="135.75" thickBot="1" x14ac:dyDescent="0.3">
      <c r="F33" s="60" t="s">
        <v>235</v>
      </c>
      <c r="G33" s="72">
        <v>10</v>
      </c>
      <c r="H33" s="72">
        <v>47.42</v>
      </c>
      <c r="I33" s="72">
        <v>10</v>
      </c>
      <c r="J33" s="72">
        <v>61.4</v>
      </c>
      <c r="K33" s="72">
        <v>12</v>
      </c>
      <c r="L33" s="72">
        <v>63.2</v>
      </c>
      <c r="M33" s="72">
        <v>14</v>
      </c>
      <c r="N33" s="72">
        <v>65.08</v>
      </c>
    </row>
    <row r="34" spans="6:14" ht="57" thickBot="1" x14ac:dyDescent="0.3">
      <c r="F34" s="60" t="s">
        <v>170</v>
      </c>
      <c r="G34" s="72" t="s">
        <v>176</v>
      </c>
      <c r="H34" s="73">
        <v>13938.24</v>
      </c>
      <c r="I34" s="72" t="s">
        <v>176</v>
      </c>
      <c r="J34" s="73">
        <v>3413.29</v>
      </c>
      <c r="K34" s="72" t="s">
        <v>176</v>
      </c>
      <c r="L34" s="73">
        <v>3512.9</v>
      </c>
      <c r="M34" s="72" t="s">
        <v>176</v>
      </c>
      <c r="N34" s="73">
        <v>3617.49</v>
      </c>
    </row>
    <row r="35" spans="6:14" ht="34.5" thickBot="1" x14ac:dyDescent="0.3">
      <c r="F35" s="60" t="s">
        <v>236</v>
      </c>
      <c r="G35" s="72" t="s">
        <v>176</v>
      </c>
      <c r="H35" s="73">
        <v>13938.24</v>
      </c>
      <c r="I35" s="72" t="s">
        <v>176</v>
      </c>
      <c r="J35" s="73">
        <v>3413.29</v>
      </c>
      <c r="K35" s="72" t="s">
        <v>176</v>
      </c>
      <c r="L35" s="73">
        <v>3512.9</v>
      </c>
      <c r="M35" s="72" t="s">
        <v>176</v>
      </c>
      <c r="N35" s="73">
        <v>3617.49</v>
      </c>
    </row>
    <row r="36" spans="6:14" ht="57" thickBot="1" x14ac:dyDescent="0.3">
      <c r="F36" s="60" t="s">
        <v>172</v>
      </c>
      <c r="G36" s="72" t="s">
        <v>176</v>
      </c>
      <c r="H36" s="73">
        <v>2329.33</v>
      </c>
      <c r="I36" s="72" t="s">
        <v>176</v>
      </c>
      <c r="J36" s="73">
        <v>2964.11</v>
      </c>
      <c r="K36" s="72" t="s">
        <v>176</v>
      </c>
      <c r="L36" s="73">
        <v>3050.61</v>
      </c>
      <c r="M36" s="72" t="s">
        <v>176</v>
      </c>
      <c r="N36" s="73">
        <v>3141.44</v>
      </c>
    </row>
    <row r="37" spans="6:14" ht="34.5" thickBot="1" x14ac:dyDescent="0.3">
      <c r="F37" s="60" t="s">
        <v>237</v>
      </c>
      <c r="G37" s="72" t="s">
        <v>176</v>
      </c>
      <c r="H37" s="73">
        <v>2329.33</v>
      </c>
      <c r="I37" s="72" t="s">
        <v>176</v>
      </c>
      <c r="J37" s="73">
        <v>2964.11</v>
      </c>
      <c r="K37" s="72" t="s">
        <v>176</v>
      </c>
      <c r="L37" s="73">
        <v>3050.61</v>
      </c>
      <c r="M37" s="72" t="s">
        <v>176</v>
      </c>
      <c r="N37" s="73">
        <v>3141.44</v>
      </c>
    </row>
    <row r="38" spans="6:14" ht="16.5" customHeight="1" x14ac:dyDescent="0.25">
      <c r="F38" s="67" t="s">
        <v>238</v>
      </c>
    </row>
    <row r="39" spans="6:14" ht="15.75" customHeight="1" x14ac:dyDescent="0.25">
      <c r="F39" s="67" t="s">
        <v>239</v>
      </c>
    </row>
  </sheetData>
  <mergeCells count="6">
    <mergeCell ref="F8:N8"/>
    <mergeCell ref="F9:F10"/>
    <mergeCell ref="G9:H9"/>
    <mergeCell ref="I9:J9"/>
    <mergeCell ref="K9:L9"/>
    <mergeCell ref="M9:N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42C6E-9F16-4AB9-B4DF-5A554D740FA0}">
  <dimension ref="G13:N61"/>
  <sheetViews>
    <sheetView topLeftCell="B52" zoomScale="115" zoomScaleNormal="115" workbookViewId="0">
      <selection activeCell="G14" sqref="G14:G15"/>
    </sheetView>
  </sheetViews>
  <sheetFormatPr defaultColWidth="11.42578125" defaultRowHeight="15" x14ac:dyDescent="0.25"/>
  <cols>
    <col min="1" max="6" width="11.42578125" style="53"/>
    <col min="7" max="7" width="24.28515625" style="53" bestFit="1" customWidth="1"/>
    <col min="8" max="8" width="14.42578125" style="53" bestFit="1" customWidth="1"/>
    <col min="9" max="9" width="22.85546875" style="53" customWidth="1"/>
    <col min="10" max="10" width="15.42578125" style="53" customWidth="1"/>
    <col min="11" max="16384" width="11.42578125" style="53"/>
  </cols>
  <sheetData>
    <row r="13" spans="7:14" ht="16.5" thickBot="1" x14ac:dyDescent="0.3">
      <c r="G13" s="137" t="s">
        <v>573</v>
      </c>
      <c r="H13" s="137"/>
      <c r="I13" s="137"/>
      <c r="J13" s="137"/>
      <c r="K13" s="137"/>
      <c r="L13" s="137"/>
      <c r="M13" s="137"/>
      <c r="N13" s="137"/>
    </row>
    <row r="14" spans="7:14" ht="15.75" thickBot="1" x14ac:dyDescent="0.3">
      <c r="G14" s="164" t="s">
        <v>240</v>
      </c>
      <c r="H14" s="164" t="s">
        <v>241</v>
      </c>
      <c r="I14" s="164" t="s">
        <v>242</v>
      </c>
      <c r="J14" s="75" t="s">
        <v>243</v>
      </c>
      <c r="K14" s="166" t="s">
        <v>245</v>
      </c>
      <c r="L14" s="167"/>
      <c r="M14" s="167"/>
      <c r="N14" s="168"/>
    </row>
    <row r="15" spans="7:14" ht="15.75" thickBot="1" x14ac:dyDescent="0.3">
      <c r="G15" s="165"/>
      <c r="H15" s="165"/>
      <c r="I15" s="165"/>
      <c r="J15" s="76" t="s">
        <v>244</v>
      </c>
      <c r="K15" s="77">
        <v>2024</v>
      </c>
      <c r="L15" s="77">
        <v>2025</v>
      </c>
      <c r="M15" s="77">
        <v>2026</v>
      </c>
      <c r="N15" s="77">
        <v>2027</v>
      </c>
    </row>
    <row r="16" spans="7:14" ht="22.5" customHeight="1" x14ac:dyDescent="0.25">
      <c r="G16" s="159" t="s">
        <v>246</v>
      </c>
      <c r="H16" s="151" t="s">
        <v>247</v>
      </c>
      <c r="I16" s="159" t="s">
        <v>248</v>
      </c>
      <c r="J16" s="78">
        <v>90.7</v>
      </c>
      <c r="K16" s="162">
        <v>87.7</v>
      </c>
      <c r="L16" s="162">
        <v>84.8</v>
      </c>
      <c r="M16" s="162">
        <v>81.8</v>
      </c>
      <c r="N16" s="162">
        <v>78.900000000000006</v>
      </c>
    </row>
    <row r="17" spans="7:14" ht="15.75" thickBot="1" x14ac:dyDescent="0.3">
      <c r="G17" s="161"/>
      <c r="H17" s="153"/>
      <c r="I17" s="161"/>
      <c r="J17" s="79">
        <v>2019</v>
      </c>
      <c r="K17" s="163"/>
      <c r="L17" s="163"/>
      <c r="M17" s="163"/>
      <c r="N17" s="163"/>
    </row>
    <row r="18" spans="7:14" ht="22.5" customHeight="1" x14ac:dyDescent="0.25">
      <c r="G18" s="159" t="s">
        <v>249</v>
      </c>
      <c r="H18" s="151" t="s">
        <v>247</v>
      </c>
      <c r="I18" s="159" t="s">
        <v>250</v>
      </c>
      <c r="J18" s="78">
        <v>15.7</v>
      </c>
      <c r="K18" s="162">
        <v>14.7</v>
      </c>
      <c r="L18" s="162">
        <v>13.7</v>
      </c>
      <c r="M18" s="162">
        <v>12.7</v>
      </c>
      <c r="N18" s="162">
        <v>11.7</v>
      </c>
    </row>
    <row r="19" spans="7:14" ht="15.75" thickBot="1" x14ac:dyDescent="0.3">
      <c r="G19" s="161"/>
      <c r="H19" s="153"/>
      <c r="I19" s="161"/>
      <c r="J19" s="79">
        <v>2021</v>
      </c>
      <c r="K19" s="163"/>
      <c r="L19" s="163"/>
      <c r="M19" s="163"/>
      <c r="N19" s="163"/>
    </row>
    <row r="20" spans="7:14" ht="104.25" customHeight="1" x14ac:dyDescent="0.25">
      <c r="G20" s="159" t="s">
        <v>251</v>
      </c>
      <c r="H20" s="151" t="s">
        <v>252</v>
      </c>
      <c r="I20" s="146" t="s">
        <v>253</v>
      </c>
      <c r="J20" s="84">
        <v>0.25800000000000001</v>
      </c>
      <c r="K20" s="148">
        <v>0.23799999999999999</v>
      </c>
      <c r="L20" s="148">
        <v>0.218</v>
      </c>
      <c r="M20" s="148">
        <v>0.19800000000000001</v>
      </c>
      <c r="N20" s="148">
        <v>0.17799999999999999</v>
      </c>
    </row>
    <row r="21" spans="7:14" ht="15.75" thickBot="1" x14ac:dyDescent="0.3">
      <c r="G21" s="160"/>
      <c r="H21" s="152"/>
      <c r="I21" s="147"/>
      <c r="J21" s="80">
        <v>2020</v>
      </c>
      <c r="K21" s="149"/>
      <c r="L21" s="149"/>
      <c r="M21" s="149"/>
      <c r="N21" s="149"/>
    </row>
    <row r="22" spans="7:14" ht="116.25" customHeight="1" x14ac:dyDescent="0.25">
      <c r="G22" s="160"/>
      <c r="H22" s="152"/>
      <c r="I22" s="146" t="s">
        <v>254</v>
      </c>
      <c r="J22" s="84">
        <v>0.371</v>
      </c>
      <c r="K22" s="148">
        <v>0.34599999999999997</v>
      </c>
      <c r="L22" s="148">
        <v>0.32100000000000001</v>
      </c>
      <c r="M22" s="148">
        <v>0.29599999999999999</v>
      </c>
      <c r="N22" s="148">
        <v>0.27100000000000002</v>
      </c>
    </row>
    <row r="23" spans="7:14" ht="15.75" thickBot="1" x14ac:dyDescent="0.3">
      <c r="G23" s="161"/>
      <c r="H23" s="153"/>
      <c r="I23" s="147"/>
      <c r="J23" s="80">
        <v>2020</v>
      </c>
      <c r="K23" s="149"/>
      <c r="L23" s="149"/>
      <c r="M23" s="149"/>
      <c r="N23" s="149"/>
    </row>
    <row r="24" spans="7:14" ht="104.25" customHeight="1" x14ac:dyDescent="0.25">
      <c r="G24" s="159" t="s">
        <v>255</v>
      </c>
      <c r="H24" s="151" t="s">
        <v>252</v>
      </c>
      <c r="I24" s="146" t="s">
        <v>256</v>
      </c>
      <c r="J24" s="84">
        <v>0.13400000000000001</v>
      </c>
      <c r="K24" s="148">
        <v>0.124</v>
      </c>
      <c r="L24" s="148">
        <v>0.114</v>
      </c>
      <c r="M24" s="148">
        <v>0.104</v>
      </c>
      <c r="N24" s="148">
        <v>9.4E-2</v>
      </c>
    </row>
    <row r="25" spans="7:14" ht="15.75" thickBot="1" x14ac:dyDescent="0.3">
      <c r="G25" s="160"/>
      <c r="H25" s="152"/>
      <c r="I25" s="147"/>
      <c r="J25" s="80">
        <v>2020</v>
      </c>
      <c r="K25" s="149"/>
      <c r="L25" s="149"/>
      <c r="M25" s="149"/>
      <c r="N25" s="149"/>
    </row>
    <row r="26" spans="7:14" ht="116.25" customHeight="1" x14ac:dyDescent="0.25">
      <c r="G26" s="160"/>
      <c r="H26" s="152"/>
      <c r="I26" s="146" t="s">
        <v>257</v>
      </c>
      <c r="J26" s="84">
        <v>0.31</v>
      </c>
      <c r="K26" s="148">
        <v>0.28999999999999998</v>
      </c>
      <c r="L26" s="148">
        <v>0.27</v>
      </c>
      <c r="M26" s="148">
        <v>0.25</v>
      </c>
      <c r="N26" s="148">
        <v>0.23</v>
      </c>
    </row>
    <row r="27" spans="7:14" ht="15.75" thickBot="1" x14ac:dyDescent="0.3">
      <c r="G27" s="161"/>
      <c r="H27" s="153"/>
      <c r="I27" s="147"/>
      <c r="J27" s="80">
        <v>2020</v>
      </c>
      <c r="K27" s="149"/>
      <c r="L27" s="149"/>
      <c r="M27" s="149"/>
      <c r="N27" s="149"/>
    </row>
    <row r="28" spans="7:14" ht="80.25" customHeight="1" x14ac:dyDescent="0.25">
      <c r="G28" s="159" t="s">
        <v>258</v>
      </c>
      <c r="H28" s="151" t="s">
        <v>252</v>
      </c>
      <c r="I28" s="146" t="s">
        <v>259</v>
      </c>
      <c r="J28" s="84">
        <v>3.6999999999999998E-2</v>
      </c>
      <c r="K28" s="148">
        <v>3.2000000000000001E-2</v>
      </c>
      <c r="L28" s="148">
        <v>2.7E-2</v>
      </c>
      <c r="M28" s="148">
        <v>2.1999999999999999E-2</v>
      </c>
      <c r="N28" s="148">
        <v>1.7000000000000001E-2</v>
      </c>
    </row>
    <row r="29" spans="7:14" ht="15.75" thickBot="1" x14ac:dyDescent="0.3">
      <c r="G29" s="160"/>
      <c r="H29" s="152"/>
      <c r="I29" s="147"/>
      <c r="J29" s="80">
        <v>2020</v>
      </c>
      <c r="K29" s="149"/>
      <c r="L29" s="149"/>
      <c r="M29" s="149"/>
      <c r="N29" s="149"/>
    </row>
    <row r="30" spans="7:14" ht="80.25" customHeight="1" x14ac:dyDescent="0.25">
      <c r="G30" s="160"/>
      <c r="H30" s="152"/>
      <c r="I30" s="146" t="s">
        <v>260</v>
      </c>
      <c r="J30" s="84">
        <v>7.3999999999999996E-2</v>
      </c>
      <c r="K30" s="148">
        <v>6.4000000000000001E-2</v>
      </c>
      <c r="L30" s="148">
        <v>5.3999999999999999E-2</v>
      </c>
      <c r="M30" s="148">
        <v>4.3999999999999997E-2</v>
      </c>
      <c r="N30" s="148">
        <v>3.4000000000000002E-2</v>
      </c>
    </row>
    <row r="31" spans="7:14" ht="15.75" thickBot="1" x14ac:dyDescent="0.3">
      <c r="G31" s="161"/>
      <c r="H31" s="153"/>
      <c r="I31" s="147"/>
      <c r="J31" s="80">
        <v>2020</v>
      </c>
      <c r="K31" s="149"/>
      <c r="L31" s="149"/>
      <c r="M31" s="149"/>
      <c r="N31" s="149"/>
    </row>
    <row r="32" spans="7:14" ht="116.25" customHeight="1" x14ac:dyDescent="0.25">
      <c r="G32" s="159" t="s">
        <v>261</v>
      </c>
      <c r="H32" s="151" t="s">
        <v>262</v>
      </c>
      <c r="I32" s="146" t="s">
        <v>263</v>
      </c>
      <c r="J32" s="84">
        <v>0.25</v>
      </c>
      <c r="K32" s="148">
        <v>0.23</v>
      </c>
      <c r="L32" s="148">
        <v>0.21</v>
      </c>
      <c r="M32" s="148">
        <v>0.19</v>
      </c>
      <c r="N32" s="148">
        <v>0.17</v>
      </c>
    </row>
    <row r="33" spans="7:14" ht="15.75" thickBot="1" x14ac:dyDescent="0.3">
      <c r="G33" s="160"/>
      <c r="H33" s="152"/>
      <c r="I33" s="147"/>
      <c r="J33" s="80">
        <v>2020</v>
      </c>
      <c r="K33" s="149"/>
      <c r="L33" s="149"/>
      <c r="M33" s="149"/>
      <c r="N33" s="149"/>
    </row>
    <row r="34" spans="7:14" ht="116.25" customHeight="1" x14ac:dyDescent="0.25">
      <c r="G34" s="160"/>
      <c r="H34" s="152"/>
      <c r="I34" s="146" t="s">
        <v>264</v>
      </c>
      <c r="J34" s="84">
        <v>0.435</v>
      </c>
      <c r="K34" s="148">
        <v>0.41499999999999998</v>
      </c>
      <c r="L34" s="148">
        <v>0.39500000000000002</v>
      </c>
      <c r="M34" s="148">
        <v>0.375</v>
      </c>
      <c r="N34" s="148">
        <v>0.35499999999999998</v>
      </c>
    </row>
    <row r="35" spans="7:14" ht="15.75" thickBot="1" x14ac:dyDescent="0.3">
      <c r="G35" s="161"/>
      <c r="H35" s="153"/>
      <c r="I35" s="147"/>
      <c r="J35" s="80">
        <v>2020</v>
      </c>
      <c r="K35" s="149"/>
      <c r="L35" s="149"/>
      <c r="M35" s="149"/>
      <c r="N35" s="149"/>
    </row>
    <row r="36" spans="7:14" ht="116.25" customHeight="1" x14ac:dyDescent="0.25">
      <c r="G36" s="154" t="s">
        <v>261</v>
      </c>
      <c r="H36" s="151" t="s">
        <v>262</v>
      </c>
      <c r="I36" s="146" t="s">
        <v>263</v>
      </c>
      <c r="J36" s="84">
        <v>0.25</v>
      </c>
      <c r="K36" s="148">
        <v>0.23</v>
      </c>
      <c r="L36" s="148">
        <v>0.21</v>
      </c>
      <c r="M36" s="148">
        <v>0.19</v>
      </c>
      <c r="N36" s="148">
        <v>0.17</v>
      </c>
    </row>
    <row r="37" spans="7:14" ht="15.75" thickBot="1" x14ac:dyDescent="0.3">
      <c r="G37" s="158"/>
      <c r="H37" s="152"/>
      <c r="I37" s="147"/>
      <c r="J37" s="80">
        <v>2020</v>
      </c>
      <c r="K37" s="149"/>
      <c r="L37" s="149"/>
      <c r="M37" s="149"/>
      <c r="N37" s="149"/>
    </row>
    <row r="38" spans="7:14" ht="116.25" customHeight="1" x14ac:dyDescent="0.25">
      <c r="G38" s="158"/>
      <c r="H38" s="152"/>
      <c r="I38" s="146" t="s">
        <v>264</v>
      </c>
      <c r="J38" s="84">
        <v>0.435</v>
      </c>
      <c r="K38" s="148">
        <v>0.41499999999999998</v>
      </c>
      <c r="L38" s="148">
        <v>0.39500000000000002</v>
      </c>
      <c r="M38" s="148">
        <v>0.375</v>
      </c>
      <c r="N38" s="148">
        <v>0.35499999999999998</v>
      </c>
    </row>
    <row r="39" spans="7:14" ht="15.75" thickBot="1" x14ac:dyDescent="0.3">
      <c r="G39" s="155"/>
      <c r="H39" s="153"/>
      <c r="I39" s="147"/>
      <c r="J39" s="80">
        <v>2020</v>
      </c>
      <c r="K39" s="149"/>
      <c r="L39" s="149"/>
      <c r="M39" s="149"/>
      <c r="N39" s="149"/>
    </row>
    <row r="40" spans="7:14" ht="104.25" customHeight="1" x14ac:dyDescent="0.25">
      <c r="G40" s="154" t="s">
        <v>265</v>
      </c>
      <c r="H40" s="156" t="s">
        <v>262</v>
      </c>
      <c r="I40" s="146" t="s">
        <v>266</v>
      </c>
      <c r="J40" s="84">
        <v>0.188</v>
      </c>
      <c r="K40" s="148">
        <v>0.17100000000000001</v>
      </c>
      <c r="L40" s="148">
        <v>0.154</v>
      </c>
      <c r="M40" s="148">
        <v>0.13700000000000001</v>
      </c>
      <c r="N40" s="148">
        <v>0.12</v>
      </c>
    </row>
    <row r="41" spans="7:14" ht="15.75" thickBot="1" x14ac:dyDescent="0.3">
      <c r="G41" s="155"/>
      <c r="H41" s="157"/>
      <c r="I41" s="147"/>
      <c r="J41" s="80">
        <v>2020</v>
      </c>
      <c r="K41" s="149"/>
      <c r="L41" s="149"/>
      <c r="M41" s="149"/>
      <c r="N41" s="149"/>
    </row>
    <row r="42" spans="7:14" ht="104.25" customHeight="1" x14ac:dyDescent="0.25">
      <c r="G42" s="146" t="s">
        <v>267</v>
      </c>
      <c r="H42" s="151" t="s">
        <v>262</v>
      </c>
      <c r="I42" s="146" t="s">
        <v>268</v>
      </c>
      <c r="J42" s="84">
        <v>6.3E-2</v>
      </c>
      <c r="K42" s="148">
        <v>5.8000000000000003E-2</v>
      </c>
      <c r="L42" s="148">
        <v>5.2999999999999999E-2</v>
      </c>
      <c r="M42" s="148">
        <v>4.8000000000000001E-2</v>
      </c>
      <c r="N42" s="148">
        <v>4.2999999999999997E-2</v>
      </c>
    </row>
    <row r="43" spans="7:14" ht="15.75" thickBot="1" x14ac:dyDescent="0.3">
      <c r="G43" s="150"/>
      <c r="H43" s="152"/>
      <c r="I43" s="147"/>
      <c r="J43" s="80">
        <v>2020</v>
      </c>
      <c r="K43" s="149"/>
      <c r="L43" s="149"/>
      <c r="M43" s="149"/>
      <c r="N43" s="149"/>
    </row>
    <row r="44" spans="7:14" ht="104.25" customHeight="1" x14ac:dyDescent="0.25">
      <c r="G44" s="150"/>
      <c r="H44" s="152"/>
      <c r="I44" s="146" t="s">
        <v>269</v>
      </c>
      <c r="J44" s="84">
        <v>0.13</v>
      </c>
      <c r="K44" s="148">
        <v>0.12</v>
      </c>
      <c r="L44" s="148">
        <v>0.11</v>
      </c>
      <c r="M44" s="148">
        <v>0.1</v>
      </c>
      <c r="N44" s="148">
        <v>0.09</v>
      </c>
    </row>
    <row r="45" spans="7:14" ht="15.75" thickBot="1" x14ac:dyDescent="0.3">
      <c r="G45" s="147"/>
      <c r="H45" s="153"/>
      <c r="I45" s="147"/>
      <c r="J45" s="80">
        <v>2020</v>
      </c>
      <c r="K45" s="149"/>
      <c r="L45" s="149"/>
      <c r="M45" s="149"/>
      <c r="N45" s="149"/>
    </row>
    <row r="46" spans="7:14" ht="60.75" thickBot="1" x14ac:dyDescent="0.3">
      <c r="G46" s="146" t="s">
        <v>270</v>
      </c>
      <c r="H46" s="151" t="s">
        <v>262</v>
      </c>
      <c r="I46" s="81" t="s">
        <v>271</v>
      </c>
      <c r="J46" s="80" t="s">
        <v>272</v>
      </c>
      <c r="K46" s="82">
        <v>0.6</v>
      </c>
      <c r="L46" s="82">
        <v>0.65</v>
      </c>
      <c r="M46" s="82">
        <v>0.75</v>
      </c>
      <c r="N46" s="82">
        <v>0.8</v>
      </c>
    </row>
    <row r="47" spans="7:14" ht="72.75" thickBot="1" x14ac:dyDescent="0.3">
      <c r="G47" s="147"/>
      <c r="H47" s="153"/>
      <c r="I47" s="81" t="s">
        <v>273</v>
      </c>
      <c r="J47" s="80" t="s">
        <v>272</v>
      </c>
      <c r="K47" s="82">
        <v>0.6</v>
      </c>
      <c r="L47" s="82">
        <v>0.65</v>
      </c>
      <c r="M47" s="82">
        <v>0.75</v>
      </c>
      <c r="N47" s="82">
        <v>0.8</v>
      </c>
    </row>
    <row r="48" spans="7:14" ht="128.25" customHeight="1" x14ac:dyDescent="0.25">
      <c r="G48" s="146" t="s">
        <v>274</v>
      </c>
      <c r="H48" s="151" t="s">
        <v>262</v>
      </c>
      <c r="I48" s="146" t="s">
        <v>275</v>
      </c>
      <c r="J48" s="84">
        <v>0.308</v>
      </c>
      <c r="K48" s="148">
        <v>0.29299999999999998</v>
      </c>
      <c r="L48" s="148">
        <v>0.27800000000000002</v>
      </c>
      <c r="M48" s="148">
        <v>0.26300000000000001</v>
      </c>
      <c r="N48" s="148">
        <v>0.24299999999999999</v>
      </c>
    </row>
    <row r="49" spans="7:14" ht="15.75" thickBot="1" x14ac:dyDescent="0.3">
      <c r="G49" s="150"/>
      <c r="H49" s="152"/>
      <c r="I49" s="147"/>
      <c r="J49" s="80">
        <v>2020</v>
      </c>
      <c r="K49" s="149"/>
      <c r="L49" s="149"/>
      <c r="M49" s="149"/>
      <c r="N49" s="149"/>
    </row>
    <row r="50" spans="7:14" ht="128.25" customHeight="1" x14ac:dyDescent="0.25">
      <c r="G50" s="150"/>
      <c r="H50" s="152"/>
      <c r="I50" s="146" t="s">
        <v>276</v>
      </c>
      <c r="J50" s="84">
        <v>0.36099999999999999</v>
      </c>
      <c r="K50" s="148">
        <v>0.34599999999999997</v>
      </c>
      <c r="L50" s="148">
        <v>0.33100000000000002</v>
      </c>
      <c r="M50" s="148">
        <v>0.316</v>
      </c>
      <c r="N50" s="148">
        <v>0.29599999999999999</v>
      </c>
    </row>
    <row r="51" spans="7:14" ht="15.75" thickBot="1" x14ac:dyDescent="0.3">
      <c r="G51" s="147"/>
      <c r="H51" s="153"/>
      <c r="I51" s="147"/>
      <c r="J51" s="80">
        <v>2020</v>
      </c>
      <c r="K51" s="149"/>
      <c r="L51" s="149"/>
      <c r="M51" s="149"/>
      <c r="N51" s="149"/>
    </row>
    <row r="52" spans="7:14" ht="104.25" customHeight="1" x14ac:dyDescent="0.25">
      <c r="G52" s="146" t="s">
        <v>277</v>
      </c>
      <c r="H52" s="151" t="s">
        <v>262</v>
      </c>
      <c r="I52" s="146" t="s">
        <v>278</v>
      </c>
      <c r="J52" s="84">
        <v>0.115</v>
      </c>
      <c r="K52" s="148">
        <v>0.105</v>
      </c>
      <c r="L52" s="148">
        <v>9.5000000000000001E-2</v>
      </c>
      <c r="M52" s="148">
        <v>8.5000000000000006E-2</v>
      </c>
      <c r="N52" s="148">
        <v>7.4999999999999997E-2</v>
      </c>
    </row>
    <row r="53" spans="7:14" ht="15.75" thickBot="1" x14ac:dyDescent="0.3">
      <c r="G53" s="150"/>
      <c r="H53" s="152"/>
      <c r="I53" s="147"/>
      <c r="J53" s="80">
        <v>2020</v>
      </c>
      <c r="K53" s="149"/>
      <c r="L53" s="149"/>
      <c r="M53" s="149"/>
      <c r="N53" s="149"/>
    </row>
    <row r="54" spans="7:14" ht="104.25" customHeight="1" x14ac:dyDescent="0.25">
      <c r="G54" s="150"/>
      <c r="H54" s="152"/>
      <c r="I54" s="146" t="s">
        <v>279</v>
      </c>
      <c r="J54" s="84">
        <v>0.11600000000000001</v>
      </c>
      <c r="K54" s="148">
        <v>0.106</v>
      </c>
      <c r="L54" s="148">
        <v>9.6000000000000002E-2</v>
      </c>
      <c r="M54" s="148">
        <v>8.5999999999999993E-2</v>
      </c>
      <c r="N54" s="148">
        <v>7.5999999999999998E-2</v>
      </c>
    </row>
    <row r="55" spans="7:14" ht="15.75" thickBot="1" x14ac:dyDescent="0.3">
      <c r="G55" s="147"/>
      <c r="H55" s="153"/>
      <c r="I55" s="147"/>
      <c r="J55" s="80">
        <v>2020</v>
      </c>
      <c r="K55" s="149"/>
      <c r="L55" s="149"/>
      <c r="M55" s="149"/>
      <c r="N55" s="149"/>
    </row>
    <row r="56" spans="7:14" ht="104.25" customHeight="1" x14ac:dyDescent="0.25">
      <c r="G56" s="146" t="s">
        <v>280</v>
      </c>
      <c r="H56" s="151" t="s">
        <v>262</v>
      </c>
      <c r="I56" s="146" t="s">
        <v>281</v>
      </c>
      <c r="J56" s="84">
        <v>0.13500000000000001</v>
      </c>
      <c r="K56" s="148">
        <v>0.125</v>
      </c>
      <c r="L56" s="148">
        <v>0.115</v>
      </c>
      <c r="M56" s="148">
        <v>0.1</v>
      </c>
      <c r="N56" s="148">
        <v>8.5000000000000006E-2</v>
      </c>
    </row>
    <row r="57" spans="7:14" ht="15.75" thickBot="1" x14ac:dyDescent="0.3">
      <c r="G57" s="150"/>
      <c r="H57" s="152"/>
      <c r="I57" s="147"/>
      <c r="J57" s="80">
        <v>2020</v>
      </c>
      <c r="K57" s="149"/>
      <c r="L57" s="149"/>
      <c r="M57" s="149"/>
      <c r="N57" s="149"/>
    </row>
    <row r="58" spans="7:14" ht="104.25" customHeight="1" x14ac:dyDescent="0.25">
      <c r="G58" s="150"/>
      <c r="H58" s="152"/>
      <c r="I58" s="146" t="s">
        <v>282</v>
      </c>
      <c r="J58" s="84">
        <v>0.124</v>
      </c>
      <c r="K58" s="148">
        <v>0.114</v>
      </c>
      <c r="L58" s="148">
        <v>0.104</v>
      </c>
      <c r="M58" s="148">
        <v>8.8999999999999996E-2</v>
      </c>
      <c r="N58" s="148">
        <v>7.3999999999999996E-2</v>
      </c>
    </row>
    <row r="59" spans="7:14" ht="15.75" thickBot="1" x14ac:dyDescent="0.3">
      <c r="G59" s="147"/>
      <c r="H59" s="153"/>
      <c r="I59" s="147"/>
      <c r="J59" s="80">
        <v>2020</v>
      </c>
      <c r="K59" s="149"/>
      <c r="L59" s="149"/>
      <c r="M59" s="149"/>
      <c r="N59" s="149"/>
    </row>
    <row r="60" spans="7:14" ht="9.75" customHeight="1" x14ac:dyDescent="0.25">
      <c r="G60" s="145" t="s">
        <v>283</v>
      </c>
      <c r="H60" s="145"/>
      <c r="I60" s="145"/>
      <c r="J60" s="145"/>
      <c r="K60" s="145"/>
      <c r="L60" s="145"/>
    </row>
    <row r="61" spans="7:14" x14ac:dyDescent="0.25">
      <c r="G61" s="67" t="s">
        <v>284</v>
      </c>
    </row>
  </sheetData>
  <mergeCells count="137">
    <mergeCell ref="G16:G17"/>
    <mergeCell ref="I16:I17"/>
    <mergeCell ref="K16:K17"/>
    <mergeCell ref="L16:L17"/>
    <mergeCell ref="G14:G15"/>
    <mergeCell ref="I14:I15"/>
    <mergeCell ref="I48:I49"/>
    <mergeCell ref="K48:K49"/>
    <mergeCell ref="L48:L49"/>
    <mergeCell ref="H46:H47"/>
    <mergeCell ref="G46:G47"/>
    <mergeCell ref="K42:K43"/>
    <mergeCell ref="L42:L43"/>
    <mergeCell ref="I44:I45"/>
    <mergeCell ref="K44:K45"/>
    <mergeCell ref="L44:L45"/>
    <mergeCell ref="I42:I43"/>
    <mergeCell ref="M18:M19"/>
    <mergeCell ref="N18:N19"/>
    <mergeCell ref="G20:G23"/>
    <mergeCell ref="H20:H23"/>
    <mergeCell ref="M20:M21"/>
    <mergeCell ref="N20:N21"/>
    <mergeCell ref="M22:M23"/>
    <mergeCell ref="N22:N23"/>
    <mergeCell ref="H14:H15"/>
    <mergeCell ref="K14:N14"/>
    <mergeCell ref="H16:H17"/>
    <mergeCell ref="M16:M17"/>
    <mergeCell ref="N16:N17"/>
    <mergeCell ref="L22:L23"/>
    <mergeCell ref="I22:I23"/>
    <mergeCell ref="K22:K23"/>
    <mergeCell ref="L18:L19"/>
    <mergeCell ref="I20:I21"/>
    <mergeCell ref="K20:K21"/>
    <mergeCell ref="L20:L21"/>
    <mergeCell ref="H18:H19"/>
    <mergeCell ref="G18:G19"/>
    <mergeCell ref="I18:I19"/>
    <mergeCell ref="K18:K19"/>
    <mergeCell ref="M24:M25"/>
    <mergeCell ref="N24:N25"/>
    <mergeCell ref="M26:M27"/>
    <mergeCell ref="N26:N27"/>
    <mergeCell ref="G28:G31"/>
    <mergeCell ref="H28:H31"/>
    <mergeCell ref="M28:M29"/>
    <mergeCell ref="N28:N29"/>
    <mergeCell ref="M30:M31"/>
    <mergeCell ref="N30:N31"/>
    <mergeCell ref="L30:L31"/>
    <mergeCell ref="I30:I31"/>
    <mergeCell ref="K30:K31"/>
    <mergeCell ref="L26:L27"/>
    <mergeCell ref="I28:I29"/>
    <mergeCell ref="K28:K29"/>
    <mergeCell ref="L28:L29"/>
    <mergeCell ref="G24:G27"/>
    <mergeCell ref="H24:H27"/>
    <mergeCell ref="I26:I27"/>
    <mergeCell ref="K26:K27"/>
    <mergeCell ref="I24:I25"/>
    <mergeCell ref="K24:K25"/>
    <mergeCell ref="L24:L25"/>
    <mergeCell ref="M32:M33"/>
    <mergeCell ref="N32:N33"/>
    <mergeCell ref="M34:M35"/>
    <mergeCell ref="N34:N35"/>
    <mergeCell ref="G36:G39"/>
    <mergeCell ref="H36:H39"/>
    <mergeCell ref="M36:M37"/>
    <mergeCell ref="N36:N37"/>
    <mergeCell ref="M38:M39"/>
    <mergeCell ref="N38:N39"/>
    <mergeCell ref="K38:K39"/>
    <mergeCell ref="L38:L39"/>
    <mergeCell ref="L34:L35"/>
    <mergeCell ref="I36:I37"/>
    <mergeCell ref="K36:K37"/>
    <mergeCell ref="L36:L37"/>
    <mergeCell ref="I38:I39"/>
    <mergeCell ref="I34:I35"/>
    <mergeCell ref="K34:K35"/>
    <mergeCell ref="G32:G35"/>
    <mergeCell ref="H32:H35"/>
    <mergeCell ref="I32:I33"/>
    <mergeCell ref="K32:K33"/>
    <mergeCell ref="L32:L33"/>
    <mergeCell ref="N52:N53"/>
    <mergeCell ref="I54:I55"/>
    <mergeCell ref="K54:K55"/>
    <mergeCell ref="N40:N41"/>
    <mergeCell ref="G42:G45"/>
    <mergeCell ref="H42:H45"/>
    <mergeCell ref="M42:M43"/>
    <mergeCell ref="N42:N43"/>
    <mergeCell ref="M44:M45"/>
    <mergeCell ref="N44:N45"/>
    <mergeCell ref="G40:G41"/>
    <mergeCell ref="H40:H41"/>
    <mergeCell ref="I40:I41"/>
    <mergeCell ref="K40:K41"/>
    <mergeCell ref="L40:L41"/>
    <mergeCell ref="M40:M41"/>
    <mergeCell ref="L50:L51"/>
    <mergeCell ref="I52:I53"/>
    <mergeCell ref="K52:K53"/>
    <mergeCell ref="L52:L53"/>
    <mergeCell ref="G48:G51"/>
    <mergeCell ref="H48:H51"/>
    <mergeCell ref="I50:I51"/>
    <mergeCell ref="K50:K51"/>
    <mergeCell ref="G60:L60"/>
    <mergeCell ref="I58:I59"/>
    <mergeCell ref="K58:K59"/>
    <mergeCell ref="L58:L59"/>
    <mergeCell ref="M58:M59"/>
    <mergeCell ref="N58:N59"/>
    <mergeCell ref="G13:N13"/>
    <mergeCell ref="L54:L55"/>
    <mergeCell ref="M54:M55"/>
    <mergeCell ref="N54:N55"/>
    <mergeCell ref="G56:G59"/>
    <mergeCell ref="H56:H59"/>
    <mergeCell ref="I56:I57"/>
    <mergeCell ref="K56:K57"/>
    <mergeCell ref="L56:L57"/>
    <mergeCell ref="M56:M57"/>
    <mergeCell ref="N56:N57"/>
    <mergeCell ref="M48:M49"/>
    <mergeCell ref="N48:N49"/>
    <mergeCell ref="M50:M51"/>
    <mergeCell ref="N50:N51"/>
    <mergeCell ref="G52:G55"/>
    <mergeCell ref="H52:H55"/>
    <mergeCell ref="M52:M53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32</vt:i4>
      </vt:variant>
    </vt:vector>
  </HeadingPairs>
  <TitlesOfParts>
    <vt:vector size="66" baseType="lpstr">
      <vt:lpstr>Gráfico 1</vt:lpstr>
      <vt:lpstr>Tabla 1</vt:lpstr>
      <vt:lpstr>Tabla 2</vt:lpstr>
      <vt:lpstr>Tabla 3</vt:lpstr>
      <vt:lpstr>Tabla 4</vt:lpstr>
      <vt:lpstr>Tabla 5</vt:lpstr>
      <vt:lpstr>Tabla 6 </vt:lpstr>
      <vt:lpstr>Tabla 7</vt:lpstr>
      <vt:lpstr>Tabla 8 </vt:lpstr>
      <vt:lpstr>Tabla 9</vt:lpstr>
      <vt:lpstr>Tabla 10</vt:lpstr>
      <vt:lpstr>Tabla 11</vt:lpstr>
      <vt:lpstr>Tabla 12</vt:lpstr>
      <vt:lpstr>Tabla 13</vt:lpstr>
      <vt:lpstr>Tabla 14</vt:lpstr>
      <vt:lpstr>Tabla 15</vt:lpstr>
      <vt:lpstr>Tabla 16</vt:lpstr>
      <vt:lpstr>Tabla 17</vt:lpstr>
      <vt:lpstr>Tabla 18</vt:lpstr>
      <vt:lpstr>Tabla 19</vt:lpstr>
      <vt:lpstr>Tabla 20</vt:lpstr>
      <vt:lpstr>Tabla 21</vt:lpstr>
      <vt:lpstr>Tabla 22</vt:lpstr>
      <vt:lpstr>Tabla 23</vt:lpstr>
      <vt:lpstr>Tabla 24</vt:lpstr>
      <vt:lpstr>Tabla 25</vt:lpstr>
      <vt:lpstr>Tabla 26</vt:lpstr>
      <vt:lpstr>Tabla 27</vt:lpstr>
      <vt:lpstr>Tabla 28</vt:lpstr>
      <vt:lpstr>Tabla 29</vt:lpstr>
      <vt:lpstr>Tabla 30</vt:lpstr>
      <vt:lpstr>Tabla 31</vt:lpstr>
      <vt:lpstr>Tabla 32</vt:lpstr>
      <vt:lpstr>Tabla 33</vt:lpstr>
      <vt:lpstr>'Tabla 5'!_Toc115277424</vt:lpstr>
      <vt:lpstr>'Tabla 6 '!_Toc115277426</vt:lpstr>
      <vt:lpstr>'Tabla 8 '!_Toc115277427</vt:lpstr>
      <vt:lpstr>'Tabla 10'!_Toc115277429</vt:lpstr>
      <vt:lpstr>'Tabla 11'!_Toc115277430</vt:lpstr>
      <vt:lpstr>'Tabla 12'!_Toc115277431</vt:lpstr>
      <vt:lpstr>'Tabla 13'!_Toc115277432</vt:lpstr>
      <vt:lpstr>'Tabla 14'!_Toc115277433</vt:lpstr>
      <vt:lpstr>'Tabla 15'!_Toc115277434</vt:lpstr>
      <vt:lpstr>'Tabla 16'!_Toc115277435</vt:lpstr>
      <vt:lpstr>'Tabla 17'!_Toc115277436</vt:lpstr>
      <vt:lpstr>'Tabla 18'!_Toc115277437</vt:lpstr>
      <vt:lpstr>'Tabla 19'!_Toc115277438</vt:lpstr>
      <vt:lpstr>'Tabla 20'!_Toc115277439</vt:lpstr>
      <vt:lpstr>'Tabla 21'!_Toc115277440</vt:lpstr>
      <vt:lpstr>'Tabla 22'!_Toc115277441</vt:lpstr>
      <vt:lpstr>'Tabla 23'!_Toc115277442</vt:lpstr>
      <vt:lpstr>'Tabla 24'!_Toc115277443</vt:lpstr>
      <vt:lpstr>'Tabla 25'!_Toc115277444</vt:lpstr>
      <vt:lpstr>'Tabla 26'!_Toc115277445</vt:lpstr>
      <vt:lpstr>'Tabla 27'!_Toc115277446</vt:lpstr>
      <vt:lpstr>'Tabla 28'!_Toc115277447</vt:lpstr>
      <vt:lpstr>'Tabla 29'!_Toc115277448</vt:lpstr>
      <vt:lpstr>'Tabla 30'!_Toc115277449</vt:lpstr>
      <vt:lpstr>'Tabla 31'!_Toc115277450</vt:lpstr>
      <vt:lpstr>'Tabla 2'!_Toc115283910</vt:lpstr>
      <vt:lpstr>'Tabla 3'!_Toc115283911</vt:lpstr>
      <vt:lpstr>'Tabla 4'!_Toc115283912</vt:lpstr>
      <vt:lpstr>'Tabla 1'!_Toc146729387</vt:lpstr>
      <vt:lpstr>'Tabla 7'!_Toc146729393</vt:lpstr>
      <vt:lpstr>'Tabla 9'!_Toc146729395</vt:lpstr>
      <vt:lpstr>'Tabla 33'!_Toc146729419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E.  Portalatin G.</dc:creator>
  <cp:lastModifiedBy>Juan E.  Portalatin G.</cp:lastModifiedBy>
  <dcterms:created xsi:type="dcterms:W3CDTF">2023-09-27T15:18:52Z</dcterms:created>
  <dcterms:modified xsi:type="dcterms:W3CDTF">2023-12-29T14:53:13Z</dcterms:modified>
</cp:coreProperties>
</file>