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21032025/"/>
    </mc:Choice>
  </mc:AlternateContent>
  <xr:revisionPtr revIDLastSave="384" documentId="8_{E2136D93-1D18-47F1-8FC6-A4D022D8DAD0}" xr6:coauthVersionLast="47" xr6:coauthVersionMax="47" xr10:uidLastSave="{650144EA-60C9-45FD-A336-324CCF56080A}"/>
  <bookViews>
    <workbookView xWindow="5748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66"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4" l="1"/>
  <c r="D17" i="4"/>
  <c r="G27" i="141"/>
  <c r="G26" i="141"/>
  <c r="G21" i="141"/>
  <c r="G13" i="141"/>
  <c r="E27" i="141"/>
  <c r="F27" i="141"/>
  <c r="F26" i="141"/>
  <c r="F25" i="141"/>
  <c r="F24" i="141"/>
  <c r="F23" i="141"/>
  <c r="F21" i="141"/>
  <c r="F20" i="141"/>
  <c r="F19" i="141"/>
  <c r="F18" i="141"/>
  <c r="F17" i="141"/>
  <c r="F16" i="141"/>
  <c r="F15" i="141"/>
  <c r="F14" i="141"/>
  <c r="E20" i="141" l="1"/>
  <c r="D27" i="141"/>
  <c r="D18" i="141" l="1"/>
  <c r="F29" i="139" l="1"/>
  <c r="F28" i="139" s="1"/>
  <c r="E13" i="141"/>
  <c r="F13" i="141"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C19" i="139" l="1"/>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D21" i="3"/>
  <c r="E21" i="141" s="1"/>
  <c r="D29" i="3"/>
  <c r="E31" i="141" s="1"/>
  <c r="G31" i="141" l="1"/>
  <c r="F31" i="141"/>
  <c r="E24" i="141"/>
  <c r="E18" i="141"/>
  <c r="G19" i="141"/>
  <c r="E23" i="141"/>
  <c r="D28" i="3"/>
  <c r="D13" i="3"/>
  <c r="G24" i="141" l="1"/>
  <c r="G23" i="141"/>
  <c r="G18" i="141"/>
  <c r="E26" i="141"/>
  <c r="E25" i="141"/>
  <c r="E78" i="131"/>
  <c r="E76" i="131"/>
  <c r="E66" i="131"/>
  <c r="E56" i="131"/>
  <c r="E49" i="131"/>
  <c r="E40" i="131"/>
  <c r="E30" i="131"/>
  <c r="D58" i="4"/>
  <c r="D14" i="4"/>
  <c r="G25" i="141" l="1"/>
  <c r="E75" i="131"/>
  <c r="E13" i="131"/>
  <c r="E80" i="131" l="1"/>
  <c r="D13" i="130"/>
  <c r="D157" i="130" s="1"/>
  <c r="D45" i="4"/>
  <c r="D57" i="4" l="1"/>
  <c r="D55" i="4"/>
  <c r="D53" i="4"/>
  <c r="D51" i="4"/>
  <c r="D49" i="4"/>
  <c r="D47" i="4"/>
  <c r="D43" i="4"/>
  <c r="D64" i="4" l="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<sst xmlns="http://schemas.openxmlformats.org/spreadsheetml/2006/main" count="2131" uniqueCount="1760">
  <si>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</si>
  <si>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</si>
  <si>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</si>
  <si>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</si>
  <si>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</si>
  <si>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</si>
  <si>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</si>
  <si>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</si>
  <si>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</si>
  <si>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</si>
  <si>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</si>
  <si>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</si>
  <si>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</si>
  <si>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</si>
  <si>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</si>
  <si>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</si>
  <si>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</si>
  <si>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</si>
  <si>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</si>
  <si>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</si>
  <si>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</si>
  <si>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</si>
  <si>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</si>
  <si>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</si>
  <si>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</si>
  <si>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</si>
  <si>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</si>
  <si>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</si>
  <si>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</si>
  <si>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</si>
  <si>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</si>
  <si>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</si>
  <si>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</si>
  <si>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</si>
  <si>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</si>
  <si>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</si>
  <si>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</si>
  <si>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</si>
  <si>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</si>
  <si>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</si>
  <si>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</si>
  <si>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</si>
  <si>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</si>
  <si>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</si>
  <si>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</si>
  <si>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</si>
  <si>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</si>
  <si>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</si>
  <si>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</si>
  <si>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</si>
  <si>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</si>
  <si>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</si>
  <si>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</si>
  <si>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</si>
  <si>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</si>
  <si>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</si>
  <si>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</si>
  <si>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</si>
  <si>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</si>
  <si>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</si>
  <si>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</si>
  <si>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</si>
  <si>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</si>
  <si>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</si>
  <si>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</si>
  <si>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</si>
  <si>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</si>
  <si>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</si>
  <si>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</si>
  <si>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</si>
  <si>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</si>
  <si>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</si>
  <si>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</si>
  <si>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</si>
  <si>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</si>
  <si>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</si>
  <si>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</si>
  <si>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</si>
  <si>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</si>
  <si>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</si>
  <si>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</si>
  <si>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</si>
  <si>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</si>
  <si>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</si>
  <si>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</si>
  <si>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</si>
  <si>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</si>
  <si>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</si>
  <si>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</si>
  <si>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</si>
  <si>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</si>
  <si>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</si>
  <si>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</si>
  <si>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</si>
  <si>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</si>
  <si>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</si>
  <si>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</si>
  <si>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</si>
  <si>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</si>
  <si>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</si>
  <si>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</si>
  <si>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</si>
  <si>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</si>
  <si>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</si>
  <si>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</si>
  <si>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</si>
  <si>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</si>
  <si>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</si>
  <si>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</si>
  <si>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</si>
  <si>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</si>
  <si>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</si>
  <si>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</si>
  <si>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</si>
  <si>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</si>
  <si>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</si>
  <si>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</si>
  <si>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</si>
  <si>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</si>
  <si>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</si>
  <si>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</si>
  <si>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</si>
  <si>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</si>
  <si>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</si>
  <si>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</si>
  <si>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</si>
  <si>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</si>
  <si>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</si>
  <si>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</si>
  <si>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</si>
  <si>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</si>
  <si>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</si>
  <si>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</si>
  <si>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</si>
  <si>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</si>
  <si>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</si>
  <si>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</si>
  <si>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</si>
  <si>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</si>
  <si>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</si>
  <si>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</si>
  <si>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</si>
  <si>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</si>
  <si>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</si>
  <si>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</si>
  <si>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</si>
  <si>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</si>
  <si>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</si>
  <si>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</si>
  <si>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</si>
  <si>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</si>
  <si>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</si>
  <si>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</si>
  <si>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</si>
  <si>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</si>
  <si>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</si>
  <si>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</si>
  <si>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</si>
  <si>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</si>
  <si>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</si>
  <si>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</si>
  <si>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</si>
  <si>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</si>
  <si>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</si>
  <si>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</si>
  <si>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</si>
  <si>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</si>
  <si>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</si>
  <si>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</si>
  <si>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</si>
  <si>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</si>
  <si>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</si>
  <si>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</si>
  <si>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</si>
  <si>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</si>
  <si>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</si>
  <si>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</si>
  <si>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</si>
  <si>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</si>
  <si>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</si>
  <si>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</si>
  <si>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</si>
  <si>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</si>
  <si>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</si>
  <si>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</si>
  <si>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</si>
  <si>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</si>
  <si>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</si>
  <si>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</si>
  <si>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</si>
  <si>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</si>
  <si>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</si>
  <si>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</si>
  <si>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</si>
  <si>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</si>
  <si>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</si>
  <si>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</si>
  <si>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</si>
  <si>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</si>
  <si>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</si>
  <si>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</si>
  <si>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</si>
  <si>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</si>
  <si>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</si>
  <si>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</si>
  <si>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</si>
  <si>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</si>
  <si>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</si>
  <si>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</si>
  <si>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</si>
  <si>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</si>
  <si>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</si>
  <si>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</si>
  <si>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</si>
  <si>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</si>
  <si>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</si>
  <si>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</si>
  <si>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</si>
  <si>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</si>
  <si>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</si>
  <si>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</si>
  <si>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</si>
  <si>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</si>
  <si>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</si>
  <si>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</si>
  <si>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</si>
  <si>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</si>
  <si>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</si>
  <si>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</si>
  <si>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</si>
  <si>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</si>
  <si>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</si>
  <si>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</si>
  <si>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</si>
  <si>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</si>
  <si>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</si>
  <si>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</si>
  <si>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</si>
  <si>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</si>
  <si>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</si>
  <si>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</si>
  <si>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</si>
  <si>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</si>
  <si>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</si>
  <si>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</si>
  <si>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</si>
  <si>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</si>
  <si>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</si>
  <si>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</si>
  <si>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</si>
  <si>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</si>
  <si>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</si>
  <si>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</si>
  <si>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</si>
  <si>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</si>
  <si>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</si>
  <si>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</si>
  <si>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</si>
  <si>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</si>
  <si>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</si>
  <si>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</si>
  <si>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</si>
  <si>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</si>
  <si>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</si>
  <si>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</si>
  <si>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</si>
  <si>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</si>
  <si>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</si>
  <si>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</si>
  <si>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</si>
  <si>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</si>
  <si>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</si>
  <si>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</si>
  <si>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</si>
  <si>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</si>
  <si>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</si>
  <si>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</si>
  <si>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</si>
  <si>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</si>
  <si>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</si>
  <si>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</si>
  <si>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</si>
  <si>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</si>
  <si>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</si>
  <si>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</si>
  <si>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</si>
  <si>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</si>
  <si>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</si>
  <si>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</si>
  <si>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</si>
  <si>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</si>
  <si>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</si>
  <si>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</si>
  <si>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</si>
  <si>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</si>
  <si>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</si>
  <si>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</si>
  <si>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</si>
  <si>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</si>
  <si>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</si>
  <si>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</si>
  <si>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</si>
  <si>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</si>
  <si>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</si>
  <si>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</si>
  <si>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</si>
  <si>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</si>
  <si>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</si>
  <si>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</si>
  <si>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</si>
  <si>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</si>
  <si>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</si>
  <si>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</si>
  <si>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</si>
  <si>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</si>
  <si>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</si>
  <si>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</si>
  <si>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</si>
  <si>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</si>
  <si>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</si>
  <si>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</si>
  <si>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</si>
  <si>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</si>
  <si>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</si>
  <si>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</si>
  <si>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</si>
  <si>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</si>
  <si>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</si>
  <si>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</si>
  <si>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</si>
  <si>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</si>
  <si>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</si>
  <si>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</si>
  <si>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</si>
  <si>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</si>
  <si>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</si>
  <si>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</si>
  <si>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</si>
  <si>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</si>
  <si>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</si>
  <si>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</si>
  <si>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</si>
  <si>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</si>
  <si>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</si>
  <si>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</si>
  <si>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</si>
  <si>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</si>
  <si>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</si>
  <si>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</si>
  <si>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</si>
  <si>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</si>
  <si>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</si>
  <si>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</si>
  <si>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</si>
  <si>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</si>
  <si>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</si>
  <si>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</si>
  <si>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</si>
  <si>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</si>
  <si>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</si>
  <si>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</si>
  <si>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</si>
  <si>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</si>
  <si>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</si>
  <si>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</si>
  <si>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</si>
  <si>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</si>
  <si>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</si>
  <si>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</si>
  <si>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</si>
  <si>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</si>
  <si>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</si>
  <si>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</si>
  <si>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</si>
  <si>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</si>
  <si>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</si>
  <si>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</si>
  <si>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</si>
  <si>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</si>
  <si>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</si>
  <si>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</si>
  <si>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</si>
  <si>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</si>
  <si>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</si>
  <si>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</si>
  <si>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</si>
  <si>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</si>
  <si>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</si>
  <si>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</si>
  <si>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</si>
  <si>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</si>
  <si>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</si>
  <si>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</si>
  <si>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</si>
  <si>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</si>
  <si>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</si>
  <si>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</si>
  <si>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</si>
  <si>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</si>
  <si>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</si>
  <si>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</si>
  <si>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</si>
  <si>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</si>
  <si>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</si>
  <si>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</si>
  <si>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</si>
  <si>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</si>
  <si>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</si>
  <si>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</si>
  <si>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</si>
  <si>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</si>
  <si>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</si>
  <si>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</si>
  <si>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</si>
  <si>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</si>
  <si>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</si>
  <si>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</si>
  <si>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</si>
  <si>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</si>
  <si>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</si>
  <si>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</si>
  <si>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</si>
  <si>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</si>
  <si>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</si>
  <si>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</si>
  <si>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</si>
  <si>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</si>
  <si>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</si>
  <si>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</si>
  <si>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</si>
  <si>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</si>
  <si>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</si>
  <si>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</si>
  <si>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</si>
  <si>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</si>
  <si>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</si>
  <si>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</si>
  <si>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</si>
  <si>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</si>
  <si>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</si>
  <si>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</si>
  <si>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</si>
  <si>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</si>
  <si>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</si>
  <si>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</si>
  <si>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</si>
  <si>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</si>
  <si>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</si>
  <si>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</si>
  <si>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</si>
  <si>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</si>
  <si>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</si>
  <si>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</si>
  <si>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</si>
  <si>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</si>
  <si>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</si>
  <si>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</si>
  <si>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</si>
  <si>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</si>
  <si>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</si>
  <si>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</si>
  <si>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</si>
  <si>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</si>
  <si>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</si>
  <si>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</si>
  <si>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</si>
  <si>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</si>
  <si>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</si>
  <si>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</si>
  <si>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</si>
  <si>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</si>
  <si>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</si>
  <si>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</si>
  <si>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</si>
  <si>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</si>
  <si>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</si>
  <si>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</si>
  <si>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</si>
  <si>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</si>
  <si>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</si>
  <si>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</si>
  <si>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</si>
  <si>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</si>
  <si>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</si>
  <si>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</si>
  <si>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</si>
  <si>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</si>
  <si>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</si>
  <si>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</si>
  <si>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</si>
  <si>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</si>
  <si>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</si>
  <si>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</si>
  <si>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</si>
  <si>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</si>
  <si>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</si>
  <si>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</si>
  <si>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</si>
  <si>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</si>
  <si>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</si>
  <si>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</si>
  <si>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</si>
  <si>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</si>
  <si>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</si>
  <si>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</si>
  <si>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</si>
  <si>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</si>
  <si>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</si>
  <si>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</si>
  <si>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</si>
  <si>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</si>
  <si>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</si>
  <si>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</si>
  <si>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</si>
  <si>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</si>
  <si>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</si>
  <si>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</si>
  <si>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</si>
  <si>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</si>
  <si>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</si>
  <si>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</si>
  <si>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</si>
  <si>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</si>
  <si>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</si>
  <si>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</si>
  <si>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</si>
  <si>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</si>
  <si>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</si>
  <si>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</si>
  <si>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</si>
  <si>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</si>
  <si>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</si>
  <si>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</si>
  <si>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</si>
  <si>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</si>
  <si>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</si>
  <si>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</si>
  <si>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</si>
  <si>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</si>
  <si>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</si>
  <si>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</si>
  <si>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</si>
  <si>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</si>
  <si>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</si>
  <si>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</si>
  <si>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</si>
  <si>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</si>
  <si>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</si>
  <si>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</si>
  <si>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</si>
  <si>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</si>
  <si>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</si>
  <si>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</si>
  <si>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</si>
  <si>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</si>
  <si>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</si>
  <si>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</si>
  <si>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</si>
  <si>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</si>
  <si>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</si>
  <si>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</si>
  <si>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</si>
  <si>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</si>
  <si>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</si>
  <si>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</si>
  <si>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</si>
  <si>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</si>
  <si>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</si>
  <si>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</si>
  <si>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</si>
  <si>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</si>
  <si>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</si>
  <si>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</si>
  <si>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</si>
  <si>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</si>
  <si>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</si>
  <si>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</si>
  <si>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</si>
  <si>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</si>
  <si>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</si>
  <si>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</si>
  <si>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</si>
  <si>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</si>
  <si>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</si>
  <si>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</si>
  <si>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</si>
  <si>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</si>
  <si>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</si>
  <si>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</si>
  <si>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</si>
  <si>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</si>
  <si>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</si>
  <si>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</si>
  <si>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</si>
  <si>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</si>
  <si>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</si>
  <si>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</si>
  <si>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</si>
  <si>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</si>
  <si>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</si>
  <si>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</si>
  <si>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</si>
  <si>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</si>
  <si>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</si>
  <si>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</si>
  <si>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</si>
  <si>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</si>
  <si>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</si>
  <si>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</si>
  <si>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</si>
  <si>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</si>
  <si>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</si>
  <si>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</si>
  <si>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</si>
  <si>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</si>
  <si>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</si>
  <si>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</si>
  <si>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</si>
  <si>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</si>
  <si>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</si>
  <si>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</si>
  <si>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</si>
  <si>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</si>
  <si>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</si>
  <si>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</si>
  <si>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</si>
  <si>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</si>
  <si>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</si>
  <si>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</si>
  <si>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</si>
  <si>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</si>
  <si>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</si>
  <si>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</si>
  <si>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</si>
  <si>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</si>
  <si>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</si>
  <si>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</si>
  <si>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</si>
  <si>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</si>
  <si>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</si>
  <si>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</si>
  <si>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</si>
  <si>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</si>
  <si>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</si>
  <si>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</si>
  <si>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</si>
  <si>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</si>
  <si>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</si>
  <si>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</si>
  <si>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</si>
  <si>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</si>
  <si>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</si>
  <si>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</si>
  <si>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</si>
  <si>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</si>
  <si>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</si>
  <si>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</si>
  <si>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</si>
  <si>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</si>
  <si>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</si>
  <si>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</si>
  <si>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</si>
  <si>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</si>
  <si>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</si>
  <si>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</si>
  <si>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</si>
  <si>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</si>
  <si>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</si>
  <si>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</si>
  <si>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</si>
  <si>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</si>
  <si>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</si>
  <si>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</si>
  <si>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</si>
  <si>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</si>
  <si>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</si>
  <si>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</si>
  <si>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</si>
  <si>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</si>
  <si>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</si>
  <si>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</si>
  <si>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</si>
  <si>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</si>
  <si>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</si>
  <si>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</si>
  <si>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</si>
  <si>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</si>
  <si>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</si>
  <si>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</si>
  <si>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</si>
  <si>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</si>
  <si>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</si>
  <si>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</si>
  <si>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</si>
  <si>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</si>
  <si>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</si>
  <si>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</si>
  <si>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</si>
  <si>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</si>
  <si>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</si>
  <si>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</si>
  <si>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</si>
  <si>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</si>
  <si>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</si>
  <si>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</si>
  <si>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</si>
  <si>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</si>
  <si>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</si>
  <si>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</si>
  <si>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</si>
  <si>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</si>
  <si>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</si>
  <si>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</si>
  <si>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</si>
  <si>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</si>
  <si>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</si>
  <si>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</si>
  <si>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</si>
  <si>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</si>
  <si>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</si>
  <si>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</si>
  <si>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</si>
  <si>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</si>
  <si>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</si>
  <si>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</si>
  <si>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</si>
  <si>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</si>
  <si>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</si>
  <si>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</si>
  <si>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</si>
  <si>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</si>
  <si>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</si>
  <si>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</si>
  <si>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</si>
  <si>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</si>
  <si>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</si>
  <si>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</si>
  <si>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</si>
  <si>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</si>
  <si>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</si>
  <si>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</si>
  <si>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</si>
  <si>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</si>
  <si>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</si>
  <si>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</si>
  <si>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</si>
  <si>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</si>
  <si>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</si>
  <si>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</si>
  <si>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</si>
  <si>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</si>
  <si>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</si>
  <si>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</si>
  <si>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</si>
  <si>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</si>
  <si>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</si>
  <si>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</si>
  <si>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</si>
  <si>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</si>
  <si>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</si>
  <si>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</si>
  <si>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</si>
  <si>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</si>
  <si>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</si>
  <si>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</si>
  <si>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</si>
  <si>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</si>
  <si>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</si>
  <si>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</si>
  <si>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</si>
  <si>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</si>
  <si>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</si>
  <si>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</si>
  <si>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</si>
  <si>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</si>
  <si>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</si>
  <si>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</si>
  <si>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</si>
  <si>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</si>
  <si>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</si>
  <si>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</si>
  <si>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</si>
  <si>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</si>
  <si>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</si>
  <si>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</si>
  <si>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</si>
  <si>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</si>
  <si>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</si>
  <si>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</si>
  <si>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</si>
  <si>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</si>
  <si>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</si>
  <si>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</si>
  <si>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</si>
  <si>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</si>
  <si>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</si>
  <si>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</si>
  <si>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</si>
  <si>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</si>
  <si>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</si>
  <si>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</si>
  <si>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</si>
  <si>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</si>
  <si>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</si>
  <si>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</si>
  <si>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</si>
  <si>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</si>
  <si>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</si>
  <si>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</si>
  <si>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</si>
  <si>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</si>
  <si>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</si>
  <si>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</si>
  <si>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</si>
  <si>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</si>
  <si>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</si>
  <si>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</si>
  <si>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</si>
  <si>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</si>
  <si>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</si>
  <si>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</si>
  <si>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</si>
  <si>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</si>
  <si>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</si>
  <si>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</si>
  <si>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</si>
  <si>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</si>
  <si>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</si>
  <si>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</si>
  <si>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</si>
  <si>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</si>
  <si>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</si>
  <si>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</si>
  <si>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</si>
  <si>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</si>
  <si>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</si>
  <si>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</si>
  <si>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</si>
  <si>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</si>
  <si>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</si>
  <si>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</si>
  <si>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</si>
  <si>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</si>
  <si>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</si>
  <si>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</si>
  <si>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</si>
  <si>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</si>
  <si>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</si>
  <si>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</si>
  <si>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</si>
  <si>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</si>
  <si>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</si>
  <si>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</si>
  <si>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</si>
  <si>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</si>
  <si>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</si>
  <si>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</si>
  <si>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</si>
  <si>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</si>
  <si>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</si>
  <si>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</si>
  <si>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</si>
  <si>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</si>
  <si>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</si>
  <si>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</si>
  <si>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</si>
  <si>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</si>
  <si>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</si>
  <si>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</si>
  <si>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</si>
  <si>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</si>
  <si>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</si>
  <si>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</si>
  <si>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</si>
  <si>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</si>
  <si>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</si>
  <si>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</si>
  <si>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</si>
  <si>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</si>
  <si>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</si>
  <si>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</si>
  <si>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</si>
  <si>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</si>
  <si>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</si>
  <si>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</si>
  <si>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</si>
  <si>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</si>
  <si>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</si>
  <si>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</si>
  <si>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</si>
  <si>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</si>
  <si>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</si>
  <si>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</si>
  <si>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</si>
  <si>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</si>
  <si>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</si>
  <si>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</si>
  <si>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</si>
  <si>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</si>
  <si>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</si>
  <si>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</si>
  <si>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</si>
  <si>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</si>
  <si>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</si>
  <si>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</si>
  <si>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</si>
  <si>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</si>
  <si>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</si>
  <si>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</si>
  <si>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</si>
  <si>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</si>
  <si>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</si>
  <si>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</si>
  <si>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</si>
  <si>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</si>
  <si>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</si>
  <si>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</si>
  <si>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</si>
  <si>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</si>
  <si>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</si>
  <si>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</si>
  <si>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</si>
  <si>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</si>
  <si>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</si>
  <si>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</si>
  <si>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</si>
  <si>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</si>
  <si>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</si>
  <si>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</si>
  <si>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</si>
  <si>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</si>
  <si>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</si>
  <si>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</si>
  <si>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</si>
  <si>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</si>
  <si>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</si>
  <si>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</si>
  <si>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</si>
  <si>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</si>
  <si>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</si>
  <si>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</si>
  <si>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</si>
  <si>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</si>
  <si>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</si>
  <si>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</si>
  <si>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</si>
  <si>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</si>
  <si>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</si>
  <si>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</si>
  <si>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</si>
  <si>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</si>
  <si>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</si>
  <si>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</si>
  <si>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</si>
  <si>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</si>
  <si>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</si>
  <si>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</si>
  <si>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</si>
  <si>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</si>
  <si>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</si>
  <si>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</si>
  <si>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</si>
  <si>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</si>
  <si>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</si>
  <si>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</si>
  <si>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</si>
  <si>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</si>
  <si>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</si>
  <si>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</si>
  <si>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</si>
  <si>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</si>
  <si>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</si>
  <si>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</si>
  <si>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</si>
  <si>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</si>
  <si>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</si>
  <si>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</si>
  <si>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</si>
  <si>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</si>
  <si>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</si>
  <si>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</si>
  <si>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</si>
  <si>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</si>
  <si>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</si>
  <si>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</si>
  <si>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</si>
  <si>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</si>
  <si>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</si>
  <si>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</si>
  <si>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</si>
  <si>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</si>
  <si>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</si>
  <si>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</si>
  <si>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</si>
  <si>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</si>
  <si>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</si>
  <si>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</si>
  <si>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</si>
  <si>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</si>
  <si>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</si>
  <si>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</si>
  <si>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</si>
  <si>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</si>
  <si>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</si>
  <si>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</si>
  <si>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</si>
  <si>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</si>
  <si>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</si>
  <si>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</si>
  <si>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</si>
  <si>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</si>
  <si>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</si>
  <si>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</si>
  <si>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</si>
  <si>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</si>
  <si>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</si>
  <si>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</si>
  <si>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</si>
  <si>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</si>
  <si>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</si>
  <si>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</si>
  <si>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</si>
  <si>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</si>
  <si>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</si>
  <si>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</si>
  <si>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</si>
  <si>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</si>
  <si>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</si>
  <si>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</si>
  <si>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</si>
  <si>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</si>
  <si>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</si>
  <si>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</si>
  <si>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</si>
  <si>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</si>
  <si>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</si>
  <si>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</si>
  <si>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</si>
  <si>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</si>
  <si>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</si>
  <si>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</si>
  <si>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</si>
  <si>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</si>
  <si>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</si>
  <si>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</si>
  <si>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</si>
  <si>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</si>
  <si>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</si>
  <si>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</si>
  <si>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</si>
  <si>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</si>
  <si>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</si>
  <si>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</si>
  <si>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</si>
  <si>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</si>
  <si>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</si>
  <si>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</si>
  <si>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</si>
  <si>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</si>
  <si>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</si>
  <si>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</si>
  <si>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</si>
  <si>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</si>
  <si>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</si>
  <si>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</si>
  <si>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</si>
  <si>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</si>
  <si>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</si>
  <si>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</si>
  <si>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</si>
  <si>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</si>
  <si>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</si>
  <si>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</si>
  <si>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</si>
  <si>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</si>
  <si>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</si>
  <si>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</si>
  <si>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</si>
  <si>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</si>
  <si>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</si>
  <si>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</si>
  <si>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</si>
  <si>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</si>
  <si>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</si>
  <si>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</si>
  <si>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</si>
  <si>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</si>
  <si>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</si>
  <si>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</si>
  <si>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</si>
  <si>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</si>
  <si>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</si>
  <si>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</si>
  <si>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</si>
  <si>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</si>
  <si>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</si>
  <si>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</si>
  <si>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</si>
  <si>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</si>
  <si>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</si>
  <si>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</si>
  <si>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</si>
  <si>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</si>
  <si>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</si>
  <si>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</si>
  <si>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</si>
  <si>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</si>
  <si>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</si>
  <si>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</si>
  <si>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</si>
  <si>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</si>
  <si>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</si>
  <si>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</si>
  <si>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</si>
  <si>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</si>
  <si>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</si>
  <si>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</si>
  <si>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</si>
  <si>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</si>
  <si>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</si>
  <si>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</si>
  <si>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</si>
  <si>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</si>
  <si>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</si>
  <si>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</si>
  <si>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</si>
  <si>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</si>
  <si>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</si>
  <si>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</si>
  <si>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</si>
  <si>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</si>
  <si>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</si>
  <si>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</si>
  <si>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</si>
  <si>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</si>
  <si>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</si>
  <si>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</si>
  <si>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</si>
  <si>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</si>
  <si>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</si>
  <si>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</si>
  <si>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</si>
  <si>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</si>
  <si>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</si>
  <si>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</si>
  <si>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</si>
  <si>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</si>
  <si>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</si>
  <si>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</si>
  <si>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</si>
  <si>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</si>
  <si>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</si>
  <si>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</si>
  <si>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</si>
  <si>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</si>
  <si>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</si>
  <si>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</si>
  <si>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</si>
  <si>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</si>
  <si>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</si>
  <si>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</si>
  <si>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</si>
  <si>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</si>
  <si>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</si>
  <si>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</si>
  <si>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</si>
  <si>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</si>
  <si>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</si>
  <si>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</si>
  <si>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</si>
  <si>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</si>
  <si>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</si>
  <si>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</si>
  <si>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</si>
  <si>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</si>
  <si>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</si>
  <si>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</si>
  <si>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</si>
  <si>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</si>
  <si>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</si>
  <si>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</si>
  <si>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</si>
  <si>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</si>
  <si>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</si>
  <si>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</si>
  <si>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</si>
  <si>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</si>
  <si>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</si>
  <si>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</si>
  <si>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</si>
  <si>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</si>
  <si>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</si>
  <si>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</si>
  <si>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</si>
  <si>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</si>
  <si>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</si>
  <si>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</si>
  <si>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</si>
  <si>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</si>
  <si>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</si>
  <si>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</si>
  <si>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</si>
  <si>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</si>
  <si>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</si>
  <si>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</si>
  <si>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</si>
  <si>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</si>
  <si>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</si>
  <si>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</si>
  <si>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</si>
  <si>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</si>
  <si>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</si>
  <si>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</si>
  <si>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</si>
  <si>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</si>
  <si>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</si>
  <si>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</si>
  <si>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</si>
  <si>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</si>
  <si>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</si>
  <si>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</si>
  <si>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</si>
  <si>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</si>
  <si>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</si>
  <si>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</si>
  <si>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</si>
  <si>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</si>
  <si>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</si>
  <si>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</si>
  <si>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</si>
  <si>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</si>
  <si>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</si>
  <si>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</si>
  <si>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</si>
  <si>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</si>
  <si>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</si>
  <si>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</si>
  <si>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</si>
  <si>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</si>
  <si>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</si>
  <si>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</si>
  <si>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</si>
  <si>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</si>
  <si>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</si>
  <si>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</si>
  <si>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</si>
  <si>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</si>
  <si>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</si>
  <si>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</si>
  <si>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</si>
  <si>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</si>
  <si>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</si>
  <si>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</si>
  <si>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</si>
  <si>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</si>
  <si>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</si>
  <si>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</si>
  <si>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</si>
  <si>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</si>
  <si>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</si>
  <si>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</si>
  <si>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</si>
  <si>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</si>
  <si>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</si>
  <si>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</si>
  <si>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</si>
  <si>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</si>
  <si>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</si>
  <si>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</si>
  <si>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</si>
  <si>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</si>
  <si>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</si>
  <si>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</si>
  <si>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</si>
  <si>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</si>
  <si>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</si>
  <si>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</si>
  <si>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</si>
  <si>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</si>
  <si>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</si>
  <si>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</si>
  <si>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</si>
  <si>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</si>
  <si>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</si>
  <si>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</si>
  <si>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</si>
  <si>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</si>
  <si>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</si>
  <si>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</si>
  <si>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</si>
  <si>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</si>
  <si>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</si>
  <si>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</si>
  <si>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</si>
  <si>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</si>
  <si>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</si>
  <si>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</si>
  <si>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</si>
  <si>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</si>
  <si>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</si>
  <si>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</si>
  <si>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</si>
  <si>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</si>
  <si>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</si>
  <si>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</si>
  <si>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</si>
  <si>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</si>
  <si>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</si>
  <si>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</si>
  <si>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</si>
  <si>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</si>
  <si>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</si>
  <si>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</si>
  <si>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</si>
  <si>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</si>
  <si>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</si>
  <si>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</si>
  <si>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</si>
  <si>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</si>
  <si>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</si>
  <si>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</si>
  <si>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</si>
  <si>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</si>
  <si>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</si>
  <si>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</si>
  <si>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</si>
  <si>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</si>
  <si>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</si>
  <si>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</si>
  <si>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</si>
  <si>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</si>
  <si>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</si>
  <si>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</si>
  <si>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</si>
  <si>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</si>
  <si>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</si>
  <si>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</si>
  <si>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</si>
  <si>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</si>
  <si>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</si>
  <si>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</si>
  <si>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</si>
  <si>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</si>
  <si>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</si>
  <si>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</si>
  <si>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</si>
  <si>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</si>
  <si>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</si>
  <si>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</si>
  <si>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</si>
  <si>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</si>
  <si>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</si>
  <si>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</si>
  <si>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</si>
  <si>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</si>
  <si>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</si>
  <si>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</si>
  <si>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</si>
  <si>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</si>
  <si>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</si>
  <si>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</si>
  <si>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</si>
  <si>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</si>
  <si>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</si>
  <si>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</si>
  <si>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</si>
  <si>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</si>
  <si>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</si>
  <si>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</si>
  <si>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</si>
  <si>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</si>
  <si>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</si>
  <si>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</si>
  <si>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</si>
  <si>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</si>
  <si>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</si>
  <si>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</si>
  <si>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</si>
  <si>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</si>
  <si>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</si>
  <si>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</si>
  <si>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</si>
  <si>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</si>
  <si>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</si>
  <si>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</si>
  <si>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</si>
  <si>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</si>
  <si>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</si>
  <si>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</si>
  <si>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</si>
  <si>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</si>
  <si>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</si>
  <si>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</si>
  <si>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</si>
  <si>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</si>
  <si>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</si>
  <si>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</si>
  <si>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</si>
  <si>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</si>
  <si>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</si>
  <si>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</si>
  <si>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</si>
  <si>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</si>
  <si>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</si>
  <si>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</si>
  <si>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</si>
  <si>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</si>
  <si>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</si>
  <si>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</si>
  <si>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</si>
  <si>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</si>
  <si>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</si>
  <si>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</si>
  <si>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</si>
  <si>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</si>
  <si>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</si>
  <si>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</si>
  <si>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</si>
  <si>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</si>
  <si>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</si>
  <si>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</si>
  <si>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</si>
  <si>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</si>
  <si>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</si>
  <si>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</si>
  <si>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</si>
  <si>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</si>
  <si>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</si>
  <si>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</si>
  <si>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</si>
  <si>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</si>
  <si>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</si>
  <si>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</si>
  <si>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</si>
  <si>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</si>
  <si>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</si>
  <si>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</si>
  <si>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</si>
  <si>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</si>
  <si>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</si>
  <si>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</si>
  <si>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</si>
  <si>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</si>
  <si>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</si>
  <si>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</si>
  <si>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</si>
  <si>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</si>
  <si>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</si>
  <si>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</si>
  <si>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</si>
  <si>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</si>
  <si>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</si>
  <si>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</si>
  <si>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</si>
  <si>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</si>
  <si>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</si>
  <si>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</si>
  <si>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</si>
  <si>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</si>
  <si>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</si>
  <si>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</si>
  <si>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</si>
  <si>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</si>
  <si>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</si>
  <si>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</si>
  <si>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</si>
  <si>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</si>
  <si>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</si>
  <si>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</si>
  <si>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</si>
  <si>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</si>
  <si>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</si>
  <si>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</si>
  <si>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</si>
  <si>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</si>
  <si>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</si>
  <si>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</si>
  <si>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</si>
  <si>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</si>
  <si>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</si>
  <si>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</si>
  <si>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</si>
  <si>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</si>
  <si>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</si>
  <si>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</si>
  <si>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</si>
  <si>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</si>
  <si>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</si>
  <si>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</si>
  <si>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</si>
  <si>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</si>
  <si>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</si>
  <si>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</si>
  <si>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</si>
  <si>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</si>
  <si>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</si>
  <si>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</si>
  <si>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</si>
  <si>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</si>
  <si>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</si>
  <si>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</si>
  <si>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</si>
  <si>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</si>
  <si>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</si>
  <si>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</si>
  <si>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</si>
  <si>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</si>
  <si>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</si>
  <si>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</si>
  <si>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</si>
  <si>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</si>
  <si>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</si>
  <si>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</si>
  <si>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</si>
  <si>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</si>
  <si>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</si>
  <si>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</si>
  <si>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</si>
  <si>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</si>
  <si>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</si>
  <si>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</si>
  <si>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</si>
  <si>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</si>
  <si>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</si>
  <si>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</si>
  <si>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</si>
  <si>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</si>
  <si>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</si>
  <si>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</si>
  <si>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</si>
  <si>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</si>
  <si>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</si>
  <si>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</si>
  <si>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</si>
  <si>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</si>
  <si>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</si>
  <si>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</si>
  <si>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</si>
  <si>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</si>
  <si>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</si>
  <si>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</si>
  <si>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</si>
  <si>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</si>
  <si>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</si>
  <si>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</si>
  <si>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</si>
  <si>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</si>
  <si>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</si>
  <si>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</si>
  <si>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</si>
  <si>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</si>
  <si>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</si>
  <si>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</si>
  <si>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</si>
  <si>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</si>
  <si>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</si>
  <si>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</si>
  <si>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</si>
  <si>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</si>
  <si>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</si>
  <si>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</si>
  <si>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</si>
  <si>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</si>
  <si>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</si>
  <si>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</si>
  <si>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</si>
  <si>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</si>
  <si>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</si>
  <si>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</si>
  <si>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</si>
  <si>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</si>
  <si>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</si>
  <si>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</si>
  <si>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</si>
  <si>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</si>
  <si>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</si>
  <si>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</si>
  <si>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</si>
  <si>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</si>
  <si>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</si>
  <si>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</si>
  <si>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</si>
  <si>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</si>
  <si>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</si>
  <si>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</si>
  <si>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</si>
  <si>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</si>
  <si>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</si>
  <si>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</si>
  <si>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</si>
  <si>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</si>
  <si>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</si>
  <si>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</si>
  <si>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</si>
  <si>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</si>
  <si>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</si>
  <si>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</si>
  <si>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</si>
  <si>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</si>
  <si>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</si>
  <si>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</si>
  <si>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</si>
  <si>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</si>
  <si>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</si>
  <si>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</si>
  <si>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</si>
  <si>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</si>
  <si>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</si>
  <si>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</si>
  <si>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</si>
  <si>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</si>
  <si>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</si>
  <si>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</si>
  <si>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</si>
  <si>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</si>
  <si>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</si>
  <si>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</si>
  <si>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</si>
  <si>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</si>
  <si>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</si>
  <si>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</si>
  <si>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</si>
  <si>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</si>
  <si>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</si>
  <si>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</si>
  <si>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</si>
  <si>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</si>
  <si>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</si>
  <si>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</si>
  <si>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</si>
  <si>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</si>
  <si>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</si>
  <si>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</si>
  <si>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</si>
  <si>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</si>
  <si>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</si>
  <si>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</si>
  <si>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</si>
  <si>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</si>
  <si>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</si>
  <si>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</si>
  <si>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</si>
  <si>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</si>
  <si>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</si>
  <si>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</si>
  <si>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</si>
  <si>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</si>
  <si>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</si>
  <si>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</si>
  <si>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</si>
  <si>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</si>
  <si>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</si>
  <si>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</si>
  <si>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</si>
  <si>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</si>
  <si>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</si>
  <si>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</si>
  <si>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</si>
  <si>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</si>
  <si>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</si>
  <si>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</si>
  <si>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</si>
  <si>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</si>
  <si>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</si>
  <si>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</si>
  <si>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</si>
  <si>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</si>
  <si>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</si>
  <si>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</si>
  <si>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</si>
  <si>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</si>
  <si>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</si>
  <si>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</si>
  <si>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</si>
  <si>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</si>
  <si>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</si>
  <si>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</si>
  <si>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</si>
  <si>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</si>
  <si>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</si>
  <si>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</si>
  <si>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</si>
  <si>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</si>
  <si>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</si>
  <si>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</si>
  <si>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</si>
  <si>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</si>
  <si>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</si>
  <si>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</si>
  <si>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</si>
  <si>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</si>
  <si>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</si>
  <si>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</si>
  <si>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</si>
  <si>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</si>
  <si>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</si>
  <si>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</si>
  <si>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</si>
  <si>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</si>
  <si>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</si>
  <si>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</si>
  <si>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</si>
  <si>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</si>
  <si>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</si>
  <si>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</si>
  <si>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</si>
  <si>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</si>
  <si>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</si>
  <si>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</si>
  <si>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</si>
  <si>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</si>
  <si>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</si>
  <si>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</si>
  <si>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</si>
  <si>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</si>
  <si>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</si>
  <si>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</si>
  <si>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</si>
  <si>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</si>
  <si>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</si>
  <si>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</si>
  <si>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</si>
  <si>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</si>
  <si>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</si>
  <si>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</si>
  <si>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</si>
  <si>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</si>
  <si>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</si>
  <si>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</si>
  <si>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</si>
  <si>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</si>
  <si>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</si>
  <si>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</si>
  <si>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</si>
  <si>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</si>
  <si>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</si>
  <si>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</si>
  <si>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</si>
  <si>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</si>
  <si>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</si>
  <si>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</si>
  <si>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</si>
  <si>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</si>
  <si>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</si>
  <si>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Ejecución 1ro de enero - 21 de marzo de 2025*</t>
  </si>
  <si>
    <t>Ejecución 1ro de enero - 24 de marzo 2025 (fecha de registro)</t>
  </si>
  <si>
    <t>* Fecha de imputación al 21 de marzo de 2025 y fecha de registro al 24 de marzo de 2025. La fecha de imputación representa los gastos o ingresos en el momento de su ejecución, mientras que la fecha de registro representa el momento de su registro en el sistema, en la medida que se van regularizando los pagos.</t>
  </si>
  <si>
    <t>Row Labels</t>
  </si>
  <si>
    <t>Grand Total</t>
  </si>
  <si>
    <t xml:space="preserve">   Ejecución 1ro de enero - 21 de marzo 2025 (fecha de imputación)</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</si>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</sst>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b/>
      <sz val="10"/>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55" fillId="0" borderId="0" xfId="0" applyFont="1" applyAlignment="1">
      <alignment horizontal="left" indent="3"/>
    </xf>
    <xf numFmtId="0" fontId="40" fillId="0" borderId="0" xfId="0" applyFont="1" applyAlignment="1">
      <alignment horizontal="left" indent="4"/>
    </xf>
    <xf numFmtId="176" fontId="63" fillId="0" borderId="0" xfId="749" applyNumberFormat="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2"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550334</xdr:colOff>
      <xdr:row>3</xdr:row>
      <xdr:rowOff>32597</xdr:rowOff>
    </xdr:from>
    <xdr:to>
      <xdr:col>4</xdr:col>
      <xdr:colOff>1237502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71834" y="847514"/>
          <a:ext cx="1886895" cy="919056"/>
        </a:xfrm>
        <a:prstGeom prst="rect">
          <a:avLst/>
        </a:prstGeom>
      </xdr:spPr>
    </xdr:pic>
    <xdr:clientData/>
  </xdr:twoCellAnchor>
  <xdr:twoCellAnchor editAs="oneCell">
    <xdr:from>
      <xdr:col>0</xdr:col>
      <xdr:colOff>781050</xdr:colOff>
      <xdr:row>3</xdr:row>
      <xdr:rowOff>64770</xdr:rowOff>
    </xdr:from>
    <xdr:to>
      <xdr:col>1</xdr:col>
      <xdr:colOff>1468935</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81050" y="879687"/>
          <a:ext cx="1879992"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1327249</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3456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200150" y="512445"/>
          <a:ext cx="1885950" cy="897255"/>
        </a:xfrm>
        <a:prstGeom prst="rect">
          <a:avLst/>
        </a:prstGeom>
      </xdr:spPr>
    </xdr:pic>
    <xdr:clientData/>
  </xdr:twoCellAnchor>
  <xdr:twoCellAnchor editAs="oneCell">
    <xdr:from>
      <xdr:col>3</xdr:col>
      <xdr:colOff>91440</xdr:colOff>
      <xdr:row>1</xdr:row>
      <xdr:rowOff>171452</xdr:rowOff>
    </xdr:from>
    <xdr:to>
      <xdr:col>4</xdr:col>
      <xdr:colOff>779808</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59490" y="533402"/>
          <a:ext cx="1825653" cy="891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41.426137037037" createdVersion="8" refreshedVersion="8" minRefreshableVersion="3" recordCount="13602" xr:uid="{D21FA984-4698-44C4-8608-F2BAA0DB0A0F}">
  <cacheSource type="worksheet">
    <worksheetSource ref="A1:T13603"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412764789500.760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02">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333277137"/>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3054999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78064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027364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942250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3250001"/>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8519001"/>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674999"/>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8821839"/>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2691250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1225001"/>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84000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9768747"/>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150001"/>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624999"/>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2250003"/>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96250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75625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0198857"/>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317500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553412410.1600000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26812311.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623090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72728568.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47660063.1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9655501.7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9539227.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56718470.809999987"/>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8750053.320000000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9639565.50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77390715.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10166915.85"/>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18300392.8"/>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8776662.21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309125.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594339.5699999998"/>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5165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609156.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338070.8399999999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29225698.48"/>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5886731.8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127144083.27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4497957.3800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40705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8437166.4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9154754.4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2339245.54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395357.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436908.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9018896.98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74898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2572201.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087102.52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26244.7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769043.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4121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5490.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761.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236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713638.5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6542411.6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371802737.64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8042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56321904.28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4377474.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619214.18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33679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030440.64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3817956.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794111.090000000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614836.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5100461.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43808.5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2984.6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385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641980.12000000011"/>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79762016.38000001"/>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958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12112221.54999999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3799058.05"/>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39173.91000000000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40461.0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799109.21000000008"/>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13168294.8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3644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17104236.77"/>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7761099.07000000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6789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19027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5917993.9900000012"/>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09025.5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000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48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750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6885571.349999999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8173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876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98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049268.02"/>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235968.7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7345250.969999999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147774.28"/>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15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65715543.390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296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6661196.8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9175699.33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93898.4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754745.5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78062.8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2887769.37000000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0792846.8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222495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9119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4504432.68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4266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145640746.55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7040198.79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1364573.87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23967682.3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453144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32189636.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30530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9363358.6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25132828.3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8811866.640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77560854.65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1818731.56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8478830.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31923.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40199482.75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267089.03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8177427.1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26936730.1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68079212.480000004"/>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677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007669.86"/>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77832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7300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30798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68194929.72999998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3856252"/>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9254303.930000001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6579898.7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897687.200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486875.419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6806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66060844.569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8512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67332632.41000001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539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9013286.709999999"/>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2076410.91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6651929.539999999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239911.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62817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228"/>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99721.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92587031.74000001"/>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76723800.010000005"/>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29107826.95000000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53036556.449999996"/>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2665907.7400000002"/>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1038780.40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7512.479999999996"/>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2712172.64999999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33903.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309127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637363.239999999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3364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4392328.470000000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9372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1559316.73"/>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1007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3394.1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8212383.5600000005"/>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9699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959669.06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0866904.35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3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659572.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583097.8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25512319.62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637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3647554.98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902597.7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68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946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44700.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7480.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229566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0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997940.1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904993.0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3393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508518837.44"/>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9687081.309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71759498.76000002"/>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32003328.35000001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559148.92999999993"/>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9776404.7700000014"/>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824147.7999999999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6013954.7499999991"/>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15372157.120000003"/>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45425.14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4018966.71000000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267577.100000000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6922.15"/>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7774.74"/>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198453.8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757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8652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887027.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312218.49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6744.410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231152.97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457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6093093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4323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9240519.4699999988"/>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0385345.34"/>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03278"/>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751704.18"/>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20246.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2078327.79"/>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281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18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459969.13999999996"/>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8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340046.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38062541.68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56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5659111.83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265170.3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54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59474.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196842.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1712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454644.1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2384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1481684.7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191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16267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80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017177.71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72647.5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56844097.67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0049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23855636.3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2771213.61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88251.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7976571.51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4351095.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307244.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625774.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3454543.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739347.2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8859441.1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9383.7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73300.1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949475.2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6501471.37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3677216.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250241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3079661.53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3974797.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2625716.7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2415194.55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14410022.77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04515243.80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331544.91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72868.0499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133287.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2799063.29"/>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855841.08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562246.57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382619.98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470794.81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601925.7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401472.149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367886.3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2186827.26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5816760.4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3105113.879999999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73981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90566.67"/>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2597018.2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59472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99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49635.53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81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23849"/>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93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39993.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19923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103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788290.22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838644.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506619.2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311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2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1102396.8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25691.51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0442579.09999999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756666.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099278.92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3569091.619999999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046572.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899353.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1799181.5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5545863.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78361.5499999998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10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2679.6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6332.2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057.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436531.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25941933.7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5187485.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3834279.84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666262.67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8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70883.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9711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60718.10999999999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41149421.97"/>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74766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1168941.41000000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9594708.019999999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133824.25"/>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183753.129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2.1827872842550278E-1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21965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8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3890501.539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03424175.55"/>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104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11748.6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9590337.309999998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85963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28014450.65000000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52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3950387.810000000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945952.6600000004"/>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359299.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458444.56000000006"/>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3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2798881.86"/>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29900997.73999999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62620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4513849.0999999996"/>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108950.02"/>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00491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32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10444.99"/>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5611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309480.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2210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4082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4505.2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324769.3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3807844.36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21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366937.3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894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00000000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7017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123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041624.8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534656.689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2865249.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050798.64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25267.7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24872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269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3681378.98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292465.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1999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056401.84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856609.5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0708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769947.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138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5766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05198.13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2340639.17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248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3373430.01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314448.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38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31355.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308560.66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983612.3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79780.34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7027.42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537206.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606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37910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04295.15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633665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5154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9500864.180000001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3970124.14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6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20465.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3345814.93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752280.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00779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516469.91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2091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41470.6899999999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48013154.95000000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7245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5719349.46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2920841.6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17302.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461862.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8816669.509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495027.33000000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831320.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22128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3661066.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4209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2694858.2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79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73644584.3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3121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5872506.05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23265798.34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47091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6825072.36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9802163.5100000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2117664.57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37351427.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7586131.74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22740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493543.2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813469.7500000002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3809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371403.93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797992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03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7876342.08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203223172.34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2140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30233155.31000005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3864357.28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66080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1048099.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20884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6935.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2349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234883.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49791.2600000001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0000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3254867.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482834.220000000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23007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62451899.840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3126041778.489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40600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0667321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49192651.5199999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73365123.19999998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8190155.87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99250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734660.6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330769.569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9898470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40368807.83999999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2452158.390000001"/>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458772.2"/>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19705.5999999999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249248551.24000004"/>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01237220.2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76538224.15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699171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9124637.740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370557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24546455.50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1358689.68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23368052.14000000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228029.7899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321136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4383769.4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2735147.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8438097.319999998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76966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4208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784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985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380142.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13356.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5304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041929.660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71702.4"/>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586528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915779.2799999998"/>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39423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057586.9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303024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03209.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06131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36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588626.2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041045.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416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5760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2704413.48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492587.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15616.39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41331.97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8186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232306.39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45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000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72910.5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2053980.92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12478.1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50791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4137855.9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43806.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4273.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693906.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706492.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88256763.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66602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5395856.23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148653.65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4410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072064.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296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11057.12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53483.1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0440270.68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4639219.390000000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687979.4799999998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89928.5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247468.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209785024.54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1296945.04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0791756.1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2762136.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8606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3994845.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7807745.1600000001"/>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208505.789999999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23588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657016.079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688140.869999999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667941.3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2996215.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46411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2617.6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1121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485712.7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290995.550000000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112347.2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13502278.8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38954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310909.4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36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0218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233882.74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449990.55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4498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31428.77"/>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65657327.38999999"/>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4889798.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28789.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956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1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220096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042749.8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217669.799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938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923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66612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487311.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00476.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791618.90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3864770.28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598073.8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06963.7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777955.5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3044.4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4036.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7363"/>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1366273448.2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23797234.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07398594.7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22911439.1300000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6343321.599999999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795171.38000000012"/>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39402317.21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613659"/>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62717624.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24601200.09"/>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07889.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517860.5999999996"/>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52644033.170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1457705.939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84729830.700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185396.7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748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6230.4"/>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74927627.24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313074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002285503.68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2569476474.2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45039276.55000000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44361788.42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74682401.12000000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84213654.87"/>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32654059.119999994"/>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14821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727967.95"/>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633334.32000000007"/>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04000880.27000001"/>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5086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8257083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4641727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68942054.779999986"/>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8163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129329.2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2825819.7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37547808.96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8361793.69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873508892.6400001"/>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99604238.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31630977.19"/>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42916749.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3563243.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110857.6000000001"/>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0729375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40831613.980000004"/>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6356163.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4307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275001.61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5395281.490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5603.5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4998835.9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87611062.219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295437092.0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9127806.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3774376.109999998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36574551.339999996"/>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177564.6000000001"/>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39084282.64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290343.0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7673442.120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47789790.689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21764181.44999999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4912250.5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724998.3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45892929.690000005"/>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31117402.399999999"/>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00890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565333.63"/>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465424"/>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48300968.560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2695176.9"/>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8718996.1400000006"/>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273279.35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75884"/>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98925"/>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320367.87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299998.9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545125.42"/>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7754717.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68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282997.1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460457.33999999997"/>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90382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5802201.340000000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03691.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82195405.76000000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648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4188404.2100000004"/>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6066501.919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9458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1417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9171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41478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2102589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6086679.0600000005"/>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5688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589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468691.19999999995"/>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0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299556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885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882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360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2169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303562.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03264157.1099999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065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7382175.510000000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51442.6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269826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8493354.949999999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5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44705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88442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4138944.949999999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02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3698584.4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60146.97"/>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24889.24"/>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2208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4522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85649.8800000001"/>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41072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95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66183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19438.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5097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25825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53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26017621.9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26010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819010.0399999998"/>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0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19177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39200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14249.15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939792.3200000000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481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6676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63418.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277331.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65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37434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2491698.1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8260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549651.8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432396.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34594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22762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292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935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596"/>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404123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9011817.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243316.6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64340.0900000000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59999999998"/>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44486"/>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499736.20999999996"/>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670818.199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32386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45011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316960.65000000002"/>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241275.07"/>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896951.07"/>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88222310.4800000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4945325.44000000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8031348.79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1525346.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681244.5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8604.2000000000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7434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64695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470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2805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97291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7647524.5"/>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98492.23999999999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6458479.139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460788.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7242661.979999997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19351.869999999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6770623.16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4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23810.96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346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3872.5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59020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5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319775.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650091.82000000007"/>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6213523.3500000006"/>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97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45410.6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2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9547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63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49924"/>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1431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4348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320048.74"/>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4371.22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3289816.80000000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68548.79000000000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708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656204.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549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5141605.54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9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08727.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8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7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713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23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81459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6852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271276.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44717.18000000002"/>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5785.8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4824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1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836153.37"/>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56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59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7998.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608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5405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754529.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4919944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7786241.53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354848.47"/>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635306.4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9009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328299.5999999999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1316564.28"/>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82684"/>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304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411112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764.6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0918503.649999999"/>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5546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9627580.179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631265.4700000000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622897.9999999998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661280.3100000000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3280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21607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155616.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33574.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681368.91"/>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4543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9000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028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158969.60000000001"/>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2396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2434201.3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800000000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35759.9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676897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76474.239999999991"/>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327083.74"/>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475187.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5125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19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90203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42071.76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3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90542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13775.48000000001"/>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524993.0799999999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3745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3316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32307.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967619.9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21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65144092.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590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186763.240000000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1732902.0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4496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07906.2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48139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51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10399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543495.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21889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48915.719999999994"/>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06253.800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226428.630000000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901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2008142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134490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6145837.410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6441575.609999999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928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51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131884.15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1458088.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252242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420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23784.3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1352102.0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523335.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33731.1699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2128927.4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0064211.87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3286056.65000000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23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3946019.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217164.84"/>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9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144979.51999999999"/>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206158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607353.92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51187.520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3864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308034.28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7658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4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0000000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270034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7362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48993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316637.76999999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299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3708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28791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04083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2114914.22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22374.900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9609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42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471742.4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33312.40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37669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2391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75366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2933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27515523.14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584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87988.800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94109.39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873806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88464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763475.84"/>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3080324.389999999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42349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498078"/>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1637099.92"/>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09426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4499693.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3106307.85"/>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46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69116.5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175237436.72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3140890.8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23320933.58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6523288.74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3263842.9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8779273.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0903589.38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302730.6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036273.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244992.61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0834726.08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6682128.78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91848.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973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484538.680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26737919.1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2056881.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378077258.4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98040536.8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71216067.29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55003923.43000002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58938922.9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637852.1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272209666.78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45679223.5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067875.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99206646.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1519131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946642.1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60560.4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7476043.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587594.699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6500919.49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5159237.5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25846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2000066.59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2526558.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6489056.639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164472.43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5163124.72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205036.92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9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462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814832.12"/>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0728362.490000002"/>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3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87085.3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3115541.690000000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076304.52"/>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878438.04"/>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77518.0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868"/>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5148.66000000000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981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4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21872.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42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3062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11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782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3832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71457.3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250073.2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2614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05493075.85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111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3193821.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30816470.8600000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5258843.45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37185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04198341.23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34375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3830122.770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43858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2577712.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0997681.4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352654.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8615890.08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5369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5608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207478.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482934.63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318782.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98088.0000000000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41592487.89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10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6218864.829999999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835052.8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94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9534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247637.2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9992.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26432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72022.3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432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31654.7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34145559.5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68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29830771.82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8958962.55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3226.53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627665.8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67086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845625.8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1447622.9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1386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1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4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7590.40000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1146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53480.16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66597451.26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5237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9761236.04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255867.4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18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79791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746807.4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227258.91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4425.4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519380.11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3074.4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26105.50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118657.2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735875.33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515357.56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7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11410.53"/>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487466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594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2207073.1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62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263833.36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8506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45165406.89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920183.3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6732210.83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256800.7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581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2385988.3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691656.3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219676.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4865300.310000000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61709.6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567464.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89073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1645751.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75143450.10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193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1122542.01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655084.5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286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3064817.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772675.6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4937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3325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714.8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38511.13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744256.8400000000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4543563.06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4708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568212.27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995938.000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23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4112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2185173.17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4659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8711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09967.8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361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7465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9671202.69999999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257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1454981.3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68940.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56809.3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3125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759357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5429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1486699.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3063274.73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306241.599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8845944.7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513800.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002.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082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3141238.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25409.29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9398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200205971.5799999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34068950.550000004"/>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210715.5"/>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2058011552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3517147875.579999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209412289.20000002"/>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5522161167.420000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943346547.61000013"/>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15000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442679966.7400000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74714808.969999984"/>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640000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2123140145.4300003"/>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362436535.9700000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83901208.349999994"/>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14159838.06999999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7878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4008796341.999999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04652295.53"/>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651073951.3999992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235693975.99"/>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4944741.699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6249512.3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96299547.150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75729742.76999999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2303544.340000004"/>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4385107.8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9022051.16000000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4289919.719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3138645.8899999997"/>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16791.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55365.2099999999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88688.490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32317794.459999997"/>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468516.639999999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6452127.769999999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057096.3399999999"/>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0000000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82034988.60999998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33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2724150.9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258687.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7889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5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4414088.4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1135430.039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601778.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3279333.7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3964598.4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4262.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032356.260000000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30729174.10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21686230.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2343269.20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4641432.7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3249563.5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965611.710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01178.5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1632461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854192.19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23442249.53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5382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33211448.56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665331.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485679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75661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011346.26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7396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356058.3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559893.82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860970.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72780.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28319.99999999994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5607.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267835.28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5946.0800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63724505.439999998"/>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613179.44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9565168.80000000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910918.7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554952.6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1490.529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0599484.4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947728.4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5959206.23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885180.8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2556265.7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295449741.43000001"/>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4473864.2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45899947.03000000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8577228.79000000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550949.8999999997"/>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641264.9499999999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907294.0499999999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5445033.5099999998"/>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742692.4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1411511.119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659304.8200000003"/>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91205"/>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0268164.13999999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75075.0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375"/>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639249.169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343690.609999999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14355890.6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151949.779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32541528.35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0507639.86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4124300.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03376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70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9862122.14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2953438.95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057499.490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3073644.34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8940008154.900003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552177.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95180417.44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1407511.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2157.7099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24441766.1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12795451.7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1959202.499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65648862.58999999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31815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9929283.930000001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6936974.23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128442.5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220748.7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005542.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568079.809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225984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64262.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46464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61324.679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932489.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14298744.6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2187513.2800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0517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3950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649080.649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041081921.6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096780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157101109.65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52749379.37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73701059.5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406788.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8967996.779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982487.79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8657091.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0891450.11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8698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531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6888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68055.8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432684.5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5488319.12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25485497.51999999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262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3805398.7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1016556.09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0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21564164.8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6234440.019999999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33837828.81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23731104.43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58967.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25906640.70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829470.1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249121.4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8561495.960000000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5331429.34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60361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203373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331989225.59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5451047.92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730362.15000000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34187912.91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55471117.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655579.55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596889.02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8475181.58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968994.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937331.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6783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816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49247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909411.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5322136.05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33802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2569138.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560785.8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2740997.71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939103.2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601500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3534749.8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4398291.1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50153251.0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6362649.16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792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16287152.3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4732919.140000000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06547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2232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731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116123.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2444479.79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519823.54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4177067.6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479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139397.38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8751967.74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323287.57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25720.01"/>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768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17427.2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61353391.6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4672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344859.25"/>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51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24452233.70999999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6965272.42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3587798.6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22000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4934862.440000001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2096930.6"/>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72398.81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514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6691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70498959.280000001"/>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9847063.7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321644.21999999997"/>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1988520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9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006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46143222.0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710986240.24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682806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09064267.29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95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80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3097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214475.22"/>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01055751.86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100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1099609.93"/>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5140574.12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1692562.23"/>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3129864.28"/>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22238.3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415033.3599999999"/>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926283.6000000000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647507.70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40946"/>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116862.8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322528.2199999999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2558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383294.07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29845.7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514888.29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8740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75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4015.360000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2605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8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3920258.06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883281.1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471464.92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694665.6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42411.339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1422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58314.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418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355236.75"/>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2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352911.76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7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143457.260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609630252.4099999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7504379.1000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66144367.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017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281076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305309.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1003880.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38698942.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642199.8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76456763.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322951.6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54175320.90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25742542.65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48680661.75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36312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458548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394364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966471.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46416402.4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5491552.27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8630.35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43480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2932022.8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73375.35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28153479.36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4274163.64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49338324.7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175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7132125.830000001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706662.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5841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9031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2310934.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621892.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4998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851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934471.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1698.5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958390.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231375208.2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631564.769999999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3435214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63742985.43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50379.200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93144980.66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57604792.36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7890565.47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1853434.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80671.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40673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798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6172472.37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836977.4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413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212102.7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689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198572.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0283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242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2894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128208.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500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9864046.4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5718725.859999999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4113423.819999999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326211.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45255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84955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59254.44"/>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348747.22"/>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5589962.539999999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989097.5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45012.4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877689.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230510.53"/>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7788"/>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92997.040000000008"/>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2839.9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19633.1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775025.1999999993"/>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127665.12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58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3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88701.0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4892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72792341.10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53990164.77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5675919.5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14121850.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25764494.81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23252398.11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2726686.92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9520924.33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34970731.15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6505414.4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480057.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55807048.9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654851.24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327121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0669441.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585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2420775.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19589.260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7475572.64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66558.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3905497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9815355.41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7970880.980000000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235075.840000000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1488185.6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1300401.65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47413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636977.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9756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2478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9174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68504.3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0475570.24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86666.6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670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3119980.530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987860.159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7247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239337.05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0186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63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68883.320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9680586.39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9154581.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49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90528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97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36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2872256.690000000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079185.35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773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31162.080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1384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4044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22174.2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11215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81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677101.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493087.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134887.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84875.5"/>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89047859.57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996160.5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7832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26920182.60999998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4369535.33000000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31350303.8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40458424.909999996"/>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27432324.960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153248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70466.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2063563.44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466206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25016"/>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97105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845868.8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57415168.25999999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541136.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4271219.3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67724.3099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300389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360528.27"/>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7411332.3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022360.89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7432.3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722996.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290850.1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6960.079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65136"/>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36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607300.7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1191096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74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59953371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7134554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930906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145662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87846738.46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3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6246694.8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3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223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2223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6979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93062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69488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1636516.19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190965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147789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2085113.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600449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54358655.350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14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5783199.3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212644.319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2624991.50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2460550.5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62868879.2000000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37960860.8699999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36788624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4338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39411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2178522"/>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737103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6598809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75547480.79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1458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1283307.65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6302230.68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3998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973586.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49234.6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8084270.37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74006.46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6248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903558.15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803355.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93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92586.83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03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8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41624.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876076.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22585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52645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4769059.68"/>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4514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2190712.88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81142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525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5488373.37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8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21233.269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499.3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94299.2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987879.1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183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93720.95999999999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1389.7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02814.56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614622.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0396.6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33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49381.53"/>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175929789.98000002"/>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978961.6699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25737717.52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9651823.25"/>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1265.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3619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425972.3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970270.00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407544.2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317213.6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3865769.67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1079.100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825104.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96237.56"/>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0835498.2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2704125.09000000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2023190.6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9019760.519999999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31531.4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824515.6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380259.1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4239097.4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891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86319.4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941191.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3262.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230848.33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13925250.73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157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7351636.2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7568790.20000000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092203.26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35435.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30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54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708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94506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8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3515.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28666.6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76862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371034.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9159.0400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16129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0136.2000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26574.7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73687.75999999999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368492.76"/>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47481550.78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7223677.750000000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0788352.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0219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1156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334987.2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0000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64908224.879999995"/>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41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8620776.2699999996"/>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721269.5299999993"/>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9178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865249.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54707"/>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72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035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177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972.44999999999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60583671.40999999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5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410317.7699999999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80676.6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3267241.6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5979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500588.040000000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906633.4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1600574.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3790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758350.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580594.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337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69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02134.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625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600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953728.9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243874.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92878355.280000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148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6898503.8500000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550982.5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4327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580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5770437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07332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9030931.33000000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3176675.2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8728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644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62988135.61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804939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1469044.02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22611018.169999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2190630.15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4757932.78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941026.600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792061.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894993.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056221.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724114.2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655804.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3398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16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6199577.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714949.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9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135121.3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37524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467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01478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21402.6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534854.30999999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3768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92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547758.6199999998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290004.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8958166.650000000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4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1333354.5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581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157176885.92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573957.9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23674605.45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5201000.7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627992.689999999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4489967.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655056.6800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705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692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580760.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03444.5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142095459.55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09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21633137.5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24556764.69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773304.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209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834447.3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0689816.8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9902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408503.2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86833.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843991.47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844435.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335510.1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87694631.20999999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4208162.4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12527047.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250228.3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667551.9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6832740.69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0384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5044.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72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7770.7200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4978535.2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109916.3100000003"/>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29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061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9586256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546916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85087.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310779.15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310779.14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435265.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306779.54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362289.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28934634.74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53404.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9014646.7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9702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114393.5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382518.08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306681.96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2169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3142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31017.659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8532.94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973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5075033.330000001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086214.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999211.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5063465.18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1761800.6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9022.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622588.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809679.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49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74610.03"/>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8004.65"/>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74699053.28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91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1094282.60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4049418.7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4528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373864.85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479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4099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04708.5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615192.5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17313.600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60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51670.6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5587.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97355.75"/>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22851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34782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350542.04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503250.9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20107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7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798016.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38061850.53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952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5501741.320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8110942.74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16585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376359.4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3640908.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74916.06000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404676.329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41550.0500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2460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49835.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70603894.26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30548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765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972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0540032.05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4566916.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5665544.21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200323.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34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70843.8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031551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5239345.4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939584.63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2537532.6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853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275477.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875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06999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188473.1599999999"/>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15289628.2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14017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04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2245014.49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1696591.07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2800778.6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3443.199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013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61584.700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110543.5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14132.230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48651.3000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82328476.6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23408713.94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8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46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12156440.6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3556458.989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2496323.76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21824032.69000000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32872882.7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42778553.48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994100.4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33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0068560.5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290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410844.77999999997"/>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60427500.01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21241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24038970.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0580743.3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170057.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3759832.87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293034.46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7327334.56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810608.7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8169959.97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229356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75597.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30354.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39918.800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4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2169955.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216928.37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17243361.039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1521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23501.1"/>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26596980.13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476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3988820.869999999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937318.6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8662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543494.2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21007.749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55907.99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83564.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97432.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175615.919999999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294707785.35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504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44546447.6899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0012819.77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2400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4547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4999875.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7147466.4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14691874.2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556268.310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7787752.62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6087874.43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21915794.18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7995934.88000000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12963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3590235.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38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88490.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963441.2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6406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59596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4772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43692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808999548.46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400137562.6799999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59735956.210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10920313.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0679678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9113141.53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22110671"/>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5000001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89999999"/>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637671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32139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667218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6494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5474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106354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3593926.44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2281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73960172.58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2179278.07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54645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13824999.3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23437156.9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6729982.5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6439166.10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843517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774768.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543096.5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9527823.4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631097.90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17764869.28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6699435.48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52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3580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2434600.09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36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3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1178242.8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6098925.46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229792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3135012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983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3478785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2554030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66528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3972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3699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687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56919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440465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282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981316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442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9889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33625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966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725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915140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335999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8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46049298.18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4827700.1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1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6464948.33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2828220.37"/>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766361.5299999999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91966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01614.38"/>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1195367.2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69914.02"/>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345070.589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928140.800000000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740.2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3604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726535.6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16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65666.769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08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25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144478936.89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146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3856666.67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380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1975209.98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31666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404000.00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1468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474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2165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14251291.5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921891.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5588617.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2355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7027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74999.99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450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25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2997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4750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4674487.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3744947.08"/>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25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066563703.0799999"/>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5681196528.9899998"/>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1505379472.73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95978836.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347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204753212.21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7981492948.3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5460968113.88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094398.52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55714240.74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3874499685.65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4250001"/>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549999"/>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500001"/>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00125003"/>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2676309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731000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07655529.7"/>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7916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27222622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566447322.3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834045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34710523.28"/>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382309208.01000005"/>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60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48374987.489999995"/>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6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72783225.19999998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9226656074.110000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84800052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1520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0900169.7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2103861.50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470892.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2316457.25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9301674.359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116133.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2308744.74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4292610.1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630303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76919885.170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35721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3124869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350936983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2377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11857684.33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50575999.090000004"/>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25446355.27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383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6735534.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2867276.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979436"/>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202469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3583885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2597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331298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6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67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72075620.629999995"/>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1426560.0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2597101894.92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33207715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1713591.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8712877.49000000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9771733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6508.09"/>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2191552429.23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5505"/>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6136686.169999998"/>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0000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7938760.91999999"/>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3882297.5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29092724.330000002"/>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386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0"/>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603896482.60000002"/>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3324112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915448.04"/>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7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084858288.670000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91400019.4200000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52744494.56000000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241240307.10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843156388.0899999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528485988.9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40431"/>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28272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267265641.210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8045639463.93999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2499999999.99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3464485.96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78527939.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51805291.2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66817855.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49428788.2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7339572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3828969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824382443.34999979"/>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67340441.760000005"/>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265945634.2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38260430.510000005"/>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8921765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509645974.319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90707846.85000000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65849211"/>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497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891087.7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365949813.03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4117627.0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89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399827.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68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9750221.129999999"/>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6137851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3712339.5"/>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41256220.63"/>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39816781.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903491.02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38200265.939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70859362.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62162600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3031750.01000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40902375.01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41927500.03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642866.119999999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31928111.76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9056667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69600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74721484.9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3556625386.020000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168232817.34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6671015.510000002"/>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2837758.9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3143792.57"/>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34437638.670000002"/>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10283.7299999995"/>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6780384.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7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0966150004.6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203081"/>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46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860001"/>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47501"/>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699996"/>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849999.99"/>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1250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550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214226"/>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767579.6599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5108179.7799999993"/>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47413210.099999994"/>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3729884.179999992"/>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647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43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4670960.80000000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84022.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19735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705461.8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45125"/>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4167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315956.7"/>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42362539.02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243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37397.69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28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43519.520000000004"/>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0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876186513.59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3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3651568.2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92255762.0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35606344.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5403783.33"/>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2360328.15"/>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7383634.79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4753481.7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6716073.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58377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50467174.2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440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6288302.57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715656.060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2844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09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943709.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1777267.1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3958297.67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2400.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708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81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22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416676.7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36067.1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8723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359487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1334691.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378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707020.31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22763710.03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3210675.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7156282.72999998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59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877256.2900000001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325000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7499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624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2349994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4024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3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925001"/>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6460727.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2854751"/>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6666.330000000002"/>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83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3050829.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25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25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6666666.3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7313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0759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32413.700000000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52799.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35826.9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293469.4600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0000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751889.4300000002"/>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6013335.5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9250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86829.5400000000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31443846.39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0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7404149.58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3451586.4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58500.86"/>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48757.599999999999"/>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75088.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1688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56190.6700000004"/>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2318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766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2611435.43"/>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9082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13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918437.7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6049824.599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287102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64658.1"/>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291713.23"/>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5458282.009999999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55745.5"/>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5369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132046.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7552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37878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445376.06"/>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48701.4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64121.2"/>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9382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38927.3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4024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167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02712.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800408.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714860.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300553.9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219347.33000000002"/>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0642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2103129.1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167547.0199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8366843.83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28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269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09829.6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956102.449999999"/>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52941084.75000000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32526192.06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100136.610000000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425329.7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4585208.65"/>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08124.800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1231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490144.139999999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5875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73486.2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1945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55.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099999996"/>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4909470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5851389.629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96239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33057.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589429.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8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69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87132.3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6001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52564.3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106503.8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33333.33999999999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158333.3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347499.39999999997"/>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7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329268.5"/>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2796.9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4062010.3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825"/>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98694.539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311679.99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12606.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2099187.360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9035.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40818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503874.5999999999"/>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798855.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6957639.900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5959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3082286.659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97573428.01000000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86251092.9000000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5845393.86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545937.98"/>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26670414.4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25630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31561476.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43778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4173534.73"/>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60085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390051.44999999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0944735.31000000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0734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96275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24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25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250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000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33"/>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1260942.5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7166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06686301.35999998"/>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78664034.41000001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2481385203"/>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5000000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42216485.00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11761020.43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749999999.9800001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87964938.540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0808895.2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4457034.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374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23333451.20999999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8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5000000.01"/>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579640000.0299999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5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2499999.98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539794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34702562499.65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801414478.9600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48473883.25999999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4965418.1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1436730.61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4720882.079999999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1054862.5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324434.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440960.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596640.3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5633322.70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233152.68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7102727.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3431063.5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2041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2142204.70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2766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32846.7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964785.84000000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94221.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214.3699999999999"/>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26111361.84"/>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2819935.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3985128.15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4285915.47"/>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73750"/>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3560833.5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912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2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5782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596521.72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10030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204502.25999999998"/>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4881.3"/>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499808.6800000000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832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783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70769060.5499999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26183050.58000000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20820389.26000000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31350965.800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143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77590718.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3816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1698461.8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2388644.28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8416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542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7237023.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1975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561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5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80613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5578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221774.4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602456.4200000000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1324012.9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346672.6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4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71366.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290830335.85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4895750.6399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37465051.69000000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136312422.8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21133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4303796.5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92623.70000000001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409448.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3654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29813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9912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1261604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902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6999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2610371.009999999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412881.4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92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11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75085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8391183.32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2810865.23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284851.95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139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885.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46615.44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777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3133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359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5449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69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91187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298246.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06328.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5408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830124.7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037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313221.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03475195.89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5016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33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5181826.96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4360573.48000000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7041254.29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1968937.22999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473914.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235272.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9890596.570000000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26472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3764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39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79454.1000000000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14133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766855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87648620.62999999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3619572.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2258074.10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3242726.03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149101.92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216676.959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14393696.38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1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600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3758.1999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36224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60193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606029.0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05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2445298.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169117.0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870859.5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772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42512.7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99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6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1542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299583.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76456.00999999999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025094.3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49317403.75999999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505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7533482.37999999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753037.570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1476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189260.4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540782.330000000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8221646.00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98124.90000000000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242272.87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878732.2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2124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180459.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467438.7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76964.4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5221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14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74092.76"/>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3976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602320.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9946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8245216.66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07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125665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491562.11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2006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87905.6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85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382957.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98631.3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81726842.10999998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877010.4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2381917.95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3266824.399999999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3551191.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24025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717740.3999999999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491020.8500000000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180824.860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2031290.46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9532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22973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28236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93302.5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53233873.71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058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7881212.109999999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633369.849999999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41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30025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4883267.100000000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73018.9500000000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202036.4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5416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3493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228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275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115771.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4122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239273.2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308297.7699999999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13325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945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37897.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2233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03974.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209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93291.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6561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384021.8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35808372.26999998"/>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9669018.300000000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9751734.0899999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010490.3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45838696.71000000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3506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7000035.95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4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2074292.2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6920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74698.1499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9115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12976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422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4867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2018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120819.02"/>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46700164.60000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245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7129001.44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2553101.739999999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469945.2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498057.819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182832.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0158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7611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441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136173.7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7428236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012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1146221.85999999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843180.269999999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18142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34524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530385.7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24355806.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65776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3632332.41000000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1768052.8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0802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37119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946482.82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93128.3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1312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1635833.1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5655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8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302325.15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391351.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215032121.15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1757518.44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32399760.41999998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11240987.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133082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4473748.110000000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4451641.2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123704.74999999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5579704.210000000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04250.1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8414986.40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2521727.5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62673.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5648340.83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6481019.339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25431940.5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3871032.6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76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58530.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11446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8496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334421.6000000001"/>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23364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3398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8897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489068.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251969.98"/>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622037922.50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30701796.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93771764.37999999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6206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506112.319999996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2594750.420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5691.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513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873923.9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379518.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214139.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9853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483194.2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1888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49443.5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351574043.48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76691268.52999998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51457372.67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3489010.69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3476306.620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0051257.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6045821.62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4742519.869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908437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496670.41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8998456.2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4233768.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337598.8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033566.480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15591366.8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4460599.00000000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8878818.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2408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68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28599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893361.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303460.8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1001830.2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71514.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452716.79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451886.430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56470.459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250157.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430670.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708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0152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735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23364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53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41597.360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532993.6899999999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8874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86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284296.5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08814.5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9779.959999999999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37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757690.2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1442463.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230166.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486291.4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386650.6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16144.1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2619682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774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3496052.729999999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535960.7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03775.72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16300.319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725602.2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114272.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07103.2000000000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9451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541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92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1941.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4067071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2413441.2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6101687.309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2604215.86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09123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705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04979.4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365127.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3829699.6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666672.909999999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2608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496294.730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715658.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2728752.7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342564.079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898771.35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633273.4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51291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2467452.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1700386.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90314.3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854850.5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483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2732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88305.899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35226899.98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4085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8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18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68576.24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5359855.2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154796.859999999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366073.99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8003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177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641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87356.5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20797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0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155075.8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24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59894.4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88261.3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597589.3299999999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611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176313.5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411963.8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634.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320541.2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494157.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520805.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2713435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30408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4132189.5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683443.090000000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1154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25866.6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28833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8657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45773.3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3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78306.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695807.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004098.3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206657.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246802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69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79955.20000000001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3556355.620000000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365471.25"/>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7221735.4399999995"/>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27002.0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3243.1999999999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056831.6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19595606.75999999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6893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2857312.7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881715.34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245315.3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43188.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07140.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1734004.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810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17740.2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2870.2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24573.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5848.3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3164.6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7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7926.559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7421892.91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9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100895.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458617.39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7999999999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022576.9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54457.96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475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3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382051.4100000000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24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50626.7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74655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9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123183.659999999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59872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40431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170178.4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543628094.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27965295.05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83652425.01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00007.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206265.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4738657.01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18893548.57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01460.8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2900360.4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68183202.34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00923.3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0486070.0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6084427.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41841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629609.699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9957697464.14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929659599.9700002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530808697.7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319797582.62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51035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0706450.12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6540672.1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4309063.47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8130098.76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97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461259473.14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144686.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2067063.4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95425.4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4869455.8500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141762.140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47447454.83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378472.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17886669.7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8782525.62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17788727.44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967661.1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64269.360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469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209548.6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2670229.81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588352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12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8005836.3099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9659421.990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50933429.87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399391.7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7783126.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196532991.30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0229829.12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30084494.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1999112.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274942.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1105641.15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9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674878.1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84306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102214.39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1855923.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6097514.5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8476754.440000001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13354653.83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9086935.210000000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9669643.08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85950824.60000000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2363486.63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13222287.0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884138.8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1426702.97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5835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001862.7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853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174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948425.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1173745.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9589755.390000000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7259848.860000000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30206136.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155878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19038547.87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6835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3620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17872.4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6619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170054.299999998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63225.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88544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3562720.1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550282.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9752759.43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9514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8778485.45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4138397.82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142254526.93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649391.9099999999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21395690.80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953364.67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2489928.3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6042979.530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7663577.72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587105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591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47233065.6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492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9759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4650114.44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9318459.6399999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11224827.11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855573.3300000000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70997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719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25622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3939878.1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017595.7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6018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9042886.87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10841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73832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5172981.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69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279302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7560229.00000000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15411632.67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7705567.67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219444.3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379965.5500000000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171.2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369846.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127605.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4225415.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759753.8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346530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3138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17487.59999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8739501.830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0938350.19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81773284.82000000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52185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2574031.7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6857439.5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106073.2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088488.75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3070869.11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23771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2431760.0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251354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6252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1092719.14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1298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0192652.58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5643457.5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40893416.98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8851769.05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159670.4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20157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289291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589599.2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766123.2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4232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327780.4000000000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024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3675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633071.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6283466.99999999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47247823.29999999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556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7270888.81000000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399647.9099999999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16862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218826.6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13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5372351.330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30203.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818358.1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122201701.22"/>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4461328.319999999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18756009.88999999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163945204.5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9594398.800000000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25021132.289999995"/>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20024.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2860143.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1732958.85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8565157.800000000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334708.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7526009.34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7985490.95999999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40744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187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52305356.6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4277627.949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23434432.4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01067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2085653.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1631307.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49645045.4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72229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276268168.61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372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40032385.61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277632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2375716.799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911707243.630000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74119961.97999998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140068664.4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31421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741462.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17590199.75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1349807.6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5864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2537564.8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848449.5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81321134.25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049142.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12431480.54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11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239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543973.5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2517563.6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4071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504689.7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328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4021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831602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298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1613277.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1042225.03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4817137.759999998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7262028.269999998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1046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66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649798.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61262.9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31720.1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77042.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12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13392442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132188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20368596.73000000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4970512.3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1159387.3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238652.1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1168890.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3753261.8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944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119243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26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2334285.6"/>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28325086.85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457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4174957.599999998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045546.01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690097.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4110718.0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4823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25949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665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3585777.68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1726341.43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581221.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20886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3901637.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288295.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2273605.74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1704714.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3384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42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70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082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638608.46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320538.67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2745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447675.4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00000000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2108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132201.07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774532560.0700002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18407376.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22100390.42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69123569.75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56239102.54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1270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285954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190393427.11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268399962.3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7772374.019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28150617.08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40756727.4599999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25950803.62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3143189.88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4106521.650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39753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9281681.43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7366212.35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21986296.34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283768.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4493855.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25936697.22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201502.5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53985596.14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20641163.53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2885952.4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288002.180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4711949.6899999995"/>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3127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72481.80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583075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329324.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539886.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29040.79999999999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05381.54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127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3438.8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2717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5115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901891.700000000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412826.8199999999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188"/>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567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18212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17364.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43536.34000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34807268.420000002"/>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231404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5266550.49"/>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108717.7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58735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683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20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06534960.69"/>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7525968.7999999998"/>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233728.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18346.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322297.25"/>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2617462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400898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345044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34190.4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875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732201.83000000007"/>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3530520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30729.36"/>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11274166.9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488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4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08211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87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288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6925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65159.390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425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635138.27000000014"/>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17700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266164.32"/>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1483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25948.2"/>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29339.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564730.7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412511.79"/>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1149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3450.02"/>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534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549607.5"/>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045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918529.3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22438.880000000001"/>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311789.98"/>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747712.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8504151.300000001"/>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80776"/>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54463.08"/>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246792.5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65988.3099999998"/>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149461.59"/>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25000.17"/>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385708.9100000000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56799.95"/>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62959.3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7171255.980000000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4411125.02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161030.420000000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212037.88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12894351.21000004"/>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35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39914.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5838562.3899999987"/>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528850.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294643.32"/>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419484.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110134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5360589.9200000009"/>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501627.57"/>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77757.80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3248962.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852535.4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776678.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0830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297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9150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41391.599999999999"/>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110625.860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7815063.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7898318.199999999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14049.7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340671.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1142826.1299999999"/>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506564.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12542.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5109508.51999999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3735354.179999999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6745130.11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7973.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5652.2"/>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34643296.85999999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8129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5297460.9700000007"/>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4028637.4299999997"/>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10400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28320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1932682.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64097.599999999999"/>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42656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20797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885416.39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6314072.36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3593016.67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433388.7999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30866.6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4549052.81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2326843.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895210.8500000000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70728.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549407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905391.1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7258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53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158757.200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62107.6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51094667.3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2345139.930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7374331.53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5994907.2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737486.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974916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95410.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4275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436195.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80012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816697.2899999999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08005.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28183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9707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9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382519.319999999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165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25063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1734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17823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73297890.53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1043252.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274462.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609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0975021.86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5715626.88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4730421.1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49423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5555924.87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860447.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190512.59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6833723.88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2030981.4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63304.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340625.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3312181.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94646494.4600000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677810.05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3921566.52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2288280.2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9370.2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652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336344.829999999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32448312.1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2655538.56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126639.100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4426437.7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3269778.63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20002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350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863372.7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221386.72999999998"/>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2342423911.4099998"/>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2499999999.99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96399.95"/>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1287270.5"/>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881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01697.1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0"/>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291697.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2985717"/>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9641666.6699999999"/>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5924083.3700000001"/>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065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1808391.77"/>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1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07202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436543.0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204661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46032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510764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42599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4359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81699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1728949.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2213278.449999999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4877544.860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225503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49104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0682.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4371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228900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73818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2693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2325450.3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32497.1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1698905.5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721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1242604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056217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146747962.77000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129635.65000000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10604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178748562.82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95702089.06000003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24257000.6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17172115.30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27464442.02000001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4101157.58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3729866.410000000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310996019.1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836435.189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1952920.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7362681.40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4868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5501951.0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2827208.34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556679.3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59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9357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6548752.82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13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5080319.5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2320861.00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84704585.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13032533.69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591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626377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2708971.3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1900139.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1915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15070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416817.4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727207.0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29671730.46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8971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1126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45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477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155404.7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074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113001.8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478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494035.7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99904.9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11968524.26000000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174271.1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776173.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396617.4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93102.2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726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6864.8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2107772.6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89920.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135603604.71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46234885.160000004"/>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698233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26867904.10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66638390.43000000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1698697.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4686881.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143095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10169189.8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305168.74999999994"/>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88132385.87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931344.65999999992"/>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2689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79662.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5792.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233211.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7818729.17999999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272498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9352176.92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1655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192563.12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444331.7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1511.0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153539.9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527263.6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3754491.17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257789.66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4342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3708.6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14972.2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838901.1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54922.72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43009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971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48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1"/>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542891.6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85202.8800000000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47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92952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52572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9916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1254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399495408.18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4551474.25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60223217.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13431650.2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399176.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8538175.71000000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2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6282357.17000000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98688096.87999999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4629933.7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2197053.3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439014.910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89102.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2265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25085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1692984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212368.1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3469315.9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126139639.1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19384564.96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340664247.97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3094546.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167163.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856095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43310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1942553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6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9234"/>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977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67364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2091239.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64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504757.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2570275.409999998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13885844.6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851120.0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1622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270069.399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171162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223031.3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771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18656.9"/>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8719917"/>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1341995.2799999998"/>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8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12280.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1874543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1166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951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333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2869021.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178814.15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686364.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113206.2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0383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54439.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6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93357.3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35525.76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93978.7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33100.129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53952.95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134237.6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220659.4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257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396138.60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299999.6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756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45853.0499999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125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0098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90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3624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24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1551462.4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138492.3599999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1470.83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060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37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11699.7"/>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83745014.4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293700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13094235.46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4325745.6500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56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16756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0072629.7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211284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3944470.83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21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53003.67999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526517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2336067.95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58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34157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525676.2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8094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277581.4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10512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9999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700189.550000000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538543.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47912703.21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1717655.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2767671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74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42298885.10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2870879.8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151155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45838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5280232.3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4498601.2299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5024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169996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906699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2849650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420330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844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4345963.009999998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6422322.380000002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4509767.4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399999999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67314.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2137833.3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99804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12855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60943236.840000004"/>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27904190.560000002"/>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352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9289350.3899999987"/>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4094443.95"/>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3512433.92"/>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78684.81"/>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741482.86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96417.650000000009"/>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5641462.379999999"/>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7252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247422.42"/>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084.1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22816930.00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4672818.75"/>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39216.85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341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29737928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1428137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517249939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58236247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11224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1699719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79907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8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04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3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20247480.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448244.7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25901.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75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444418.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73824.53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621942.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9266.0099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363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6924.2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874.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481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70176.1499999999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544364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91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45079.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599999994"/>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4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0000007"/>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1000000002"/>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16446763.18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349988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4134233.2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18517830.9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6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523821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713773.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0939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0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618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669355.5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207531.93"/>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756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011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110000.01"/>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297354.2100000000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288300.5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51223157.64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3257119.57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27957567.35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644444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523046877.79000002"/>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83482658.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7083583.83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5615707.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565452739"/>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760434.8"/>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4789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43700.009999999995"/>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48813.04"/>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825812.9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10674548.859999999"/>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5924.0999999999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25346.40000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87139.21"/>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8941.62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763984.2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2034685.3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88773841.659999982"/>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714065.43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47809.68"/>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412764789500.760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7C6F30-3267-45DB-908C-11DF6A3B90F3}" name="PivotTable2" cacheId="16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54"/>
  <sheetViews>
    <sheetView showGridLines="0" workbookViewId="0">
      <selection activeCell="C21" sqref="C21"/>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3" t="s">
        <v>0</v>
      </c>
      <c r="B1" s="183"/>
      <c r="C1" s="183"/>
      <c r="D1" s="183"/>
      <c r="E1" s="183"/>
      <c r="F1" s="183"/>
    </row>
    <row r="2" spans="1:6" ht="20.25">
      <c r="A2" s="184" t="s">
        <v>1</v>
      </c>
      <c r="B2" s="184"/>
      <c r="C2" s="184"/>
      <c r="D2" s="184"/>
      <c r="E2" s="184"/>
      <c r="F2" s="184"/>
    </row>
    <row r="3" spans="1:6">
      <c r="A3" s="185" t="s">
        <v>2</v>
      </c>
      <c r="B3" s="185"/>
      <c r="C3" s="185"/>
      <c r="D3" s="185"/>
      <c r="E3" s="185"/>
      <c r="F3" s="185"/>
    </row>
    <row r="5" spans="1:6" ht="18.75">
      <c r="A5" s="186" t="s">
        <v>23</v>
      </c>
      <c r="B5" s="186"/>
      <c r="C5" s="186"/>
      <c r="D5" s="186"/>
      <c r="E5" s="186"/>
      <c r="F5" s="186"/>
    </row>
    <row r="6" spans="1:6" ht="18.75">
      <c r="A6" s="186" t="s">
        <v>1705</v>
      </c>
      <c r="B6" s="186"/>
      <c r="C6" s="186"/>
      <c r="D6" s="186"/>
      <c r="E6" s="186"/>
      <c r="F6" s="186"/>
    </row>
    <row r="7" spans="1:6">
      <c r="A7" s="181" t="s">
        <v>1749</v>
      </c>
      <c r="B7" s="181"/>
      <c r="C7" s="181"/>
      <c r="D7" s="181"/>
      <c r="E7" s="181"/>
      <c r="F7" s="181"/>
    </row>
    <row r="8" spans="1:6">
      <c r="A8" s="181" t="s">
        <v>1745</v>
      </c>
      <c r="B8" s="181"/>
      <c r="C8" s="181"/>
      <c r="D8" s="181"/>
      <c r="E8" s="181"/>
      <c r="F8" s="181"/>
    </row>
    <row r="9" spans="1:6" ht="15.75">
      <c r="A9" s="182" t="s">
        <v>1738</v>
      </c>
      <c r="B9" s="182"/>
      <c r="C9" s="182"/>
      <c r="D9" s="182"/>
      <c r="E9" s="182"/>
      <c r="F9" s="182"/>
    </row>
    <row r="10" spans="1:6" ht="16.149999999999999" customHeight="1"/>
    <row r="11" spans="1:6">
      <c r="A11" s="172" t="s">
        <v>1747</v>
      </c>
      <c r="B11" s="172" t="s">
        <v>1706</v>
      </c>
      <c r="C11" s="13" t="s">
        <v>1712</v>
      </c>
    </row>
    <row r="12" spans="1:6">
      <c r="A12" s="173" t="s">
        <v>1707</v>
      </c>
      <c r="B12" s="174">
        <v>1592355121494</v>
      </c>
      <c r="C12" s="174">
        <v>360958855432.81006</v>
      </c>
    </row>
    <row r="13" spans="1:6">
      <c r="A13" s="175" t="s">
        <v>11</v>
      </c>
      <c r="B13" s="174">
        <v>1484234610959</v>
      </c>
      <c r="C13" s="174">
        <v>325139480514.20007</v>
      </c>
    </row>
    <row r="14" spans="1:6">
      <c r="A14" s="176" t="s">
        <v>12</v>
      </c>
      <c r="B14" s="174">
        <v>1308196684792</v>
      </c>
      <c r="C14" s="174">
        <v>299167700073.5401</v>
      </c>
    </row>
    <row r="15" spans="1:6">
      <c r="A15" s="177" t="s">
        <v>25</v>
      </c>
      <c r="B15" s="174">
        <v>516919627204</v>
      </c>
      <c r="C15" s="174">
        <v>100728043957.17003</v>
      </c>
    </row>
    <row r="16" spans="1:6">
      <c r="A16" s="177" t="s">
        <v>26</v>
      </c>
      <c r="B16" s="174">
        <v>90986168678</v>
      </c>
      <c r="C16" s="174">
        <v>19390118540.300003</v>
      </c>
    </row>
    <row r="17" spans="1:3">
      <c r="A17" s="177" t="s">
        <v>13</v>
      </c>
      <c r="B17" s="174">
        <v>298486441612</v>
      </c>
      <c r="C17" s="174">
        <v>78315022913.76001</v>
      </c>
    </row>
    <row r="18" spans="1:3">
      <c r="A18" s="177" t="s">
        <v>27</v>
      </c>
      <c r="B18" s="174">
        <v>13500000000</v>
      </c>
      <c r="C18" s="174">
        <v>5131884712.1899996</v>
      </c>
    </row>
    <row r="19" spans="1:3">
      <c r="A19" s="177" t="s">
        <v>28</v>
      </c>
      <c r="B19" s="174">
        <v>388252040903</v>
      </c>
      <c r="C19" s="174">
        <v>94224913921.590012</v>
      </c>
    </row>
    <row r="20" spans="1:3">
      <c r="A20" s="177" t="s">
        <v>29</v>
      </c>
      <c r="B20" s="174">
        <v>52406395</v>
      </c>
      <c r="C20" s="174">
        <v>1377716028.53</v>
      </c>
    </row>
    <row r="21" spans="1:3">
      <c r="A21" s="176" t="s">
        <v>14</v>
      </c>
      <c r="B21" s="174">
        <v>176037926167</v>
      </c>
      <c r="C21" s="174">
        <v>25971780440.659996</v>
      </c>
    </row>
    <row r="22" spans="1:3">
      <c r="A22" s="177" t="s">
        <v>30</v>
      </c>
      <c r="B22" s="174">
        <v>53162528542</v>
      </c>
      <c r="C22" s="174">
        <v>8270323022.7799997</v>
      </c>
    </row>
    <row r="23" spans="1:3">
      <c r="A23" s="177" t="s">
        <v>31</v>
      </c>
      <c r="B23" s="174">
        <v>60255319620</v>
      </c>
      <c r="C23" s="174">
        <v>4024409835.75</v>
      </c>
    </row>
    <row r="24" spans="1:3">
      <c r="A24" s="177" t="s">
        <v>32</v>
      </c>
      <c r="B24" s="174">
        <v>10094704</v>
      </c>
      <c r="C24" s="174">
        <v>1851066</v>
      </c>
    </row>
    <row r="25" spans="1:3">
      <c r="A25" s="177" t="s">
        <v>33</v>
      </c>
      <c r="B25" s="174">
        <v>1045835769</v>
      </c>
      <c r="C25" s="174">
        <v>91592459.099999994</v>
      </c>
    </row>
    <row r="26" spans="1:3">
      <c r="A26" s="177" t="s">
        <v>34</v>
      </c>
      <c r="B26" s="174">
        <v>60117023257</v>
      </c>
      <c r="C26" s="174">
        <v>13583604057.029997</v>
      </c>
    </row>
    <row r="27" spans="1:3">
      <c r="A27" s="177" t="s">
        <v>35</v>
      </c>
      <c r="B27" s="174">
        <v>1447124275</v>
      </c>
      <c r="C27" s="174">
        <v>0</v>
      </c>
    </row>
    <row r="28" spans="1:3">
      <c r="A28" s="175" t="s">
        <v>1708</v>
      </c>
      <c r="B28" s="174">
        <v>108120510535</v>
      </c>
      <c r="C28" s="174">
        <v>35819374918.610001</v>
      </c>
    </row>
    <row r="29" spans="1:3">
      <c r="A29" s="176" t="s">
        <v>22</v>
      </c>
      <c r="B29" s="174">
        <v>108120510535</v>
      </c>
      <c r="C29" s="174">
        <v>35819374918.610001</v>
      </c>
    </row>
    <row r="30" spans="1:3">
      <c r="A30" s="177" t="s">
        <v>37</v>
      </c>
      <c r="B30" s="174">
        <v>5117721882</v>
      </c>
      <c r="C30" s="174">
        <v>0</v>
      </c>
    </row>
    <row r="31" spans="1:3">
      <c r="A31" s="177" t="s">
        <v>38</v>
      </c>
      <c r="B31" s="174">
        <v>103002788653</v>
      </c>
      <c r="C31" s="174">
        <v>35819374918.610001</v>
      </c>
    </row>
    <row r="32" spans="1:3">
      <c r="A32" s="177" t="s">
        <v>1709</v>
      </c>
      <c r="B32" s="174">
        <v>0</v>
      </c>
      <c r="C32" s="174">
        <v>0</v>
      </c>
    </row>
    <row r="33" spans="1:3">
      <c r="A33" s="173" t="s">
        <v>1748</v>
      </c>
      <c r="B33" s="174">
        <v>1592355121494</v>
      </c>
      <c r="C33" s="174">
        <v>360958855432.81006</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8" sqref="J8"/>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3" t="s">
        <v>0</v>
      </c>
      <c r="B1" s="183"/>
      <c r="C1" s="183"/>
      <c r="D1" s="183"/>
      <c r="E1" s="183"/>
      <c r="F1" s="183"/>
      <c r="G1" s="183"/>
      <c r="H1" s="183"/>
      <c r="I1" s="183"/>
    </row>
    <row r="2" spans="1:14" ht="20.25">
      <c r="A2" s="184" t="s">
        <v>1</v>
      </c>
      <c r="B2" s="184"/>
      <c r="C2" s="184"/>
      <c r="D2" s="184"/>
      <c r="E2" s="184"/>
      <c r="F2" s="184"/>
      <c r="G2" s="184"/>
      <c r="H2" s="184"/>
      <c r="I2" s="184"/>
    </row>
    <row r="3" spans="1:14" s="15" customFormat="1" ht="28.5" customHeight="1">
      <c r="A3" s="188" t="s">
        <v>2</v>
      </c>
      <c r="B3" s="188"/>
      <c r="C3" s="188"/>
      <c r="D3" s="188"/>
      <c r="E3" s="188"/>
      <c r="F3" s="188"/>
      <c r="G3" s="188"/>
      <c r="H3" s="188"/>
      <c r="I3" s="188"/>
      <c r="N3" s="16"/>
    </row>
    <row r="4" spans="1:14" ht="18.75" customHeight="1">
      <c r="A4" s="189" t="s">
        <v>3</v>
      </c>
      <c r="B4" s="189"/>
      <c r="C4" s="189"/>
      <c r="D4" s="189"/>
      <c r="E4" s="189"/>
      <c r="F4" s="189"/>
      <c r="G4" s="189"/>
      <c r="H4" s="189"/>
      <c r="I4" s="189"/>
    </row>
    <row r="5" spans="1:14" ht="18.75" customHeight="1">
      <c r="A5" s="189" t="s">
        <v>4</v>
      </c>
      <c r="B5" s="189"/>
      <c r="C5" s="189"/>
      <c r="D5" s="189"/>
      <c r="E5" s="189"/>
      <c r="F5" s="189"/>
      <c r="G5" s="189"/>
      <c r="H5" s="189"/>
      <c r="I5" s="189"/>
    </row>
    <row r="6" spans="1:14" ht="18.75">
      <c r="A6" s="187" t="s">
        <v>1744</v>
      </c>
      <c r="B6" s="187"/>
      <c r="C6" s="187"/>
      <c r="D6" s="187"/>
      <c r="E6" s="187"/>
      <c r="F6" s="187"/>
      <c r="G6" s="187"/>
      <c r="H6" s="187"/>
      <c r="I6" s="187"/>
    </row>
    <row r="7" spans="1:14" ht="18.75">
      <c r="A7" s="193" t="s">
        <v>1577</v>
      </c>
      <c r="B7" s="193"/>
      <c r="C7" s="193"/>
      <c r="D7" s="193"/>
      <c r="E7" s="193"/>
      <c r="F7" s="193"/>
      <c r="G7" s="193"/>
      <c r="H7" s="193"/>
      <c r="I7" s="193"/>
    </row>
    <row r="8" spans="1:14" ht="15.75">
      <c r="A8" s="194" t="s">
        <v>5</v>
      </c>
      <c r="B8" s="194"/>
      <c r="C8" s="194"/>
      <c r="D8" s="194"/>
      <c r="E8" s="194"/>
      <c r="F8" s="194"/>
      <c r="G8" s="194"/>
      <c r="H8" s="194"/>
      <c r="I8" s="194"/>
    </row>
    <row r="9" spans="1:14" ht="15.75">
      <c r="A9" s="18"/>
      <c r="B9" s="18"/>
      <c r="C9" s="18"/>
      <c r="D9" s="18"/>
      <c r="E9" s="18"/>
      <c r="F9" s="18"/>
    </row>
    <row r="10" spans="1:14" ht="15" customHeight="1">
      <c r="C10" s="195" t="s">
        <v>6</v>
      </c>
      <c r="D10" s="19" t="s">
        <v>1750</v>
      </c>
      <c r="E10" s="196" t="s">
        <v>1698</v>
      </c>
      <c r="F10" s="196" t="s">
        <v>1699</v>
      </c>
      <c r="G10" s="196" t="s">
        <v>1243</v>
      </c>
    </row>
    <row r="11" spans="1:14" ht="15.75" thickBot="1">
      <c r="C11" s="195"/>
      <c r="D11" s="19" t="s">
        <v>1577</v>
      </c>
      <c r="E11" s="197"/>
      <c r="F11" s="197"/>
      <c r="G11" s="197"/>
    </row>
    <row r="12" spans="1:14">
      <c r="C12" s="195"/>
      <c r="D12" s="20">
        <v>1</v>
      </c>
      <c r="E12" s="20">
        <v>2</v>
      </c>
      <c r="F12" s="20" t="s">
        <v>1700</v>
      </c>
      <c r="G12" s="20" t="s">
        <v>1710</v>
      </c>
    </row>
    <row r="13" spans="1:14" ht="15.75" thickBot="1">
      <c r="C13" s="24" t="s">
        <v>7</v>
      </c>
      <c r="D13" s="25">
        <f>SUM(D14:D17)</f>
        <v>1241364.7314939999</v>
      </c>
      <c r="E13" s="25">
        <f>SUM(E14:E17)</f>
        <v>273502.5</v>
      </c>
      <c r="F13" s="117">
        <f>IFERROR(E13/D13,"-")</f>
        <v>0.2203240458352928</v>
      </c>
      <c r="G13" s="129">
        <f>E13/$D$34</f>
        <v>3.3710538493042043E-2</v>
      </c>
      <c r="I13" s="21"/>
      <c r="L13" s="13" t="s">
        <v>1245</v>
      </c>
    </row>
    <row r="14" spans="1:14">
      <c r="C14" s="126" t="s">
        <v>8</v>
      </c>
      <c r="D14" s="130">
        <v>1239893.213947</v>
      </c>
      <c r="E14" s="130">
        <v>273083.8</v>
      </c>
      <c r="F14" s="131">
        <f>IFERROR(E14/D14,"-")</f>
        <v>0.22024783822364974</v>
      </c>
      <c r="G14" s="132">
        <f t="shared" ref="G14:G21" si="0">E14/$D$34</f>
        <v>3.3658931643133772E-2</v>
      </c>
      <c r="I14" s="10"/>
    </row>
    <row r="15" spans="1:14">
      <c r="C15" s="126" t="s">
        <v>9</v>
      </c>
      <c r="D15" s="130">
        <v>535.15810899999997</v>
      </c>
      <c r="E15" s="130">
        <v>300.2</v>
      </c>
      <c r="F15" s="131">
        <f>IFERROR(E15/D15,"-")</f>
        <v>0.56095571561263591</v>
      </c>
      <c r="G15" s="132">
        <f t="shared" si="0"/>
        <v>3.7001137670080604E-5</v>
      </c>
      <c r="I15" s="10"/>
      <c r="J15" s="119"/>
    </row>
    <row r="16" spans="1:14">
      <c r="C16" s="126" t="s">
        <v>10</v>
      </c>
      <c r="D16" s="130">
        <v>0</v>
      </c>
      <c r="E16" s="130">
        <v>35.200000000000003</v>
      </c>
      <c r="F16" s="131" t="str">
        <f>IFERROR(E16/D16,"-")</f>
        <v>-</v>
      </c>
      <c r="G16" s="132">
        <f t="shared" si="0"/>
        <v>4.3385744369981261E-6</v>
      </c>
      <c r="I16" s="10"/>
    </row>
    <row r="17" spans="3:10">
      <c r="C17" s="126" t="s">
        <v>1751</v>
      </c>
      <c r="D17" s="130">
        <v>936.35943799999995</v>
      </c>
      <c r="E17" s="130">
        <v>83.3</v>
      </c>
      <c r="F17" s="131">
        <f>IFERROR(E17/D17,"-")</f>
        <v>8.8961563924557785E-2</v>
      </c>
      <c r="G17" s="132">
        <f t="shared" si="0"/>
        <v>1.0267137801191587E-5</v>
      </c>
    </row>
    <row r="18" spans="3:10">
      <c r="C18" s="24" t="s">
        <v>11</v>
      </c>
      <c r="D18" s="25">
        <f>D19+D21</f>
        <v>1484234.6109590002</v>
      </c>
      <c r="E18" s="25">
        <f>E19+E21</f>
        <v>325139.4805142</v>
      </c>
      <c r="F18" s="117">
        <f>IFERROR(E18/D18,"-")</f>
        <v>0.21906205266573014</v>
      </c>
      <c r="G18" s="129">
        <f>E18/$D$34</f>
        <v>4.0075052233459044E-2</v>
      </c>
    </row>
    <row r="19" spans="3:10">
      <c r="C19" s="126" t="s">
        <v>12</v>
      </c>
      <c r="D19" s="130">
        <v>1308196.6847920001</v>
      </c>
      <c r="E19" s="130">
        <f>Económica!D14</f>
        <v>299167.70007353998</v>
      </c>
      <c r="F19" s="131">
        <f>IFERROR(E19/D19,"-")</f>
        <v>0.22868709541264956</v>
      </c>
      <c r="G19" s="132">
        <f t="shared" si="0"/>
        <v>3.6873901588482465E-2</v>
      </c>
    </row>
    <row r="20" spans="3:10">
      <c r="C20" s="126" t="s">
        <v>13</v>
      </c>
      <c r="D20" s="130">
        <v>298486.441612</v>
      </c>
      <c r="E20" s="130">
        <f>Económica!D17</f>
        <v>78315.022913760011</v>
      </c>
      <c r="F20" s="131">
        <f>IFERROR(E20/D20,"-")</f>
        <v>0.26237380328169496</v>
      </c>
      <c r="G20" s="132">
        <f t="shared" si="0"/>
        <v>9.6527146717773193E-3</v>
      </c>
    </row>
    <row r="21" spans="3:10">
      <c r="C21" s="126" t="s">
        <v>14</v>
      </c>
      <c r="D21" s="130">
        <v>176037.926167</v>
      </c>
      <c r="E21" s="130">
        <f>Económica!D21</f>
        <v>25971.780440660001</v>
      </c>
      <c r="F21" s="131">
        <f>IFERROR(E21/D21,"-")</f>
        <v>0.14753514203536819</v>
      </c>
      <c r="G21" s="132">
        <f>E21/$D$34</f>
        <v>3.2011506449765737E-3</v>
      </c>
      <c r="J21" s="22"/>
    </row>
    <row r="22" spans="3:10">
      <c r="C22" s="133" t="s">
        <v>15</v>
      </c>
      <c r="D22" s="133"/>
      <c r="E22" s="133"/>
      <c r="F22" s="134"/>
      <c r="G22" s="23"/>
    </row>
    <row r="23" spans="3:10">
      <c r="C23" s="135" t="s">
        <v>16</v>
      </c>
      <c r="D23" s="136">
        <f>(D14+D15)-D19</f>
        <v>-67768.312736000167</v>
      </c>
      <c r="E23" s="136">
        <f>(E14+E15)-E19</f>
        <v>-25783.700073539978</v>
      </c>
      <c r="F23" s="131">
        <f>IFERROR(E23/D23,"-")</f>
        <v>0.38046837869467942</v>
      </c>
      <c r="G23" s="137">
        <f>E23/$D$34</f>
        <v>-3.1779688076786147E-3</v>
      </c>
      <c r="I23" s="118"/>
    </row>
    <row r="24" spans="3:10">
      <c r="C24" s="135" t="s">
        <v>17</v>
      </c>
      <c r="D24" s="136">
        <f>(D16+D17)-D21</f>
        <v>-175101.56672899998</v>
      </c>
      <c r="E24" s="136">
        <f>(E16+E17)-E21</f>
        <v>-25853.280440660001</v>
      </c>
      <c r="F24" s="131">
        <f>IFERROR(E24/D24,"-")</f>
        <v>0.14764733933347629</v>
      </c>
      <c r="G24" s="137">
        <f>E24/$D$34</f>
        <v>-3.1865449327383838E-3</v>
      </c>
    </row>
    <row r="25" spans="3:10">
      <c r="C25" s="135" t="s">
        <v>18</v>
      </c>
      <c r="D25" s="136">
        <f>(D13-(D18-D20))</f>
        <v>55616.56214699964</v>
      </c>
      <c r="E25" s="136">
        <f>(E13-(E18-E20))</f>
        <v>26678.042399560014</v>
      </c>
      <c r="F25" s="131">
        <f>IFERROR(E25/D25,"-")</f>
        <v>0.47967801981444874</v>
      </c>
      <c r="G25" s="137">
        <f>E25/$D$34</f>
        <v>3.2882009313603185E-3</v>
      </c>
    </row>
    <row r="26" spans="3:10">
      <c r="C26" s="135" t="s">
        <v>19</v>
      </c>
      <c r="D26" s="136">
        <f>D13-D18</f>
        <v>-242869.87946500024</v>
      </c>
      <c r="E26" s="136">
        <f>E13-E18</f>
        <v>-51636.980514199997</v>
      </c>
      <c r="F26" s="131">
        <f>IFERROR(E26/D26,"-")</f>
        <v>0.21261171055030459</v>
      </c>
      <c r="G26" s="137">
        <f>E26/$D$34</f>
        <v>-6.3645137404170007E-3</v>
      </c>
    </row>
    <row r="27" spans="3:10">
      <c r="C27" s="133" t="s">
        <v>20</v>
      </c>
      <c r="D27" s="138">
        <f>D29-D31</f>
        <v>242869.87946500001</v>
      </c>
      <c r="E27" s="138">
        <f>E29-E31</f>
        <v>149504.42508138999</v>
      </c>
      <c r="F27" s="134">
        <f>IFERROR(E27/D27,"-")</f>
        <v>0.61557417251872548</v>
      </c>
      <c r="G27" s="139">
        <f>E27/$D$34</f>
        <v>1.8427161274892613E-2</v>
      </c>
    </row>
    <row r="28" spans="3:10">
      <c r="C28" s="140"/>
      <c r="D28" s="140"/>
      <c r="E28" s="140"/>
      <c r="F28" s="141"/>
      <c r="G28" s="137"/>
    </row>
    <row r="29" spans="3:10" ht="17.25" customHeight="1">
      <c r="C29" s="24" t="s">
        <v>21</v>
      </c>
      <c r="D29" s="25">
        <v>350990.39</v>
      </c>
      <c r="E29" s="25">
        <v>185323.8</v>
      </c>
      <c r="F29" s="117">
        <f>IFERROR(E29/D29,"-")</f>
        <v>0.52800249032459257</v>
      </c>
      <c r="G29" s="109">
        <f>E29/$D$34</f>
        <v>2.2842076739981624E-2</v>
      </c>
    </row>
    <row r="30" spans="3:10">
      <c r="C30" s="142"/>
      <c r="D30" s="143"/>
      <c r="E30" s="143"/>
      <c r="F30" s="144"/>
      <c r="G30" s="137"/>
    </row>
    <row r="31" spans="3:10">
      <c r="C31" s="24" t="s">
        <v>22</v>
      </c>
      <c r="D31" s="25">
        <v>108120.51053499999</v>
      </c>
      <c r="E31" s="25">
        <f>Económica!D29</f>
        <v>35819.374918610003</v>
      </c>
      <c r="F31" s="117">
        <f>IFERROR(E31/D31,"-")</f>
        <v>0.33129121145811474</v>
      </c>
      <c r="G31" s="110">
        <f>E31/$D$34</f>
        <v>4.4149154650890109E-3</v>
      </c>
    </row>
    <row r="32" spans="3:10">
      <c r="F32" s="118"/>
    </row>
    <row r="33" spans="3:8" ht="15.75" thickBot="1"/>
    <row r="34" spans="3:8" ht="15.75" thickBot="1">
      <c r="C34" s="127" t="s">
        <v>1212</v>
      </c>
      <c r="D34" s="128">
        <v>8113264.0481685502</v>
      </c>
    </row>
    <row r="35" spans="3:8" ht="19.149999999999999" customHeight="1">
      <c r="C35" s="158" t="s">
        <v>1739</v>
      </c>
      <c r="E35" s="27"/>
      <c r="F35" s="28"/>
      <c r="G35" s="29"/>
      <c r="H35" s="30"/>
    </row>
    <row r="36" spans="3:8" ht="12.75" customHeight="1">
      <c r="C36" s="159" t="s">
        <v>1701</v>
      </c>
      <c r="H36" s="30"/>
    </row>
    <row r="37" spans="3:8">
      <c r="C37" s="191" t="s">
        <v>1244</v>
      </c>
      <c r="D37" s="191"/>
      <c r="E37" s="191"/>
      <c r="F37" s="191"/>
      <c r="G37" s="191"/>
      <c r="H37" s="30"/>
    </row>
    <row r="38" spans="3:8" ht="34.5" customHeight="1">
      <c r="C38" s="192" t="s">
        <v>1746</v>
      </c>
      <c r="D38" s="192"/>
      <c r="E38" s="192"/>
      <c r="F38" s="192"/>
      <c r="G38" s="192"/>
      <c r="H38" s="162"/>
    </row>
    <row r="39" spans="3:8">
      <c r="C39" s="192" t="s">
        <v>1752</v>
      </c>
      <c r="D39" s="192"/>
      <c r="E39" s="192"/>
      <c r="F39" s="192"/>
      <c r="G39" s="192"/>
      <c r="H39" s="192"/>
    </row>
    <row r="40" spans="3:8">
      <c r="C40" s="190" t="s">
        <v>1740</v>
      </c>
      <c r="D40" s="190"/>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110" zoomScaleNormal="110" workbookViewId="0">
      <selection activeCell="E24" sqref="E24"/>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3" t="s">
        <v>0</v>
      </c>
      <c r="B1" s="183"/>
      <c r="C1" s="183"/>
      <c r="D1" s="183"/>
      <c r="E1" s="183"/>
      <c r="F1" s="34"/>
      <c r="G1" s="34"/>
    </row>
    <row r="2" spans="1:9" ht="21" customHeight="1">
      <c r="A2" s="184" t="s">
        <v>1</v>
      </c>
      <c r="B2" s="184"/>
      <c r="C2" s="184"/>
      <c r="D2" s="184"/>
      <c r="E2" s="184"/>
      <c r="F2" s="35"/>
      <c r="G2" s="35"/>
    </row>
    <row r="3" spans="1:9" ht="15" customHeight="1">
      <c r="A3" s="185" t="s">
        <v>2</v>
      </c>
      <c r="B3" s="185"/>
      <c r="C3" s="185"/>
      <c r="D3" s="185"/>
      <c r="E3" s="185"/>
      <c r="F3" s="36"/>
      <c r="G3" s="37"/>
    </row>
    <row r="4" spans="1:9" ht="18.75">
      <c r="A4" s="198" t="s">
        <v>23</v>
      </c>
      <c r="B4" s="198"/>
      <c r="C4" s="198"/>
      <c r="D4" s="198"/>
      <c r="E4" s="198"/>
      <c r="F4" s="38"/>
      <c r="G4" s="39"/>
    </row>
    <row r="5" spans="1:9" ht="18.75" customHeight="1">
      <c r="A5" s="186" t="s">
        <v>24</v>
      </c>
      <c r="B5" s="186"/>
      <c r="C5" s="186"/>
      <c r="D5" s="186"/>
      <c r="E5" s="186"/>
      <c r="F5" s="38"/>
      <c r="G5" s="38"/>
    </row>
    <row r="6" spans="1:9" ht="18.75">
      <c r="A6" s="200" t="s">
        <v>1744</v>
      </c>
      <c r="B6" s="200"/>
      <c r="C6" s="200"/>
      <c r="D6" s="200"/>
      <c r="E6" s="200"/>
      <c r="F6" s="10"/>
      <c r="G6" s="41"/>
    </row>
    <row r="7" spans="1:9" ht="18.75">
      <c r="A7" s="193" t="s">
        <v>1577</v>
      </c>
      <c r="B7" s="193"/>
      <c r="C7" s="193"/>
      <c r="D7" s="193"/>
      <c r="E7" s="193"/>
      <c r="F7" s="42"/>
      <c r="G7" s="42"/>
      <c r="H7" s="42"/>
      <c r="I7" s="42"/>
    </row>
    <row r="8" spans="1:9" ht="15.75">
      <c r="A8" s="182" t="s">
        <v>5</v>
      </c>
      <c r="B8" s="182"/>
      <c r="C8" s="182"/>
      <c r="D8" s="182"/>
      <c r="E8" s="182"/>
      <c r="F8" s="10"/>
      <c r="G8" s="43"/>
    </row>
    <row r="9" spans="1:9">
      <c r="F9" s="10"/>
    </row>
    <row r="10" spans="1:9">
      <c r="F10" s="10"/>
      <c r="G10" s="10"/>
    </row>
    <row r="11" spans="1:9" ht="15" customHeight="1">
      <c r="B11" s="199" t="s">
        <v>6</v>
      </c>
      <c r="C11" s="45" t="s">
        <v>1750</v>
      </c>
      <c r="D11" s="201" t="s">
        <v>1698</v>
      </c>
      <c r="F11" s="10"/>
    </row>
    <row r="12" spans="1:9" ht="15" customHeight="1">
      <c r="B12" s="199"/>
      <c r="C12" s="19" t="s">
        <v>1577</v>
      </c>
      <c r="D12" s="201"/>
      <c r="E12" s="10"/>
      <c r="F12" s="10"/>
      <c r="G12" s="10"/>
      <c r="H12" s="10"/>
    </row>
    <row r="13" spans="1:9">
      <c r="B13" s="46" t="s">
        <v>11</v>
      </c>
      <c r="C13" s="47">
        <f>+C14+C21</f>
        <v>1484234.610959</v>
      </c>
      <c r="D13" s="47">
        <f>+D14+D21</f>
        <v>325139.4805142</v>
      </c>
      <c r="F13" s="10"/>
      <c r="G13" s="10"/>
      <c r="H13" s="10"/>
    </row>
    <row r="14" spans="1:9">
      <c r="B14" s="48" t="s">
        <v>12</v>
      </c>
      <c r="C14" s="49">
        <f>SUM(C15:C20)</f>
        <v>1308196.6847919999</v>
      </c>
      <c r="D14" s="49">
        <f>SUM(D15:D20)</f>
        <v>299167.70007353998</v>
      </c>
      <c r="F14" s="10"/>
      <c r="G14" s="10"/>
      <c r="H14" s="10"/>
    </row>
    <row r="15" spans="1:9" ht="12.75" customHeight="1">
      <c r="B15" s="50" t="s">
        <v>25</v>
      </c>
      <c r="C15" s="51">
        <v>516919.62720400002</v>
      </c>
      <c r="D15" s="51">
        <v>100728.04395717003</v>
      </c>
      <c r="E15" s="51"/>
      <c r="F15" s="10"/>
      <c r="G15" s="10"/>
      <c r="H15" s="10"/>
    </row>
    <row r="16" spans="1:9">
      <c r="B16" s="50" t="s">
        <v>26</v>
      </c>
      <c r="C16" s="51">
        <v>90986.168678000002</v>
      </c>
      <c r="D16" s="51">
        <v>19390.118540299998</v>
      </c>
      <c r="E16" s="52"/>
      <c r="F16" s="10"/>
      <c r="G16" s="10"/>
    </row>
    <row r="17" spans="2:9">
      <c r="B17" s="50" t="s">
        <v>13</v>
      </c>
      <c r="C17" s="51">
        <v>298486.441612</v>
      </c>
      <c r="D17" s="51">
        <v>78315.022913760011</v>
      </c>
      <c r="E17" s="51"/>
      <c r="F17" s="10"/>
      <c r="G17" s="10"/>
    </row>
    <row r="18" spans="2:9">
      <c r="B18" s="50" t="s">
        <v>27</v>
      </c>
      <c r="C18" s="53">
        <v>13500</v>
      </c>
      <c r="D18" s="53">
        <v>5131.8847121899998</v>
      </c>
      <c r="E18" s="54"/>
      <c r="F18" s="10"/>
      <c r="G18" s="10"/>
    </row>
    <row r="19" spans="2:9">
      <c r="B19" s="50" t="s">
        <v>28</v>
      </c>
      <c r="C19" s="51">
        <v>388252.04090299999</v>
      </c>
      <c r="D19" s="51">
        <v>94224.913921589992</v>
      </c>
      <c r="E19" s="51"/>
      <c r="F19" s="10"/>
      <c r="G19" s="10"/>
    </row>
    <row r="20" spans="2:9">
      <c r="B20" s="50" t="s">
        <v>29</v>
      </c>
      <c r="C20" s="51">
        <v>52.406395000000003</v>
      </c>
      <c r="D20" s="51">
        <v>1377.7160285299999</v>
      </c>
      <c r="E20" s="51"/>
      <c r="F20" s="10"/>
      <c r="G20" s="10"/>
      <c r="I20" s="10"/>
    </row>
    <row r="21" spans="2:9">
      <c r="B21" s="48" t="s">
        <v>14</v>
      </c>
      <c r="C21" s="49">
        <f>SUM(C22:C27)</f>
        <v>176037.92616700003</v>
      </c>
      <c r="D21" s="49">
        <f>SUM(D22:D27)</f>
        <v>25971.780440660001</v>
      </c>
      <c r="E21" s="51"/>
      <c r="F21" s="10"/>
      <c r="G21" s="10"/>
      <c r="H21" s="10"/>
    </row>
    <row r="22" spans="2:9">
      <c r="B22" s="50" t="s">
        <v>30</v>
      </c>
      <c r="C22" s="51">
        <v>53162.528542</v>
      </c>
      <c r="D22" s="51">
        <v>8270.3230227800013</v>
      </c>
      <c r="E22" s="51"/>
      <c r="F22" s="10"/>
      <c r="G22" s="10"/>
      <c r="H22" s="55"/>
    </row>
    <row r="23" spans="2:9">
      <c r="B23" s="50" t="s">
        <v>31</v>
      </c>
      <c r="C23" s="51">
        <v>60255.319620000002</v>
      </c>
      <c r="D23" s="51">
        <v>4024.4098357500011</v>
      </c>
      <c r="E23" s="51"/>
      <c r="F23" s="10"/>
      <c r="G23" s="10"/>
    </row>
    <row r="24" spans="2:9">
      <c r="B24" s="50" t="s">
        <v>32</v>
      </c>
      <c r="C24" s="51">
        <v>10.094704</v>
      </c>
      <c r="D24" s="51">
        <v>1.8510660000000001</v>
      </c>
      <c r="E24" s="51"/>
      <c r="F24" s="10"/>
      <c r="G24" s="10"/>
    </row>
    <row r="25" spans="2:9">
      <c r="B25" s="50" t="s">
        <v>33</v>
      </c>
      <c r="C25" s="51">
        <v>1045.835769</v>
      </c>
      <c r="D25" s="51">
        <v>91.592459099999999</v>
      </c>
      <c r="E25" s="51"/>
      <c r="F25" s="10"/>
      <c r="G25" s="10"/>
    </row>
    <row r="26" spans="2:9">
      <c r="B26" s="50" t="s">
        <v>34</v>
      </c>
      <c r="C26" s="51">
        <v>60117.023257000001</v>
      </c>
      <c r="D26" s="51">
        <v>13583.604057029999</v>
      </c>
      <c r="E26" s="51"/>
      <c r="F26" s="10"/>
      <c r="G26" s="10"/>
    </row>
    <row r="27" spans="2:9">
      <c r="B27" s="50" t="s">
        <v>35</v>
      </c>
      <c r="C27" s="51">
        <v>1447.1242749999999</v>
      </c>
      <c r="D27" s="51">
        <v>0</v>
      </c>
      <c r="E27" s="51"/>
      <c r="F27" s="10"/>
      <c r="G27" s="10"/>
    </row>
    <row r="28" spans="2:9">
      <c r="B28" s="46" t="s">
        <v>36</v>
      </c>
      <c r="C28" s="47">
        <f>C29</f>
        <v>108120.51053499999</v>
      </c>
      <c r="D28" s="47">
        <f>D29</f>
        <v>35819.374918610003</v>
      </c>
      <c r="E28" s="51"/>
      <c r="F28" s="10"/>
      <c r="G28" s="10"/>
    </row>
    <row r="29" spans="2:9">
      <c r="B29" s="48" t="s">
        <v>22</v>
      </c>
      <c r="C29" s="49">
        <f>SUM(C30:C32)</f>
        <v>108120.51053499999</v>
      </c>
      <c r="D29" s="49">
        <f>SUM(D30:D32)</f>
        <v>35819.374918610003</v>
      </c>
      <c r="E29" s="51"/>
      <c r="F29" s="10"/>
      <c r="G29" s="10"/>
    </row>
    <row r="30" spans="2:9">
      <c r="B30" s="50" t="s">
        <v>37</v>
      </c>
      <c r="C30" s="51">
        <v>5117.7218819999998</v>
      </c>
      <c r="D30" s="56">
        <v>0</v>
      </c>
      <c r="E30" s="51"/>
      <c r="F30" s="10"/>
      <c r="G30" s="10"/>
    </row>
    <row r="31" spans="2:9">
      <c r="B31" s="50" t="s">
        <v>38</v>
      </c>
      <c r="C31" s="51">
        <v>103002.788653</v>
      </c>
      <c r="D31" s="51">
        <v>35819.374918610003</v>
      </c>
      <c r="E31" s="51"/>
      <c r="F31" s="10"/>
      <c r="G31" s="10"/>
    </row>
    <row r="32" spans="2:9">
      <c r="B32" s="50" t="s">
        <v>1240</v>
      </c>
      <c r="C32" s="56">
        <v>0</v>
      </c>
      <c r="D32" s="56">
        <v>0</v>
      </c>
      <c r="G32" s="10"/>
    </row>
    <row r="33" spans="2:19" ht="15" customHeight="1">
      <c r="B33" s="57" t="s">
        <v>39</v>
      </c>
      <c r="C33" s="58">
        <f>C13+C28</f>
        <v>1592355.1214939998</v>
      </c>
      <c r="D33" s="58">
        <f>D13+D28</f>
        <v>360958.85543281003</v>
      </c>
      <c r="G33" s="10"/>
      <c r="H33" s="29"/>
      <c r="I33" s="29"/>
      <c r="J33" s="29"/>
      <c r="K33" s="29"/>
      <c r="L33" s="29"/>
      <c r="M33" s="29"/>
      <c r="N33" s="29"/>
    </row>
    <row r="34" spans="2:19" ht="19.149999999999999" customHeight="1">
      <c r="B34" s="158" t="s">
        <v>1739</v>
      </c>
      <c r="D34" s="27"/>
      <c r="E34" s="28"/>
      <c r="F34" s="29"/>
      <c r="G34" s="30"/>
      <c r="H34" s="29"/>
      <c r="I34" s="29"/>
      <c r="J34" s="29"/>
      <c r="K34" s="29"/>
      <c r="L34" s="29"/>
      <c r="M34" s="29"/>
      <c r="N34" s="29"/>
      <c r="O34" s="29"/>
      <c r="P34" s="29"/>
      <c r="Q34" s="29"/>
      <c r="R34" s="29"/>
      <c r="S34" s="29"/>
    </row>
    <row r="35" spans="2:19">
      <c r="B35" s="159" t="s">
        <v>1701</v>
      </c>
      <c r="C35" s="160"/>
      <c r="D35" s="160"/>
      <c r="E35" s="160"/>
      <c r="F35" s="32"/>
      <c r="G35" s="30"/>
    </row>
    <row r="36" spans="2:19" ht="35.25" customHeight="1">
      <c r="B36" s="192" t="s">
        <v>1746</v>
      </c>
      <c r="C36" s="192"/>
      <c r="D36" s="192"/>
      <c r="E36" s="163"/>
      <c r="F36" s="163"/>
      <c r="G36" s="162"/>
    </row>
    <row r="37" spans="2:19">
      <c r="B37" s="190" t="s">
        <v>1740</v>
      </c>
      <c r="C37" s="190"/>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E22" sqref="E2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3" t="s">
        <v>0</v>
      </c>
      <c r="B1" s="183"/>
      <c r="C1" s="183"/>
      <c r="D1" s="183"/>
      <c r="E1" s="183"/>
    </row>
    <row r="2" spans="1:8" ht="21" customHeight="1">
      <c r="A2" s="184" t="s">
        <v>1</v>
      </c>
      <c r="B2" s="184"/>
      <c r="C2" s="184"/>
      <c r="D2" s="184"/>
      <c r="E2" s="184"/>
    </row>
    <row r="3" spans="1:8" ht="15" customHeight="1">
      <c r="A3" s="185" t="s">
        <v>2</v>
      </c>
      <c r="B3" s="185"/>
      <c r="C3" s="185"/>
      <c r="D3" s="185"/>
      <c r="E3" s="185"/>
    </row>
    <row r="4" spans="1:8" ht="18.75" customHeight="1">
      <c r="A4" s="186" t="s">
        <v>23</v>
      </c>
      <c r="B4" s="186"/>
      <c r="C4" s="186"/>
      <c r="D4" s="186"/>
      <c r="E4" s="186"/>
    </row>
    <row r="5" spans="1:8" ht="18.75" customHeight="1">
      <c r="A5" s="186" t="s">
        <v>40</v>
      </c>
      <c r="B5" s="186"/>
      <c r="C5" s="186"/>
      <c r="D5" s="186"/>
      <c r="E5" s="186"/>
    </row>
    <row r="6" spans="1:8" ht="18.75">
      <c r="A6" s="200" t="s">
        <v>1744</v>
      </c>
      <c r="B6" s="200"/>
      <c r="C6" s="200"/>
      <c r="D6" s="200"/>
      <c r="E6" s="200"/>
    </row>
    <row r="7" spans="1:8" ht="18.75">
      <c r="A7" s="193" t="s">
        <v>1577</v>
      </c>
      <c r="B7" s="193"/>
      <c r="C7" s="193"/>
      <c r="D7" s="193"/>
      <c r="E7" s="193"/>
    </row>
    <row r="8" spans="1:8" ht="15.75">
      <c r="A8" s="182" t="s">
        <v>5</v>
      </c>
      <c r="B8" s="182"/>
      <c r="C8" s="182"/>
      <c r="D8" s="182"/>
      <c r="E8" s="182"/>
    </row>
    <row r="10" spans="1:8">
      <c r="G10" s="55"/>
    </row>
    <row r="11" spans="1:8" ht="15" customHeight="1">
      <c r="B11" s="199" t="s">
        <v>6</v>
      </c>
      <c r="C11" s="44" t="s">
        <v>1750</v>
      </c>
      <c r="D11" s="199" t="s">
        <v>1698</v>
      </c>
    </row>
    <row r="12" spans="1:8">
      <c r="B12" s="199"/>
      <c r="C12" s="19" t="s">
        <v>1577</v>
      </c>
      <c r="D12" s="199"/>
    </row>
    <row r="13" spans="1:8">
      <c r="B13" s="60" t="s">
        <v>11</v>
      </c>
      <c r="C13" s="61">
        <f>C14+C17+C43+C45+C47+C49+C51+C53+C55</f>
        <v>1484234.6109590004</v>
      </c>
      <c r="D13" s="61">
        <f>D14+D17+D43+D45+D47+D49+D51+D53+D55</f>
        <v>325139.48051419994</v>
      </c>
      <c r="G13" s="10"/>
      <c r="H13" s="62"/>
    </row>
    <row r="14" spans="1:8">
      <c r="B14" s="63" t="s">
        <v>41</v>
      </c>
      <c r="C14" s="64">
        <f>SUM(C15:C16)</f>
        <v>8907.1543020000008</v>
      </c>
      <c r="D14" s="64">
        <f>SUM(D15:D16)</f>
        <v>2226.7884738999992</v>
      </c>
      <c r="G14" s="10"/>
    </row>
    <row r="15" spans="1:8">
      <c r="B15" s="65" t="s">
        <v>42</v>
      </c>
      <c r="C15" s="53">
        <v>3010.7791240000001</v>
      </c>
      <c r="D15" s="53">
        <v>752.69474400000001</v>
      </c>
      <c r="E15" s="53"/>
      <c r="G15" s="10"/>
    </row>
    <row r="16" spans="1:8">
      <c r="B16" s="65" t="s">
        <v>43</v>
      </c>
      <c r="C16" s="53">
        <v>5896.3751780000002</v>
      </c>
      <c r="D16" s="53">
        <v>1474.0937298999993</v>
      </c>
      <c r="E16" s="53"/>
      <c r="G16" s="10"/>
    </row>
    <row r="17" spans="2:9">
      <c r="B17" s="63" t="s">
        <v>44</v>
      </c>
      <c r="C17" s="64">
        <f>SUM(C18:C42)</f>
        <v>1449825.2822310003</v>
      </c>
      <c r="D17" s="64">
        <f>SUM(D18:D42)</f>
        <v>316387.25996304996</v>
      </c>
      <c r="E17" s="53"/>
    </row>
    <row r="18" spans="2:9">
      <c r="B18" s="65" t="s">
        <v>45</v>
      </c>
      <c r="C18" s="53">
        <v>127178.682615</v>
      </c>
      <c r="D18" s="53">
        <v>23327.862743609989</v>
      </c>
      <c r="E18" s="66"/>
    </row>
    <row r="19" spans="2:9">
      <c r="B19" s="65" t="s">
        <v>1753</v>
      </c>
      <c r="C19" s="53">
        <v>73721.962713999994</v>
      </c>
      <c r="D19" s="53">
        <v>13939.034542249994</v>
      </c>
      <c r="E19" s="66"/>
    </row>
    <row r="20" spans="2:9">
      <c r="B20" s="65" t="s">
        <v>46</v>
      </c>
      <c r="C20" s="53">
        <v>64622.485397999997</v>
      </c>
      <c r="D20" s="53">
        <v>13633.136796249986</v>
      </c>
      <c r="E20" s="66"/>
    </row>
    <row r="21" spans="2:9">
      <c r="B21" s="65" t="s">
        <v>47</v>
      </c>
      <c r="C21" s="53">
        <v>15344.286414</v>
      </c>
      <c r="D21" s="53">
        <v>2399.0637594199998</v>
      </c>
      <c r="E21" s="66"/>
    </row>
    <row r="22" spans="2:9">
      <c r="B22" s="65" t="s">
        <v>48</v>
      </c>
      <c r="C22" s="53">
        <v>21512.650364000001</v>
      </c>
      <c r="D22" s="53">
        <v>4586.4651342799998</v>
      </c>
      <c r="E22" s="66"/>
    </row>
    <row r="23" spans="2:9">
      <c r="B23" s="65" t="s">
        <v>49</v>
      </c>
      <c r="C23" s="67">
        <v>309832.15000000002</v>
      </c>
      <c r="D23" s="67">
        <v>62600.050446009984</v>
      </c>
      <c r="E23" s="66"/>
    </row>
    <row r="24" spans="2:9">
      <c r="B24" s="65" t="s">
        <v>50</v>
      </c>
      <c r="C24" s="67">
        <v>150968.273193</v>
      </c>
      <c r="D24" s="67">
        <v>32364.538732920002</v>
      </c>
      <c r="E24" s="66"/>
    </row>
    <row r="25" spans="2:9">
      <c r="B25" s="68" t="s">
        <v>51</v>
      </c>
      <c r="C25" s="67">
        <v>5502.585634</v>
      </c>
      <c r="D25" s="67">
        <v>557.68919116999996</v>
      </c>
      <c r="E25" s="66"/>
    </row>
    <row r="26" spans="2:9">
      <c r="B26" s="68" t="s">
        <v>52</v>
      </c>
      <c r="C26" s="67">
        <v>3023.3434499999998</v>
      </c>
      <c r="D26" s="67">
        <v>522.74385015999997</v>
      </c>
      <c r="E26" s="66"/>
      <c r="I26" s="67"/>
    </row>
    <row r="27" spans="2:9">
      <c r="B27" s="68" t="s">
        <v>53</v>
      </c>
      <c r="C27" s="67">
        <v>18535.516531000001</v>
      </c>
      <c r="D27" s="67">
        <v>3133.9946928899985</v>
      </c>
      <c r="E27" s="66"/>
    </row>
    <row r="28" spans="2:9">
      <c r="B28" s="68" t="s">
        <v>54</v>
      </c>
      <c r="C28" s="67">
        <v>64208.597908000003</v>
      </c>
      <c r="D28" s="67">
        <v>10991.283713490006</v>
      </c>
      <c r="E28" s="66"/>
    </row>
    <row r="29" spans="2:9">
      <c r="B29" s="68" t="s">
        <v>55</v>
      </c>
      <c r="C29" s="67">
        <v>21563.980144000001</v>
      </c>
      <c r="D29" s="67">
        <v>6512.8210799399985</v>
      </c>
      <c r="E29" s="66"/>
    </row>
    <row r="30" spans="2:9">
      <c r="B30" s="68" t="s">
        <v>56</v>
      </c>
      <c r="C30" s="67">
        <v>9400.0550249999997</v>
      </c>
      <c r="D30" s="67">
        <v>617.45065227999987</v>
      </c>
      <c r="E30" s="66"/>
    </row>
    <row r="31" spans="2:9">
      <c r="B31" s="68" t="s">
        <v>57</v>
      </c>
      <c r="C31" s="67">
        <v>11681.565715000001</v>
      </c>
      <c r="D31" s="67">
        <v>3093.2011818300002</v>
      </c>
      <c r="E31" s="66"/>
    </row>
    <row r="32" spans="2:9">
      <c r="B32" s="68" t="s">
        <v>58</v>
      </c>
      <c r="C32" s="67">
        <v>1254.3081549999999</v>
      </c>
      <c r="D32" s="67">
        <v>235.12442531000002</v>
      </c>
      <c r="E32" s="66"/>
    </row>
    <row r="33" spans="2:7">
      <c r="B33" s="68" t="s">
        <v>59</v>
      </c>
      <c r="C33" s="67">
        <v>4163.0385219999998</v>
      </c>
      <c r="D33" s="67">
        <v>799.07802453000011</v>
      </c>
      <c r="E33" s="66"/>
    </row>
    <row r="34" spans="2:7">
      <c r="B34" s="68" t="s">
        <v>60</v>
      </c>
      <c r="C34" s="67">
        <v>754.73537499999998</v>
      </c>
      <c r="D34" s="67">
        <v>122.79965824999996</v>
      </c>
      <c r="E34" s="66"/>
    </row>
    <row r="35" spans="2:7">
      <c r="B35" s="68" t="s">
        <v>61</v>
      </c>
      <c r="C35" s="67">
        <v>17321.712416999999</v>
      </c>
      <c r="D35" s="67">
        <v>2512.9270531799989</v>
      </c>
      <c r="E35" s="66"/>
    </row>
    <row r="36" spans="2:7">
      <c r="B36" s="68" t="s">
        <v>62</v>
      </c>
      <c r="C36" s="67">
        <v>22851.776170000001</v>
      </c>
      <c r="D36" s="67">
        <v>4629.935773279999</v>
      </c>
      <c r="E36" s="66"/>
    </row>
    <row r="37" spans="2:7">
      <c r="B37" s="68" t="s">
        <v>63</v>
      </c>
      <c r="C37" s="67">
        <v>4007.4039579999999</v>
      </c>
      <c r="D37" s="67">
        <v>526.8497537999998</v>
      </c>
      <c r="E37" s="66"/>
    </row>
    <row r="38" spans="2:7">
      <c r="B38" s="68" t="s">
        <v>64</v>
      </c>
      <c r="C38" s="67">
        <v>2714.3816029999998</v>
      </c>
      <c r="D38" s="67">
        <v>440.86322844000011</v>
      </c>
      <c r="E38" s="66"/>
    </row>
    <row r="39" spans="2:7">
      <c r="B39" s="68" t="s">
        <v>65</v>
      </c>
      <c r="C39" s="67">
        <v>5749.8536160000003</v>
      </c>
      <c r="D39" s="67">
        <v>499.67165123000012</v>
      </c>
      <c r="E39" s="66"/>
    </row>
    <row r="40" spans="2:7">
      <c r="B40" s="68" t="s">
        <v>66</v>
      </c>
      <c r="C40" s="67">
        <v>17535.521616999999</v>
      </c>
      <c r="D40" s="67">
        <v>2502.7345322300002</v>
      </c>
      <c r="E40" s="66"/>
    </row>
    <row r="41" spans="2:7">
      <c r="B41" s="68" t="s">
        <v>1759</v>
      </c>
      <c r="C41" s="67">
        <v>333486.47113800002</v>
      </c>
      <c r="D41" s="67">
        <v>89915.022913760011</v>
      </c>
      <c r="E41" s="66"/>
    </row>
    <row r="42" spans="2:7">
      <c r="B42" s="68" t="s">
        <v>68</v>
      </c>
      <c r="C42" s="67">
        <v>142889.94455499999</v>
      </c>
      <c r="D42" s="67">
        <v>35922.916432539991</v>
      </c>
      <c r="E42" s="66"/>
    </row>
    <row r="43" spans="2:7">
      <c r="B43" s="63" t="s">
        <v>69</v>
      </c>
      <c r="C43" s="64">
        <f>C44</f>
        <v>12921.593863</v>
      </c>
      <c r="D43" s="64">
        <f>D44</f>
        <v>3230.3984226800003</v>
      </c>
      <c r="E43" s="66"/>
    </row>
    <row r="44" spans="2:7">
      <c r="B44" s="65" t="s">
        <v>70</v>
      </c>
      <c r="C44" s="53">
        <v>12921.593863</v>
      </c>
      <c r="D44" s="53">
        <v>3230.3984226800003</v>
      </c>
      <c r="E44" s="66"/>
    </row>
    <row r="45" spans="2:7">
      <c r="B45" s="63" t="s">
        <v>71</v>
      </c>
      <c r="C45" s="64">
        <f>C46</f>
        <v>6750.8917369999999</v>
      </c>
      <c r="D45" s="64">
        <f>D46</f>
        <v>1687.7228909999999</v>
      </c>
      <c r="E45" s="66"/>
    </row>
    <row r="46" spans="2:7">
      <c r="B46" s="65" t="s">
        <v>72</v>
      </c>
      <c r="C46" s="53">
        <v>6750.8917369999999</v>
      </c>
      <c r="D46" s="53">
        <v>1687.7228909999999</v>
      </c>
      <c r="E46" s="66"/>
      <c r="G46" s="67"/>
    </row>
    <row r="47" spans="2:7">
      <c r="B47" s="63" t="s">
        <v>73</v>
      </c>
      <c r="C47" s="64">
        <f>C48</f>
        <v>1524.2480869999999</v>
      </c>
      <c r="D47" s="64">
        <f>D48</f>
        <v>380.80056803999997</v>
      </c>
      <c r="E47" s="66"/>
    </row>
    <row r="48" spans="2:7">
      <c r="B48" s="65" t="s">
        <v>74</v>
      </c>
      <c r="C48" s="53">
        <v>1524.2480869999999</v>
      </c>
      <c r="D48" s="53">
        <v>380.80056803999997</v>
      </c>
      <c r="E48" s="66"/>
    </row>
    <row r="49" spans="2:7">
      <c r="B49" s="63" t="s">
        <v>75</v>
      </c>
      <c r="C49" s="64">
        <f>C50</f>
        <v>1900.371875</v>
      </c>
      <c r="D49" s="64">
        <f>D50</f>
        <v>475.092939</v>
      </c>
      <c r="E49" s="66"/>
      <c r="F49" s="67"/>
      <c r="G49" s="67"/>
    </row>
    <row r="50" spans="2:7">
      <c r="B50" s="65" t="s">
        <v>76</v>
      </c>
      <c r="C50" s="53">
        <v>1900.371875</v>
      </c>
      <c r="D50" s="53">
        <v>475.092939</v>
      </c>
      <c r="E50" s="66"/>
      <c r="F50" s="67"/>
    </row>
    <row r="51" spans="2:7">
      <c r="B51" s="63" t="s">
        <v>77</v>
      </c>
      <c r="C51" s="64">
        <f>C52</f>
        <v>375</v>
      </c>
      <c r="D51" s="64">
        <f>D52</f>
        <v>83.449076469999994</v>
      </c>
      <c r="E51" s="66"/>
    </row>
    <row r="52" spans="2:7">
      <c r="B52" s="65" t="s">
        <v>78</v>
      </c>
      <c r="C52" s="53">
        <v>375</v>
      </c>
      <c r="D52" s="53">
        <v>83.449076469999994</v>
      </c>
      <c r="E52" s="66"/>
    </row>
    <row r="53" spans="2:7">
      <c r="B53" s="63" t="s">
        <v>79</v>
      </c>
      <c r="C53" s="64">
        <f>C54</f>
        <v>1193.3993809999999</v>
      </c>
      <c r="D53" s="64">
        <f>D54</f>
        <v>479.48803567000004</v>
      </c>
      <c r="E53" s="66"/>
    </row>
    <row r="54" spans="2:7">
      <c r="B54" s="65" t="s">
        <v>1754</v>
      </c>
      <c r="C54" s="53">
        <v>1193.3993809999999</v>
      </c>
      <c r="D54" s="53">
        <v>479.48803567000004</v>
      </c>
      <c r="E54" s="66"/>
      <c r="G54" s="67"/>
    </row>
    <row r="55" spans="2:7">
      <c r="B55" s="69" t="s">
        <v>80</v>
      </c>
      <c r="C55" s="64">
        <f>C56</f>
        <v>836.66948300000001</v>
      </c>
      <c r="D55" s="64">
        <f>D56</f>
        <v>188.48014439000005</v>
      </c>
      <c r="E55" s="66"/>
    </row>
    <row r="56" spans="2:7">
      <c r="B56" s="65" t="s">
        <v>1713</v>
      </c>
      <c r="C56" s="53">
        <v>836.66948300000001</v>
      </c>
      <c r="D56" s="53">
        <v>188.48014439000005</v>
      </c>
      <c r="E56" s="66"/>
    </row>
    <row r="57" spans="2:7">
      <c r="B57" s="70" t="s">
        <v>36</v>
      </c>
      <c r="C57" s="71">
        <f>C58</f>
        <v>108120.51053500001</v>
      </c>
      <c r="D57" s="71">
        <f>D58</f>
        <v>35819.374918610003</v>
      </c>
      <c r="E57" s="66"/>
    </row>
    <row r="58" spans="2:7">
      <c r="B58" s="63" t="s">
        <v>44</v>
      </c>
      <c r="C58" s="64">
        <f>SUM(C59:C63)</f>
        <v>108120.51053500001</v>
      </c>
      <c r="D58" s="64">
        <f>SUM(D59:D63)</f>
        <v>35819.374918610003</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35017.96043965</v>
      </c>
      <c r="E62" s="66"/>
    </row>
    <row r="63" spans="2:7">
      <c r="B63" s="65" t="s">
        <v>68</v>
      </c>
      <c r="C63" s="53">
        <v>13500</v>
      </c>
      <c r="D63" s="53">
        <v>801.41447896</v>
      </c>
    </row>
    <row r="64" spans="2:7">
      <c r="B64" s="57" t="s">
        <v>81</v>
      </c>
      <c r="C64" s="58">
        <f>C13+C57</f>
        <v>1592355.1214940003</v>
      </c>
      <c r="D64" s="58">
        <f>(D13+D57)</f>
        <v>360958.85543280991</v>
      </c>
      <c r="F64" s="62"/>
    </row>
    <row r="65" spans="2:5">
      <c r="B65" s="158" t="s">
        <v>1739</v>
      </c>
      <c r="D65" s="27"/>
      <c r="E65" s="66"/>
    </row>
    <row r="66" spans="2:5">
      <c r="B66" s="159" t="s">
        <v>1701</v>
      </c>
      <c r="C66" s="160"/>
      <c r="D66" s="160"/>
    </row>
    <row r="67" spans="2:5" ht="42.75" customHeight="1">
      <c r="B67" s="192" t="s">
        <v>1746</v>
      </c>
      <c r="C67" s="192"/>
      <c r="D67" s="192"/>
    </row>
    <row r="68" spans="2:5">
      <c r="B68" s="190" t="s">
        <v>1741</v>
      </c>
      <c r="C68" s="190"/>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G17" sqref="G17"/>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3" t="s">
        <v>0</v>
      </c>
      <c r="B1" s="183"/>
      <c r="C1" s="183"/>
      <c r="D1" s="183"/>
    </row>
    <row r="2" spans="1:5" ht="21" customHeight="1">
      <c r="A2" s="184" t="s">
        <v>1</v>
      </c>
      <c r="B2" s="184"/>
      <c r="C2" s="184"/>
      <c r="D2" s="184"/>
    </row>
    <row r="3" spans="1:5" ht="14.45" customHeight="1">
      <c r="A3" s="185" t="s">
        <v>2</v>
      </c>
      <c r="B3" s="185"/>
      <c r="C3" s="185"/>
      <c r="D3" s="185"/>
    </row>
    <row r="5" spans="1:5" ht="18" customHeight="1">
      <c r="A5" s="186" t="s">
        <v>23</v>
      </c>
      <c r="B5" s="186"/>
      <c r="C5" s="186"/>
      <c r="D5" s="186"/>
      <c r="E5" s="186"/>
    </row>
    <row r="6" spans="1:5" ht="18" customHeight="1">
      <c r="A6" s="186" t="s">
        <v>82</v>
      </c>
      <c r="B6" s="186"/>
      <c r="C6" s="186"/>
      <c r="D6" s="186"/>
      <c r="E6" s="186"/>
    </row>
    <row r="7" spans="1:5" ht="18.75">
      <c r="A7" s="200" t="s">
        <v>1744</v>
      </c>
      <c r="B7" s="200"/>
      <c r="C7" s="200"/>
      <c r="D7" s="200"/>
      <c r="E7" s="200"/>
    </row>
    <row r="8" spans="1:5" ht="18.75">
      <c r="A8" s="193" t="s">
        <v>1577</v>
      </c>
      <c r="B8" s="193"/>
      <c r="C8" s="193"/>
      <c r="D8" s="193"/>
      <c r="E8" s="193"/>
    </row>
    <row r="9" spans="1:5" ht="15.75">
      <c r="A9" s="182" t="s">
        <v>5</v>
      </c>
      <c r="B9" s="182"/>
      <c r="C9" s="182"/>
      <c r="D9" s="182"/>
      <c r="E9" s="182"/>
    </row>
    <row r="11" spans="1:5">
      <c r="B11" s="199" t="s">
        <v>6</v>
      </c>
      <c r="C11" s="44" t="s">
        <v>1750</v>
      </c>
      <c r="D11" s="199" t="s">
        <v>1698</v>
      </c>
    </row>
    <row r="12" spans="1:5">
      <c r="B12" s="199"/>
      <c r="C12" s="19" t="s">
        <v>1577</v>
      </c>
      <c r="D12" s="199"/>
    </row>
    <row r="13" spans="1:5">
      <c r="B13" s="74" t="s">
        <v>241</v>
      </c>
      <c r="C13" s="146">
        <f>C14+C38+C74+C104+C150</f>
        <v>1484234.610959</v>
      </c>
      <c r="D13" s="146">
        <f>D14+D38+D74+D104+D150</f>
        <v>325139.48051420006</v>
      </c>
    </row>
    <row r="14" spans="1:5">
      <c r="B14" s="120" t="s">
        <v>1702</v>
      </c>
      <c r="C14" s="147">
        <f>C15+C22+C25+C30</f>
        <v>239464.28887499997</v>
      </c>
      <c r="D14" s="147">
        <f>D15+D22+D25+D30</f>
        <v>48476.61150259999</v>
      </c>
    </row>
    <row r="15" spans="1:5">
      <c r="B15" s="121" t="s">
        <v>83</v>
      </c>
      <c r="C15" s="147">
        <f>SUM(C16:C21)</f>
        <v>92986.411967000007</v>
      </c>
      <c r="D15" s="147">
        <v>20747.501750310003</v>
      </c>
    </row>
    <row r="16" spans="1:5">
      <c r="B16" s="68" t="s">
        <v>84</v>
      </c>
      <c r="C16" s="145">
        <v>7957.6912179999999</v>
      </c>
      <c r="D16" s="145">
        <v>2010.6479403599992</v>
      </c>
    </row>
    <row r="17" spans="2:4">
      <c r="B17" s="68" t="s">
        <v>85</v>
      </c>
      <c r="C17" s="145">
        <v>50979.967939000002</v>
      </c>
      <c r="D17" s="145">
        <v>10153.932949830001</v>
      </c>
    </row>
    <row r="18" spans="2:4">
      <c r="B18" s="68" t="s">
        <v>86</v>
      </c>
      <c r="C18" s="145">
        <v>26405.736634000001</v>
      </c>
      <c r="D18" s="145">
        <v>6739.2498418499999</v>
      </c>
    </row>
    <row r="19" spans="2:4">
      <c r="B19" s="68" t="s">
        <v>87</v>
      </c>
      <c r="C19" s="145">
        <v>6738.7567369999997</v>
      </c>
      <c r="D19" s="145">
        <v>1684.689891</v>
      </c>
    </row>
    <row r="20" spans="2:4">
      <c r="B20" s="68" t="s">
        <v>88</v>
      </c>
      <c r="C20" s="145">
        <v>813.15455099999997</v>
      </c>
      <c r="D20" s="145">
        <v>139.23090614000006</v>
      </c>
    </row>
    <row r="21" spans="2:4">
      <c r="B21" s="68" t="s">
        <v>1578</v>
      </c>
      <c r="C21" s="145">
        <v>91.104888000000003</v>
      </c>
      <c r="D21" s="145">
        <v>19.75022113</v>
      </c>
    </row>
    <row r="22" spans="2:4">
      <c r="B22" s="121" t="s">
        <v>89</v>
      </c>
      <c r="C22" s="147">
        <f>SUM(C23:C24)</f>
        <v>15166.993748999999</v>
      </c>
      <c r="D22" s="147">
        <v>2372.4414184799998</v>
      </c>
    </row>
    <row r="23" spans="2:4">
      <c r="B23" s="68" t="s">
        <v>90</v>
      </c>
      <c r="C23" s="145">
        <v>5679.9169469999997</v>
      </c>
      <c r="D23" s="145">
        <v>817.49282425000001</v>
      </c>
    </row>
    <row r="24" spans="2:4">
      <c r="B24" s="68" t="s">
        <v>91</v>
      </c>
      <c r="C24" s="145">
        <v>9487.0768019999996</v>
      </c>
      <c r="D24" s="145">
        <v>1554.94859423</v>
      </c>
    </row>
    <row r="25" spans="2:4">
      <c r="B25" s="121" t="s">
        <v>92</v>
      </c>
      <c r="C25" s="147">
        <f>SUM(C26:C29)</f>
        <v>53706.951427000007</v>
      </c>
      <c r="D25" s="147">
        <v>11111.996103929987</v>
      </c>
    </row>
    <row r="26" spans="2:4">
      <c r="B26" s="68" t="s">
        <v>93</v>
      </c>
      <c r="C26" s="145">
        <v>49289.055265000003</v>
      </c>
      <c r="D26" s="145">
        <v>10501.688227109988</v>
      </c>
    </row>
    <row r="27" spans="2:4">
      <c r="B27" s="68" t="s">
        <v>94</v>
      </c>
      <c r="C27" s="145">
        <v>4065.0264830000001</v>
      </c>
      <c r="D27" s="145">
        <v>540.3586829300001</v>
      </c>
    </row>
    <row r="28" spans="2:4">
      <c r="B28" s="68" t="s">
        <v>1059</v>
      </c>
      <c r="C28" s="145">
        <v>280.480234</v>
      </c>
      <c r="D28" s="145">
        <v>51.49619950000001</v>
      </c>
    </row>
    <row r="29" spans="2:4">
      <c r="B29" s="68" t="s">
        <v>95</v>
      </c>
      <c r="C29" s="145">
        <v>72.389444999999995</v>
      </c>
      <c r="D29" s="145">
        <v>18.452994389999997</v>
      </c>
    </row>
    <row r="30" spans="2:4">
      <c r="B30" s="121" t="s">
        <v>96</v>
      </c>
      <c r="C30" s="147">
        <f>SUM(C31:C37)</f>
        <v>77603.931731999983</v>
      </c>
      <c r="D30" s="147">
        <v>14244.672229879998</v>
      </c>
    </row>
    <row r="31" spans="2:4">
      <c r="B31" s="68" t="s">
        <v>97</v>
      </c>
      <c r="C31" s="145">
        <v>38088.754744999998</v>
      </c>
      <c r="D31" s="145">
        <v>5575.0324644400007</v>
      </c>
    </row>
    <row r="32" spans="2:4">
      <c r="B32" s="68" t="s">
        <v>98</v>
      </c>
      <c r="C32" s="145">
        <v>1400.4293500000001</v>
      </c>
      <c r="D32" s="145">
        <v>233.95710496000001</v>
      </c>
    </row>
    <row r="33" spans="2:4">
      <c r="B33" s="68" t="s">
        <v>99</v>
      </c>
      <c r="C33" s="145">
        <v>26646.094384</v>
      </c>
      <c r="D33" s="145">
        <v>6701.0881352399974</v>
      </c>
    </row>
    <row r="34" spans="2:4">
      <c r="B34" s="68" t="s">
        <v>100</v>
      </c>
      <c r="C34" s="145">
        <v>2809.3564959999999</v>
      </c>
      <c r="D34" s="145">
        <v>580.77563997000004</v>
      </c>
    </row>
    <row r="35" spans="2:4">
      <c r="B35" s="68" t="s">
        <v>101</v>
      </c>
      <c r="C35" s="145">
        <v>4003.9843820000001</v>
      </c>
      <c r="D35" s="145">
        <v>588.86236697999982</v>
      </c>
    </row>
    <row r="36" spans="2:4">
      <c r="B36" s="68" t="s">
        <v>102</v>
      </c>
      <c r="C36" s="145">
        <v>69.484139999999996</v>
      </c>
      <c r="D36" s="136">
        <v>17.371034999999999</v>
      </c>
    </row>
    <row r="37" spans="2:4">
      <c r="B37" s="68" t="s">
        <v>103</v>
      </c>
      <c r="C37" s="145">
        <v>4585.8282349999999</v>
      </c>
      <c r="D37" s="148">
        <v>547.58548328999996</v>
      </c>
    </row>
    <row r="38" spans="2:4">
      <c r="B38" s="120" t="s">
        <v>1206</v>
      </c>
      <c r="C38" s="147">
        <f>C39+C43+C49+C51+C56+C59+C65+C67+C69</f>
        <v>230637.10148299995</v>
      </c>
      <c r="D38" s="147">
        <v>50362.196782179992</v>
      </c>
    </row>
    <row r="39" spans="2:4">
      <c r="B39" s="121" t="s">
        <v>104</v>
      </c>
      <c r="C39" s="147">
        <f>SUM(C40:C42)</f>
        <v>23281.068770999998</v>
      </c>
      <c r="D39" s="147">
        <v>6878.3580013399978</v>
      </c>
    </row>
    <row r="40" spans="2:4">
      <c r="B40" s="68" t="s">
        <v>105</v>
      </c>
      <c r="C40" s="145">
        <v>21343.196200999999</v>
      </c>
      <c r="D40" s="148">
        <v>6522.1114413999985</v>
      </c>
    </row>
    <row r="41" spans="2:4">
      <c r="B41" s="68" t="s">
        <v>106</v>
      </c>
      <c r="C41" s="145">
        <v>1694.5834649999999</v>
      </c>
      <c r="D41" s="148">
        <v>305.20955232999984</v>
      </c>
    </row>
    <row r="42" spans="2:4">
      <c r="B42" s="68" t="s">
        <v>107</v>
      </c>
      <c r="C42" s="145">
        <v>243.28910500000001</v>
      </c>
      <c r="D42" s="148">
        <v>51.037007610000003</v>
      </c>
    </row>
    <row r="43" spans="2:4">
      <c r="B43" s="121" t="s">
        <v>108</v>
      </c>
      <c r="C43" s="147">
        <f>SUM(C44:C48)</f>
        <v>18069.727753000003</v>
      </c>
      <c r="D43" s="147">
        <v>3003.2865356699999</v>
      </c>
    </row>
    <row r="44" spans="2:4">
      <c r="B44" s="68" t="s">
        <v>109</v>
      </c>
      <c r="C44" s="145">
        <v>12036.003957000001</v>
      </c>
      <c r="D44" s="145">
        <v>2003.48512213</v>
      </c>
    </row>
    <row r="45" spans="2:4">
      <c r="B45" s="68" t="s">
        <v>110</v>
      </c>
      <c r="C45" s="145">
        <v>178.780957</v>
      </c>
      <c r="D45" s="145">
        <v>38.260430509999999</v>
      </c>
    </row>
    <row r="46" spans="2:4">
      <c r="B46" s="68" t="s">
        <v>1060</v>
      </c>
      <c r="C46" s="145">
        <v>252.44</v>
      </c>
      <c r="D46" s="145">
        <v>0</v>
      </c>
    </row>
    <row r="47" spans="2:4">
      <c r="B47" s="68" t="s">
        <v>111</v>
      </c>
      <c r="C47" s="145">
        <v>281.636753</v>
      </c>
      <c r="D47" s="145">
        <v>4.9878679299999993</v>
      </c>
    </row>
    <row r="48" spans="2:4">
      <c r="B48" s="68" t="s">
        <v>112</v>
      </c>
      <c r="C48" s="145">
        <v>5320.866086</v>
      </c>
      <c r="D48" s="145">
        <v>956.5531150999999</v>
      </c>
    </row>
    <row r="49" spans="2:4">
      <c r="B49" s="121" t="s">
        <v>113</v>
      </c>
      <c r="C49" s="147">
        <f>SUM(C50)</f>
        <v>8478.6767419999996</v>
      </c>
      <c r="D49" s="147">
        <v>1235.2406718599998</v>
      </c>
    </row>
    <row r="50" spans="2:4">
      <c r="B50" s="68" t="s">
        <v>114</v>
      </c>
      <c r="C50" s="145">
        <v>8478.6767419999996</v>
      </c>
      <c r="D50" s="145">
        <v>1235.2406718599998</v>
      </c>
    </row>
    <row r="51" spans="2:4">
      <c r="B51" s="121" t="s">
        <v>115</v>
      </c>
      <c r="C51" s="147">
        <f>SUM(C52:C55)</f>
        <v>90444.999545999977</v>
      </c>
      <c r="D51" s="147">
        <v>22921.505526149998</v>
      </c>
    </row>
    <row r="52" spans="2:4">
      <c r="B52" s="68" t="s">
        <v>116</v>
      </c>
      <c r="C52" s="145">
        <v>670.85495600000002</v>
      </c>
      <c r="D52" s="145">
        <v>102.38127266000002</v>
      </c>
    </row>
    <row r="53" spans="2:4">
      <c r="B53" s="68" t="s">
        <v>117</v>
      </c>
      <c r="C53" s="145">
        <v>84996.417663999993</v>
      </c>
      <c r="D53" s="145">
        <v>22466.1500046</v>
      </c>
    </row>
    <row r="54" spans="2:4">
      <c r="B54" s="68" t="s">
        <v>118</v>
      </c>
      <c r="C54" s="145">
        <v>51.500000999999997</v>
      </c>
      <c r="D54" s="145">
        <v>0</v>
      </c>
    </row>
    <row r="55" spans="2:4">
      <c r="B55" s="68" t="s">
        <v>119</v>
      </c>
      <c r="C55" s="145">
        <v>4726.2269249999999</v>
      </c>
      <c r="D55" s="145">
        <v>352.9742488899999</v>
      </c>
    </row>
    <row r="56" spans="2:4">
      <c r="B56" s="121" t="s">
        <v>120</v>
      </c>
      <c r="C56" s="147">
        <f>SUM(C57:C58)</f>
        <v>879.26182300000005</v>
      </c>
      <c r="D56" s="147">
        <v>143.32945756000001</v>
      </c>
    </row>
    <row r="57" spans="2:4">
      <c r="B57" s="68" t="s">
        <v>121</v>
      </c>
      <c r="C57" s="145">
        <v>868.70703800000001</v>
      </c>
      <c r="D57" s="145">
        <v>143.32945756000001</v>
      </c>
    </row>
    <row r="58" spans="2:4">
      <c r="B58" s="68" t="s">
        <v>511</v>
      </c>
      <c r="C58" s="145">
        <v>10.554785000000001</v>
      </c>
      <c r="D58" s="145">
        <v>0</v>
      </c>
    </row>
    <row r="59" spans="2:4">
      <c r="B59" s="121" t="s">
        <v>122</v>
      </c>
      <c r="C59" s="147">
        <f>SUM(C60:C64)</f>
        <v>77465.525556000008</v>
      </c>
      <c r="D59" s="147">
        <v>15244.66389315</v>
      </c>
    </row>
    <row r="60" spans="2:4">
      <c r="B60" s="68" t="s">
        <v>123</v>
      </c>
      <c r="C60" s="145">
        <v>37110.140373000002</v>
      </c>
      <c r="D60" s="145">
        <v>8155.5370367799978</v>
      </c>
    </row>
    <row r="61" spans="2:4">
      <c r="B61" s="68" t="s">
        <v>124</v>
      </c>
      <c r="C61" s="145">
        <v>21.182604000000001</v>
      </c>
      <c r="D61" s="145">
        <v>0</v>
      </c>
    </row>
    <row r="62" spans="2:4">
      <c r="B62" s="68" t="s">
        <v>125</v>
      </c>
      <c r="C62" s="145">
        <v>35218.491996999997</v>
      </c>
      <c r="D62" s="145">
        <v>6374.0811162900009</v>
      </c>
    </row>
    <row r="63" spans="2:4">
      <c r="B63" s="68" t="s">
        <v>126</v>
      </c>
      <c r="C63" s="145">
        <v>1202.5105940000001</v>
      </c>
      <c r="D63" s="145">
        <v>144.32313260000006</v>
      </c>
    </row>
    <row r="64" spans="2:4">
      <c r="B64" s="68" t="s">
        <v>127</v>
      </c>
      <c r="C64" s="145">
        <v>3913.1999879999998</v>
      </c>
      <c r="D64" s="145">
        <v>570.72260748000019</v>
      </c>
    </row>
    <row r="65" spans="2:4">
      <c r="B65" s="121" t="s">
        <v>128</v>
      </c>
      <c r="C65" s="147">
        <f>C66</f>
        <v>3805.3082479999998</v>
      </c>
      <c r="D65" s="147">
        <v>329.54488239000005</v>
      </c>
    </row>
    <row r="66" spans="2:4">
      <c r="B66" s="68" t="s">
        <v>129</v>
      </c>
      <c r="C66" s="145">
        <v>3805.3082479999998</v>
      </c>
      <c r="D66" s="145">
        <v>329.54488239000005</v>
      </c>
    </row>
    <row r="67" spans="2:4">
      <c r="B67" s="121" t="s">
        <v>130</v>
      </c>
      <c r="C67" s="147">
        <f>C68</f>
        <v>149.70302000000001</v>
      </c>
      <c r="D67" s="147">
        <v>18.712877489999997</v>
      </c>
    </row>
    <row r="68" spans="2:4">
      <c r="B68" s="68" t="s">
        <v>131</v>
      </c>
      <c r="C68" s="145">
        <v>149.70302000000001</v>
      </c>
      <c r="D68" s="145">
        <v>18.712877489999997</v>
      </c>
    </row>
    <row r="69" spans="2:4">
      <c r="B69" s="121" t="s">
        <v>132</v>
      </c>
      <c r="C69" s="147">
        <f>SUM(C70:C73)</f>
        <v>8062.8300239999999</v>
      </c>
      <c r="D69" s="147">
        <v>587.55493656999988</v>
      </c>
    </row>
    <row r="70" spans="2:4">
      <c r="B70" s="68" t="s">
        <v>462</v>
      </c>
      <c r="C70" s="145">
        <v>146.51128</v>
      </c>
      <c r="D70" s="145">
        <v>20</v>
      </c>
    </row>
    <row r="71" spans="2:4">
      <c r="B71" s="68" t="s">
        <v>1579</v>
      </c>
      <c r="C71" s="145">
        <v>3.9225690000000002</v>
      </c>
      <c r="D71" s="145">
        <v>0</v>
      </c>
    </row>
    <row r="72" spans="2:4">
      <c r="B72" s="68" t="s">
        <v>133</v>
      </c>
      <c r="C72" s="145">
        <v>7738.7249179999999</v>
      </c>
      <c r="D72" s="145">
        <v>524.13712231999989</v>
      </c>
    </row>
    <row r="73" spans="2:4">
      <c r="B73" s="68" t="s">
        <v>1061</v>
      </c>
      <c r="C73" s="145">
        <v>173.671257</v>
      </c>
      <c r="D73" s="145">
        <v>43.417814249999999</v>
      </c>
    </row>
    <row r="74" spans="2:4">
      <c r="B74" s="120" t="s">
        <v>1213</v>
      </c>
      <c r="C74" s="147">
        <f>C75+C80+C95</f>
        <v>14788.243644000002</v>
      </c>
      <c r="D74" s="147">
        <v>1828.1511284799997</v>
      </c>
    </row>
    <row r="75" spans="2:4">
      <c r="B75" s="121" t="s">
        <v>134</v>
      </c>
      <c r="C75" s="147">
        <f>SUM(C76:C79)</f>
        <v>1069.4035680000002</v>
      </c>
      <c r="D75" s="147">
        <v>113.81037894999999</v>
      </c>
    </row>
    <row r="76" spans="2:4">
      <c r="B76" s="68" t="s">
        <v>135</v>
      </c>
      <c r="C76" s="145">
        <v>225.042</v>
      </c>
      <c r="D76" s="145">
        <v>41.542250009999997</v>
      </c>
    </row>
    <row r="77" spans="2:4">
      <c r="B77" s="68" t="s">
        <v>136</v>
      </c>
      <c r="C77" s="145">
        <v>736.63497900000004</v>
      </c>
      <c r="D77" s="145">
        <v>61.614665839999994</v>
      </c>
    </row>
    <row r="78" spans="2:4">
      <c r="B78" s="68" t="s">
        <v>941</v>
      </c>
      <c r="C78" s="145">
        <v>18.204464000000002</v>
      </c>
      <c r="D78" s="145">
        <v>0</v>
      </c>
    </row>
    <row r="79" spans="2:4">
      <c r="B79" s="68" t="s">
        <v>137</v>
      </c>
      <c r="C79" s="145">
        <v>89.522125000000003</v>
      </c>
      <c r="D79" s="145">
        <v>10.6534631</v>
      </c>
    </row>
    <row r="80" spans="2:4">
      <c r="B80" s="121" t="s">
        <v>138</v>
      </c>
      <c r="C80" s="147">
        <f>SUM(C81:C94)</f>
        <v>8369.8522960000009</v>
      </c>
      <c r="D80" s="147">
        <v>1158.7036897999999</v>
      </c>
    </row>
    <row r="81" spans="2:4">
      <c r="B81" s="68" t="s">
        <v>139</v>
      </c>
      <c r="C81" s="145">
        <v>1130.0497190000001</v>
      </c>
      <c r="D81" s="145">
        <v>19.923075990000001</v>
      </c>
    </row>
    <row r="82" spans="2:4">
      <c r="B82" s="68" t="s">
        <v>1062</v>
      </c>
      <c r="C82" s="145">
        <v>31.467776000000001</v>
      </c>
      <c r="D82" s="145">
        <v>0</v>
      </c>
    </row>
    <row r="83" spans="2:4">
      <c r="B83" s="68" t="s">
        <v>140</v>
      </c>
      <c r="C83" s="145">
        <v>320.09149500000001</v>
      </c>
      <c r="D83" s="145">
        <v>42.477375019999997</v>
      </c>
    </row>
    <row r="84" spans="2:4">
      <c r="B84" s="68" t="s">
        <v>141</v>
      </c>
      <c r="C84" s="145">
        <v>35</v>
      </c>
      <c r="D84" s="145">
        <v>0.49559999999999998</v>
      </c>
    </row>
    <row r="85" spans="2:4">
      <c r="B85" s="68" t="s">
        <v>142</v>
      </c>
      <c r="C85" s="145">
        <v>8.4097159999999995</v>
      </c>
      <c r="D85" s="145">
        <v>0.79213416000000003</v>
      </c>
    </row>
    <row r="86" spans="2:4">
      <c r="B86" s="68" t="s">
        <v>143</v>
      </c>
      <c r="C86" s="145">
        <v>166.3</v>
      </c>
      <c r="D86" s="145">
        <v>43.727500030000002</v>
      </c>
    </row>
    <row r="87" spans="2:4">
      <c r="B87" s="68" t="s">
        <v>1063</v>
      </c>
      <c r="C87" s="145">
        <v>121.855463</v>
      </c>
      <c r="D87" s="145">
        <v>9.0531038400000003</v>
      </c>
    </row>
    <row r="88" spans="2:4">
      <c r="B88" s="68" t="s">
        <v>144</v>
      </c>
      <c r="C88" s="145">
        <v>1338.1688340000001</v>
      </c>
      <c r="D88" s="145">
        <v>165.39789782</v>
      </c>
    </row>
    <row r="89" spans="2:4">
      <c r="B89" s="68" t="s">
        <v>145</v>
      </c>
      <c r="C89" s="145">
        <v>2031.4511130000001</v>
      </c>
      <c r="D89" s="145">
        <v>268.72629664999999</v>
      </c>
    </row>
    <row r="90" spans="2:4">
      <c r="B90" s="68" t="s">
        <v>146</v>
      </c>
      <c r="C90" s="145">
        <v>101.411794</v>
      </c>
      <c r="D90" s="145">
        <v>17.595714809999997</v>
      </c>
    </row>
    <row r="91" spans="2:4">
      <c r="B91" s="68" t="s">
        <v>147</v>
      </c>
      <c r="C91" s="145">
        <v>1</v>
      </c>
      <c r="D91" s="145">
        <v>0</v>
      </c>
    </row>
    <row r="92" spans="2:4">
      <c r="B92" s="68" t="s">
        <v>1064</v>
      </c>
      <c r="C92" s="145">
        <v>30.547778999999998</v>
      </c>
      <c r="D92" s="145">
        <v>1.9017176400000002</v>
      </c>
    </row>
    <row r="93" spans="2:4">
      <c r="B93" s="68" t="s">
        <v>1755</v>
      </c>
      <c r="C93" s="145">
        <v>12</v>
      </c>
      <c r="D93" s="145">
        <v>4.6428661199999999</v>
      </c>
    </row>
    <row r="94" spans="2:4">
      <c r="B94" s="68" t="s">
        <v>148</v>
      </c>
      <c r="C94" s="145">
        <v>3042.0986069999999</v>
      </c>
      <c r="D94" s="145">
        <v>583.97040772000003</v>
      </c>
    </row>
    <row r="95" spans="2:4">
      <c r="B95" s="121" t="s">
        <v>149</v>
      </c>
      <c r="C95" s="147">
        <f>SUM(C96:C103)</f>
        <v>5348.9877800000004</v>
      </c>
      <c r="D95" s="147">
        <v>555.63705973000003</v>
      </c>
    </row>
    <row r="96" spans="2:4">
      <c r="B96" s="68" t="s">
        <v>150</v>
      </c>
      <c r="C96" s="145">
        <v>260.17793799999998</v>
      </c>
      <c r="D96" s="145">
        <v>49.785348810000002</v>
      </c>
    </row>
    <row r="97" spans="2:4">
      <c r="B97" s="68" t="s">
        <v>151</v>
      </c>
      <c r="C97" s="145">
        <v>5.5485429999999996</v>
      </c>
      <c r="D97" s="145">
        <v>1.1396355300000001</v>
      </c>
    </row>
    <row r="98" spans="2:4">
      <c r="B98" s="68" t="s">
        <v>152</v>
      </c>
      <c r="C98" s="145">
        <v>153.29686799999999</v>
      </c>
      <c r="D98" s="145">
        <v>20.058639030000002</v>
      </c>
    </row>
    <row r="99" spans="2:4">
      <c r="B99" s="68" t="s">
        <v>153</v>
      </c>
      <c r="C99" s="145">
        <v>17.3</v>
      </c>
      <c r="D99" s="145">
        <v>0</v>
      </c>
    </row>
    <row r="100" spans="2:4">
      <c r="B100" s="68" t="s">
        <v>1065</v>
      </c>
      <c r="C100" s="145">
        <v>4740.9021789999997</v>
      </c>
      <c r="D100" s="145">
        <v>458.57983598999999</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25.003607329999998</v>
      </c>
    </row>
    <row r="104" spans="2:4">
      <c r="B104" s="120" t="s">
        <v>1207</v>
      </c>
      <c r="C104" s="147">
        <f>C105+C110+C117+C124+C136+C145</f>
        <v>665858.50581899995</v>
      </c>
      <c r="D104" s="147">
        <v>134557.49818718003</v>
      </c>
    </row>
    <row r="105" spans="2:4">
      <c r="B105" s="121" t="s">
        <v>156</v>
      </c>
      <c r="C105" s="147">
        <f>SUM(C106:C109)</f>
        <v>30826.676151</v>
      </c>
      <c r="D105" s="147">
        <v>5164.2999476300001</v>
      </c>
    </row>
    <row r="106" spans="2:4">
      <c r="B106" s="68" t="s">
        <v>157</v>
      </c>
      <c r="C106" s="145">
        <v>8210.0601779999997</v>
      </c>
      <c r="D106" s="145">
        <v>336.29006864999997</v>
      </c>
    </row>
    <row r="107" spans="2:4">
      <c r="B107" s="68" t="s">
        <v>158</v>
      </c>
      <c r="C107" s="145">
        <v>761.51309400000002</v>
      </c>
      <c r="D107" s="145">
        <v>80.17067680000001</v>
      </c>
    </row>
    <row r="108" spans="2:4">
      <c r="B108" s="68" t="s">
        <v>159</v>
      </c>
      <c r="C108" s="145">
        <v>21833.102878999998</v>
      </c>
      <c r="D108" s="145">
        <v>4747.83920218</v>
      </c>
    </row>
    <row r="109" spans="2:4">
      <c r="B109" s="68" t="s">
        <v>1239</v>
      </c>
      <c r="C109" s="145">
        <v>22</v>
      </c>
      <c r="D109" s="145">
        <v>0</v>
      </c>
    </row>
    <row r="110" spans="2:4">
      <c r="B110" s="121" t="s">
        <v>160</v>
      </c>
      <c r="C110" s="147">
        <f>SUM(C111:C116)</f>
        <v>137362.566364</v>
      </c>
      <c r="D110" s="147">
        <v>29628.908796569998</v>
      </c>
    </row>
    <row r="111" spans="2:4">
      <c r="B111" s="68" t="s">
        <v>1067</v>
      </c>
      <c r="C111" s="145">
        <v>212.50466499999999</v>
      </c>
      <c r="D111" s="145">
        <v>52.74449456</v>
      </c>
    </row>
    <row r="112" spans="2:4">
      <c r="B112" s="68" t="s">
        <v>161</v>
      </c>
      <c r="C112" s="145">
        <v>13920.343099</v>
      </c>
      <c r="D112" s="145">
        <v>3269.9416290600002</v>
      </c>
    </row>
    <row r="113" spans="2:4">
      <c r="B113" s="68" t="s">
        <v>162</v>
      </c>
      <c r="C113" s="145">
        <v>11014.63715</v>
      </c>
      <c r="D113" s="145">
        <v>1909.7138690199999</v>
      </c>
    </row>
    <row r="114" spans="2:4">
      <c r="B114" s="68" t="s">
        <v>163</v>
      </c>
      <c r="C114" s="145">
        <v>35.07</v>
      </c>
      <c r="D114" s="145">
        <v>0.67589699999999997</v>
      </c>
    </row>
    <row r="115" spans="2:4">
      <c r="B115" s="68" t="s">
        <v>164</v>
      </c>
      <c r="C115" s="145">
        <v>91.010413999999997</v>
      </c>
      <c r="D115" s="145">
        <v>16.495210369999999</v>
      </c>
    </row>
    <row r="116" spans="2:4">
      <c r="B116" s="68" t="s">
        <v>165</v>
      </c>
      <c r="C116" s="145">
        <v>112089.001036</v>
      </c>
      <c r="D116" s="145">
        <v>24379.33769656</v>
      </c>
    </row>
    <row r="117" spans="2:4">
      <c r="B117" s="121" t="s">
        <v>166</v>
      </c>
      <c r="C117" s="147">
        <f>SUM(C118:C123)</f>
        <v>12302.416115</v>
      </c>
      <c r="D117" s="147">
        <v>2089.6096793999995</v>
      </c>
    </row>
    <row r="118" spans="2:4">
      <c r="B118" s="68" t="s">
        <v>167</v>
      </c>
      <c r="C118" s="145">
        <v>2555.0100000000002</v>
      </c>
      <c r="D118" s="145">
        <v>223.92184331000001</v>
      </c>
    </row>
    <row r="119" spans="2:4">
      <c r="B119" s="68" t="s">
        <v>168</v>
      </c>
      <c r="C119" s="145">
        <v>2345.722436</v>
      </c>
      <c r="D119" s="145">
        <v>538.09437252999999</v>
      </c>
    </row>
    <row r="120" spans="2:4">
      <c r="B120" s="68" t="s">
        <v>169</v>
      </c>
      <c r="C120" s="145">
        <v>4302.6366909999997</v>
      </c>
      <c r="D120" s="145">
        <v>882.43339695999987</v>
      </c>
    </row>
    <row r="121" spans="2:4">
      <c r="B121" s="68" t="s">
        <v>455</v>
      </c>
      <c r="C121" s="145">
        <v>1.3018430000000001</v>
      </c>
      <c r="D121" s="145">
        <v>0</v>
      </c>
    </row>
    <row r="122" spans="2:4">
      <c r="B122" s="68" t="s">
        <v>170</v>
      </c>
      <c r="C122" s="145">
        <v>209.42951099999999</v>
      </c>
      <c r="D122" s="145">
        <v>129.61766463999999</v>
      </c>
    </row>
    <row r="123" spans="2:4">
      <c r="B123" s="68" t="s">
        <v>171</v>
      </c>
      <c r="C123" s="145">
        <v>2888.315634</v>
      </c>
      <c r="D123" s="145">
        <v>315.54240196000006</v>
      </c>
    </row>
    <row r="124" spans="2:4">
      <c r="B124" s="121" t="s">
        <v>1580</v>
      </c>
      <c r="C124" s="147">
        <f>SUM(C125:C135)</f>
        <v>309600.27435099997</v>
      </c>
      <c r="D124" s="147">
        <v>61774.920820629988</v>
      </c>
    </row>
    <row r="125" spans="2:4">
      <c r="B125" s="68" t="s">
        <v>172</v>
      </c>
      <c r="C125" s="145">
        <v>15790.264520999999</v>
      </c>
      <c r="D125" s="145">
        <v>2503.27439482</v>
      </c>
    </row>
    <row r="126" spans="2:4">
      <c r="B126" s="68" t="s">
        <v>512</v>
      </c>
      <c r="C126" s="145">
        <v>110523.979362</v>
      </c>
      <c r="D126" s="145">
        <v>25272.875912980002</v>
      </c>
    </row>
    <row r="127" spans="2:4">
      <c r="B127" s="68" t="s">
        <v>513</v>
      </c>
      <c r="C127" s="145">
        <v>33349.383498000003</v>
      </c>
      <c r="D127" s="145">
        <v>7093.9431242800001</v>
      </c>
    </row>
    <row r="128" spans="2:4">
      <c r="B128" s="68" t="s">
        <v>173</v>
      </c>
      <c r="C128" s="145">
        <v>25693.434943</v>
      </c>
      <c r="D128" s="145">
        <v>5049.7690847599997</v>
      </c>
    </row>
    <row r="129" spans="2:4">
      <c r="B129" s="68" t="s">
        <v>174</v>
      </c>
      <c r="C129" s="145">
        <v>4244.5817889999998</v>
      </c>
      <c r="D129" s="145">
        <v>526.27041571000007</v>
      </c>
    </row>
    <row r="130" spans="2:4">
      <c r="B130" s="68" t="s">
        <v>175</v>
      </c>
      <c r="C130" s="145">
        <v>12539.267331999999</v>
      </c>
      <c r="D130" s="145">
        <v>2798.6493270300007</v>
      </c>
    </row>
    <row r="131" spans="2:4">
      <c r="B131" s="68" t="s">
        <v>176</v>
      </c>
      <c r="C131" s="145">
        <v>1607.7136760000001</v>
      </c>
      <c r="D131" s="145">
        <v>260.89884496000002</v>
      </c>
    </row>
    <row r="132" spans="2:4">
      <c r="B132" s="68" t="s">
        <v>177</v>
      </c>
      <c r="C132" s="145">
        <v>718.99446699999999</v>
      </c>
      <c r="D132" s="145">
        <v>140.39554955999998</v>
      </c>
    </row>
    <row r="133" spans="2:4">
      <c r="B133" s="68" t="s">
        <v>178</v>
      </c>
      <c r="C133" s="145">
        <v>839.652468</v>
      </c>
      <c r="D133" s="145">
        <v>71.759922220000007</v>
      </c>
    </row>
    <row r="134" spans="2:4">
      <c r="B134" s="68" t="s">
        <v>179</v>
      </c>
      <c r="C134" s="145">
        <v>973.19638599999996</v>
      </c>
      <c r="D134" s="145">
        <v>202.39379021000002</v>
      </c>
    </row>
    <row r="135" spans="2:4">
      <c r="B135" s="68" t="s">
        <v>180</v>
      </c>
      <c r="C135" s="145">
        <v>103319.805909</v>
      </c>
      <c r="D135" s="145">
        <v>17854.690454099993</v>
      </c>
    </row>
    <row r="136" spans="2:4">
      <c r="B136" s="121" t="s">
        <v>1208</v>
      </c>
      <c r="C136" s="147">
        <f>SUM(C137:C144)</f>
        <v>174781.847098</v>
      </c>
      <c r="D136" s="147">
        <v>35744.54922809</v>
      </c>
    </row>
    <row r="137" spans="2:4">
      <c r="B137" s="68" t="s">
        <v>181</v>
      </c>
      <c r="C137" s="145">
        <v>91290.753301999997</v>
      </c>
      <c r="D137" s="145">
        <v>19435.81433225</v>
      </c>
    </row>
    <row r="138" spans="2:4">
      <c r="B138" s="68" t="s">
        <v>934</v>
      </c>
      <c r="C138" s="145">
        <v>6.6924960000000002</v>
      </c>
      <c r="D138" s="145">
        <v>0</v>
      </c>
    </row>
    <row r="139" spans="2:4">
      <c r="B139" s="68" t="s">
        <v>182</v>
      </c>
      <c r="C139" s="145">
        <v>1147.105</v>
      </c>
      <c r="D139" s="145">
        <v>99.743219749999994</v>
      </c>
    </row>
    <row r="140" spans="2:4">
      <c r="B140" s="68" t="s">
        <v>183</v>
      </c>
      <c r="C140" s="145">
        <v>3530.3857640000001</v>
      </c>
      <c r="D140" s="145">
        <v>513.46256179</v>
      </c>
    </row>
    <row r="141" spans="2:4">
      <c r="B141" s="68" t="s">
        <v>184</v>
      </c>
      <c r="C141" s="145">
        <v>1578.403695</v>
      </c>
      <c r="D141" s="145">
        <v>238.79218509000003</v>
      </c>
    </row>
    <row r="142" spans="2:4">
      <c r="B142" s="68" t="s">
        <v>185</v>
      </c>
      <c r="C142" s="145">
        <v>73145.556675</v>
      </c>
      <c r="D142" s="145">
        <v>14669.81364572</v>
      </c>
    </row>
    <row r="143" spans="2:4">
      <c r="B143" s="68" t="s">
        <v>1068</v>
      </c>
      <c r="C143" s="145">
        <v>1.6</v>
      </c>
      <c r="D143" s="145">
        <v>0</v>
      </c>
    </row>
    <row r="144" spans="2:4">
      <c r="B144" s="68" t="s">
        <v>186</v>
      </c>
      <c r="C144" s="145">
        <v>4081.3501660000002</v>
      </c>
      <c r="D144" s="145">
        <v>786.92328349000002</v>
      </c>
    </row>
    <row r="145" spans="2:5">
      <c r="B145" s="121" t="s">
        <v>187</v>
      </c>
      <c r="C145" s="147">
        <f>SUM(C146:C149)</f>
        <v>984.72573999999997</v>
      </c>
      <c r="D145" s="147">
        <v>155.20971485999999</v>
      </c>
    </row>
    <row r="146" spans="2:5">
      <c r="B146" s="68" t="s">
        <v>188</v>
      </c>
      <c r="C146" s="145">
        <v>224.073001</v>
      </c>
      <c r="D146" s="145">
        <v>34.670209379999996</v>
      </c>
    </row>
    <row r="147" spans="2:5">
      <c r="B147" s="68" t="s">
        <v>1069</v>
      </c>
      <c r="C147" s="145">
        <v>112.47176399999999</v>
      </c>
      <c r="D147" s="145">
        <v>14.133475330000001</v>
      </c>
    </row>
    <row r="148" spans="2:5">
      <c r="B148" s="68" t="s">
        <v>189</v>
      </c>
      <c r="C148" s="145">
        <v>253.35952499999999</v>
      </c>
      <c r="D148" s="145">
        <v>23.4592721</v>
      </c>
    </row>
    <row r="149" spans="2:5">
      <c r="B149" s="68" t="s">
        <v>190</v>
      </c>
      <c r="C149" s="145">
        <v>394.82145000000003</v>
      </c>
      <c r="D149" s="145">
        <v>82.94675805</v>
      </c>
    </row>
    <row r="150" spans="2:5">
      <c r="B150" s="120" t="s">
        <v>1581</v>
      </c>
      <c r="C150" s="147">
        <f>C151</f>
        <v>333486.47113800002</v>
      </c>
      <c r="D150" s="147">
        <v>89915.022913760011</v>
      </c>
    </row>
    <row r="151" spans="2:5">
      <c r="B151" s="121" t="s">
        <v>1582</v>
      </c>
      <c r="C151" s="147">
        <f>C152</f>
        <v>333486.47113800002</v>
      </c>
      <c r="D151" s="147">
        <v>89915.022913760011</v>
      </c>
    </row>
    <row r="152" spans="2:5">
      <c r="B152" s="68" t="s">
        <v>1583</v>
      </c>
      <c r="C152" s="145">
        <v>333486.47113800002</v>
      </c>
      <c r="D152" s="145">
        <v>89915.022913760011</v>
      </c>
    </row>
    <row r="153" spans="2:5">
      <c r="B153" s="74" t="s">
        <v>454</v>
      </c>
      <c r="C153" s="146">
        <f t="shared" ref="C153:D155" si="0">C154</f>
        <v>108120.51053499999</v>
      </c>
      <c r="D153" s="146">
        <f t="shared" si="0"/>
        <v>35819.374918610003</v>
      </c>
    </row>
    <row r="154" spans="2:5">
      <c r="B154" s="120" t="s">
        <v>1584</v>
      </c>
      <c r="C154" s="147">
        <f t="shared" si="0"/>
        <v>108120.51053499999</v>
      </c>
      <c r="D154" s="147">
        <f t="shared" si="0"/>
        <v>35819.374918610003</v>
      </c>
    </row>
    <row r="155" spans="2:5">
      <c r="B155" s="121" t="s">
        <v>1585</v>
      </c>
      <c r="C155" s="147">
        <f t="shared" si="0"/>
        <v>108120.51053499999</v>
      </c>
      <c r="D155" s="147">
        <f t="shared" si="0"/>
        <v>35819.374918610003</v>
      </c>
    </row>
    <row r="156" spans="2:5">
      <c r="B156" s="68" t="s">
        <v>1586</v>
      </c>
      <c r="C156" s="145">
        <v>108120.51053499999</v>
      </c>
      <c r="D156" s="145">
        <v>35819.374918610003</v>
      </c>
    </row>
    <row r="157" spans="2:5">
      <c r="B157" s="57" t="s">
        <v>453</v>
      </c>
      <c r="C157" s="23">
        <f>C153+C13</f>
        <v>1592355.1214939998</v>
      </c>
      <c r="D157" s="23">
        <f>D153+D13</f>
        <v>360958.85543281003</v>
      </c>
    </row>
    <row r="158" spans="2:5">
      <c r="B158" s="158" t="s">
        <v>1739</v>
      </c>
      <c r="D158" s="27"/>
      <c r="E158" s="27"/>
    </row>
    <row r="159" spans="2:5">
      <c r="B159" s="159" t="s">
        <v>1701</v>
      </c>
      <c r="C159" s="160"/>
      <c r="D159" s="160"/>
      <c r="E159" s="33"/>
    </row>
    <row r="160" spans="2:5" ht="27" customHeight="1">
      <c r="B160" s="192" t="s">
        <v>1746</v>
      </c>
      <c r="C160" s="192"/>
      <c r="D160" s="192"/>
      <c r="E160" s="30"/>
    </row>
    <row r="161" spans="2:3" ht="25.5" customHeight="1">
      <c r="B161" s="190" t="s">
        <v>1740</v>
      </c>
      <c r="C161" s="190"/>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18" sqref="J18"/>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3" t="s">
        <v>0</v>
      </c>
      <c r="B1" s="183"/>
      <c r="C1" s="183"/>
      <c r="D1" s="183"/>
      <c r="E1" s="183"/>
    </row>
    <row r="2" spans="1:6" ht="21" customHeight="1">
      <c r="A2" s="184" t="s">
        <v>1</v>
      </c>
      <c r="B2" s="184"/>
      <c r="C2" s="184"/>
      <c r="D2" s="184"/>
      <c r="E2" s="184"/>
    </row>
    <row r="3" spans="1:6" ht="14.45" customHeight="1">
      <c r="A3" s="185" t="s">
        <v>2</v>
      </c>
      <c r="B3" s="185"/>
      <c r="C3" s="185"/>
      <c r="D3" s="185"/>
      <c r="E3" s="185"/>
    </row>
    <row r="5" spans="1:6" ht="18" customHeight="1">
      <c r="A5" s="186" t="s">
        <v>23</v>
      </c>
      <c r="B5" s="186"/>
      <c r="C5" s="186"/>
      <c r="D5" s="186"/>
      <c r="E5" s="186"/>
      <c r="F5" s="38"/>
    </row>
    <row r="6" spans="1:6" ht="18.75">
      <c r="A6" s="198" t="s">
        <v>191</v>
      </c>
      <c r="B6" s="198"/>
      <c r="C6" s="198"/>
      <c r="D6" s="198"/>
      <c r="E6" s="198"/>
    </row>
    <row r="7" spans="1:6" ht="18.75">
      <c r="A7" s="200" t="s">
        <v>1744</v>
      </c>
      <c r="B7" s="200"/>
      <c r="C7" s="200"/>
      <c r="D7" s="200"/>
      <c r="E7" s="200"/>
    </row>
    <row r="8" spans="1:6" ht="18.75">
      <c r="A8" s="193" t="s">
        <v>1577</v>
      </c>
      <c r="B8" s="193"/>
      <c r="C8" s="193"/>
      <c r="D8" s="193"/>
      <c r="E8" s="193"/>
    </row>
    <row r="9" spans="1:6" ht="15.75">
      <c r="A9" s="182" t="s">
        <v>5</v>
      </c>
      <c r="B9" s="182"/>
      <c r="C9" s="182"/>
      <c r="D9" s="182"/>
      <c r="E9" s="182"/>
    </row>
    <row r="11" spans="1:6">
      <c r="C11" s="199" t="s">
        <v>6</v>
      </c>
      <c r="D11" s="44" t="s">
        <v>1750</v>
      </c>
      <c r="E11" s="199" t="s">
        <v>1698</v>
      </c>
    </row>
    <row r="12" spans="1:6">
      <c r="C12" s="199"/>
      <c r="D12" s="19" t="s">
        <v>1577</v>
      </c>
      <c r="E12" s="199"/>
    </row>
    <row r="13" spans="1:6">
      <c r="C13" s="46" t="s">
        <v>241</v>
      </c>
      <c r="D13" s="64">
        <f>D14+D20+D30+D40+D49+D56+D66+D70</f>
        <v>1484234.610959</v>
      </c>
      <c r="E13" s="64">
        <f>E14+E20+E30+E40+E49+E56+E66+E70</f>
        <v>325139.4805142</v>
      </c>
    </row>
    <row r="14" spans="1:6">
      <c r="C14" s="120" t="s">
        <v>1587</v>
      </c>
      <c r="D14" s="147">
        <f>SUM(D15:D19)</f>
        <v>359129.92480000004</v>
      </c>
      <c r="E14" s="147">
        <f>SUM(E15:E19)</f>
        <v>76415.893259450022</v>
      </c>
    </row>
    <row r="15" spans="1:6">
      <c r="C15" s="122" t="s">
        <v>192</v>
      </c>
      <c r="D15" s="145">
        <v>292808.493173</v>
      </c>
      <c r="E15" s="145">
        <v>63758.128824770021</v>
      </c>
    </row>
    <row r="16" spans="1:6">
      <c r="C16" s="122" t="s">
        <v>193</v>
      </c>
      <c r="D16" s="145">
        <v>24402.035100000001</v>
      </c>
      <c r="E16" s="145">
        <v>3133.9937892899998</v>
      </c>
    </row>
    <row r="17" spans="3:5">
      <c r="C17" s="122" t="s">
        <v>194</v>
      </c>
      <c r="D17" s="145">
        <v>1099.1648299999999</v>
      </c>
      <c r="E17" s="145">
        <v>225.16081199000001</v>
      </c>
    </row>
    <row r="18" spans="3:5">
      <c r="C18" s="122" t="s">
        <v>1149</v>
      </c>
      <c r="D18" s="145">
        <v>3422.9494800000002</v>
      </c>
      <c r="E18" s="145">
        <v>267.61956949</v>
      </c>
    </row>
    <row r="19" spans="3:5">
      <c r="C19" s="122" t="s">
        <v>195</v>
      </c>
      <c r="D19" s="145">
        <v>37397.282217</v>
      </c>
      <c r="E19" s="145">
        <v>9030.9902639100001</v>
      </c>
    </row>
    <row r="20" spans="3:5">
      <c r="C20" s="120" t="s">
        <v>1588</v>
      </c>
      <c r="D20" s="147">
        <f>SUM(D21:D29)</f>
        <v>99817.643202999985</v>
      </c>
      <c r="E20" s="147">
        <f>SUM(E21:E29)</f>
        <v>21319.240790790001</v>
      </c>
    </row>
    <row r="21" spans="3:5">
      <c r="C21" s="122" t="s">
        <v>196</v>
      </c>
      <c r="D21" s="145">
        <v>13742.110764999999</v>
      </c>
      <c r="E21" s="145">
        <v>3063.5678612799989</v>
      </c>
    </row>
    <row r="22" spans="3:5">
      <c r="C22" s="122" t="s">
        <v>197</v>
      </c>
      <c r="D22" s="145">
        <v>8656.9223629999997</v>
      </c>
      <c r="E22" s="145">
        <v>1221.6873920600001</v>
      </c>
    </row>
    <row r="23" spans="3:5">
      <c r="C23" s="122" t="s">
        <v>198</v>
      </c>
      <c r="D23" s="145">
        <v>4877.5279819999996</v>
      </c>
      <c r="E23" s="145">
        <v>639.26939094999989</v>
      </c>
    </row>
    <row r="24" spans="3:5">
      <c r="C24" s="122" t="s">
        <v>199</v>
      </c>
      <c r="D24" s="145">
        <v>1402.4375700000001</v>
      </c>
      <c r="E24" s="145">
        <v>334.30289847</v>
      </c>
    </row>
    <row r="25" spans="3:5">
      <c r="C25" s="122" t="s">
        <v>200</v>
      </c>
      <c r="D25" s="145">
        <v>11699.573503</v>
      </c>
      <c r="E25" s="145">
        <v>1340.2086527099998</v>
      </c>
    </row>
    <row r="26" spans="3:5">
      <c r="C26" s="122" t="s">
        <v>201</v>
      </c>
      <c r="D26" s="145">
        <v>7607.6482530000003</v>
      </c>
      <c r="E26" s="145">
        <v>2083.7113494300002</v>
      </c>
    </row>
    <row r="27" spans="3:5">
      <c r="C27" s="122" t="s">
        <v>202</v>
      </c>
      <c r="D27" s="145">
        <v>5769.9536120000002</v>
      </c>
      <c r="E27" s="145">
        <v>702.10052031000009</v>
      </c>
    </row>
    <row r="28" spans="3:5">
      <c r="C28" s="122" t="s">
        <v>203</v>
      </c>
      <c r="D28" s="145">
        <v>15421.115898</v>
      </c>
      <c r="E28" s="145">
        <v>2670.177952999999</v>
      </c>
    </row>
    <row r="29" spans="3:5">
      <c r="C29" s="122" t="s">
        <v>204</v>
      </c>
      <c r="D29" s="145">
        <v>30640.353256999999</v>
      </c>
      <c r="E29" s="145">
        <v>9264.2147725800041</v>
      </c>
    </row>
    <row r="30" spans="3:5">
      <c r="C30" s="120" t="s">
        <v>1589</v>
      </c>
      <c r="D30" s="147">
        <f>SUM(D31:D39)</f>
        <v>68595.936121999999</v>
      </c>
      <c r="E30" s="147">
        <f>SUM(E31:E39)</f>
        <v>4784.8613063099983</v>
      </c>
    </row>
    <row r="31" spans="3:5">
      <c r="C31" s="122" t="s">
        <v>205</v>
      </c>
      <c r="D31" s="145">
        <v>10628.747192999999</v>
      </c>
      <c r="E31" s="145">
        <v>1069.1955282799993</v>
      </c>
    </row>
    <row r="32" spans="3:5">
      <c r="C32" s="122" t="s">
        <v>206</v>
      </c>
      <c r="D32" s="145">
        <v>6846.6156350000001</v>
      </c>
      <c r="E32" s="145">
        <v>522.11768063000011</v>
      </c>
    </row>
    <row r="33" spans="3:5">
      <c r="C33" s="122" t="s">
        <v>207</v>
      </c>
      <c r="D33" s="145">
        <v>3047.776625</v>
      </c>
      <c r="E33" s="145">
        <v>307.87429621000001</v>
      </c>
    </row>
    <row r="34" spans="3:5">
      <c r="C34" s="122" t="s">
        <v>208</v>
      </c>
      <c r="D34" s="145">
        <v>13549.146817999999</v>
      </c>
      <c r="E34" s="145">
        <v>569.47629423000001</v>
      </c>
    </row>
    <row r="35" spans="3:5">
      <c r="C35" s="122" t="s">
        <v>209</v>
      </c>
      <c r="D35" s="145">
        <v>513.71471399999996</v>
      </c>
      <c r="E35" s="145">
        <v>38.142055419999998</v>
      </c>
    </row>
    <row r="36" spans="3:5">
      <c r="C36" s="122" t="s">
        <v>210</v>
      </c>
      <c r="D36" s="136">
        <v>4533.8070749999997</v>
      </c>
      <c r="E36" s="145">
        <v>135.02190452000002</v>
      </c>
    </row>
    <row r="37" spans="3:5">
      <c r="C37" s="122" t="s">
        <v>211</v>
      </c>
      <c r="D37" s="148">
        <v>8986.8251540000001</v>
      </c>
      <c r="E37" s="145">
        <v>1172.4894612899993</v>
      </c>
    </row>
    <row r="38" spans="3:5">
      <c r="C38" s="122" t="s">
        <v>212</v>
      </c>
      <c r="D38" s="148">
        <v>3801.497018</v>
      </c>
      <c r="E38" s="145">
        <v>0</v>
      </c>
    </row>
    <row r="39" spans="3:5">
      <c r="C39" s="122" t="s">
        <v>213</v>
      </c>
      <c r="D39" s="148">
        <v>16687.80589</v>
      </c>
      <c r="E39" s="145">
        <v>970.54408572999955</v>
      </c>
    </row>
    <row r="40" spans="3:5">
      <c r="C40" s="120" t="s">
        <v>1590</v>
      </c>
      <c r="D40" s="147">
        <f>SUM(D41:D48)</f>
        <v>492738.20958100003</v>
      </c>
      <c r="E40" s="147">
        <f>SUM(E41:E48)</f>
        <v>118746.91717407998</v>
      </c>
    </row>
    <row r="41" spans="3:5">
      <c r="C41" s="122" t="s">
        <v>214</v>
      </c>
      <c r="D41" s="148">
        <v>158377.96735699999</v>
      </c>
      <c r="E41" s="145">
        <v>35011.89682252999</v>
      </c>
    </row>
    <row r="42" spans="3:5">
      <c r="C42" s="122" t="s">
        <v>1756</v>
      </c>
      <c r="D42" s="148">
        <v>155752.82044400001</v>
      </c>
      <c r="E42" s="145">
        <v>37523.67770521999</v>
      </c>
    </row>
    <row r="43" spans="3:5">
      <c r="C43" s="122" t="s">
        <v>215</v>
      </c>
      <c r="D43" s="145">
        <v>15862.403949</v>
      </c>
      <c r="E43" s="145">
        <v>3649.4773719699992</v>
      </c>
    </row>
    <row r="44" spans="3:5">
      <c r="C44" s="122" t="s">
        <v>216</v>
      </c>
      <c r="D44" s="145">
        <v>96748.493755000003</v>
      </c>
      <c r="E44" s="145">
        <v>24246.24188161</v>
      </c>
    </row>
    <row r="45" spans="3:5">
      <c r="C45" s="122" t="s">
        <v>217</v>
      </c>
      <c r="D45" s="145">
        <v>35900.368300000002</v>
      </c>
      <c r="E45" s="145">
        <v>11764.45226122</v>
      </c>
    </row>
    <row r="46" spans="3:5">
      <c r="C46" s="122" t="s">
        <v>218</v>
      </c>
      <c r="D46" s="145">
        <v>13500</v>
      </c>
      <c r="E46" s="145">
        <v>5131.8847121899998</v>
      </c>
    </row>
    <row r="47" spans="3:5">
      <c r="C47" s="122" t="s">
        <v>219</v>
      </c>
      <c r="D47" s="145">
        <v>966.93837299999996</v>
      </c>
      <c r="E47" s="145">
        <v>237.14439366000005</v>
      </c>
    </row>
    <row r="48" spans="3:5">
      <c r="C48" s="122" t="s">
        <v>220</v>
      </c>
      <c r="D48" s="145">
        <v>15629.217403000001</v>
      </c>
      <c r="E48" s="145">
        <v>1182.14202568</v>
      </c>
    </row>
    <row r="49" spans="3:5">
      <c r="C49" s="120" t="s">
        <v>1591</v>
      </c>
      <c r="D49" s="147">
        <f>SUM(D50:D55)</f>
        <v>60117.023256999993</v>
      </c>
      <c r="E49" s="147">
        <f>SUM(E50:E55)</f>
        <v>13583.604057030001</v>
      </c>
    </row>
    <row r="50" spans="3:5">
      <c r="C50" s="122" t="s">
        <v>221</v>
      </c>
      <c r="D50" s="145">
        <v>174.81</v>
      </c>
      <c r="E50" s="145">
        <v>317.94607129000002</v>
      </c>
    </row>
    <row r="51" spans="3:5">
      <c r="C51" s="122" t="s">
        <v>1757</v>
      </c>
      <c r="D51" s="145">
        <v>9757.551453</v>
      </c>
      <c r="E51" s="145">
        <v>1211.17118149</v>
      </c>
    </row>
    <row r="52" spans="3:5">
      <c r="C52" s="122" t="s">
        <v>222</v>
      </c>
      <c r="D52" s="145">
        <v>9925.5430080000006</v>
      </c>
      <c r="E52" s="145">
        <v>2903.2608453000003</v>
      </c>
    </row>
    <row r="53" spans="3:5">
      <c r="C53" s="122" t="s">
        <v>1758</v>
      </c>
      <c r="D53" s="145">
        <v>37633.288796000001</v>
      </c>
      <c r="E53" s="145">
        <v>9006.2259589500009</v>
      </c>
    </row>
    <row r="54" spans="3:5">
      <c r="C54" s="122" t="s">
        <v>223</v>
      </c>
      <c r="D54" s="145">
        <v>2582.63</v>
      </c>
      <c r="E54" s="145">
        <v>145</v>
      </c>
    </row>
    <row r="55" spans="3:5">
      <c r="C55" s="122" t="s">
        <v>224</v>
      </c>
      <c r="D55" s="145">
        <v>43.2</v>
      </c>
      <c r="E55" s="145">
        <v>0</v>
      </c>
    </row>
    <row r="56" spans="3:5">
      <c r="C56" s="120" t="s">
        <v>1592</v>
      </c>
      <c r="D56" s="147">
        <f>SUM(D57:D65)</f>
        <v>34281.034268999996</v>
      </c>
      <c r="E56" s="147">
        <f>SUM(E57:E65)</f>
        <v>2640.2411089800003</v>
      </c>
    </row>
    <row r="57" spans="3:5">
      <c r="C57" s="122" t="s">
        <v>225</v>
      </c>
      <c r="D57" s="145">
        <v>12876.61881</v>
      </c>
      <c r="E57" s="145">
        <v>539.32148593000011</v>
      </c>
    </row>
    <row r="58" spans="3:5">
      <c r="C58" s="122" t="s">
        <v>226</v>
      </c>
      <c r="D58" s="145">
        <v>1615.878299</v>
      </c>
      <c r="E58" s="145">
        <v>246.78993602</v>
      </c>
    </row>
    <row r="59" spans="3:5">
      <c r="C59" s="122" t="s">
        <v>227</v>
      </c>
      <c r="D59" s="145">
        <v>1644.102108</v>
      </c>
      <c r="E59" s="145">
        <v>497.03055816999995</v>
      </c>
    </row>
    <row r="60" spans="3:5">
      <c r="C60" s="122" t="s">
        <v>228</v>
      </c>
      <c r="D60" s="145">
        <v>7693.0715810000002</v>
      </c>
      <c r="E60" s="145">
        <v>618.90895783000019</v>
      </c>
    </row>
    <row r="61" spans="3:5">
      <c r="C61" s="122" t="s">
        <v>229</v>
      </c>
      <c r="D61" s="145">
        <v>4718.97192</v>
      </c>
      <c r="E61" s="145">
        <v>210.50693177999992</v>
      </c>
    </row>
    <row r="62" spans="3:5">
      <c r="C62" s="122" t="s">
        <v>230</v>
      </c>
      <c r="D62" s="145">
        <v>496.204002</v>
      </c>
      <c r="E62" s="145">
        <v>315.56629692000007</v>
      </c>
    </row>
    <row r="63" spans="3:5">
      <c r="C63" s="122" t="s">
        <v>231</v>
      </c>
      <c r="D63" s="145">
        <v>559.05767400000002</v>
      </c>
      <c r="E63" s="145">
        <v>53.799283600000003</v>
      </c>
    </row>
    <row r="64" spans="3:5">
      <c r="C64" s="122" t="s">
        <v>232</v>
      </c>
      <c r="D64" s="145">
        <v>2337.4322139999999</v>
      </c>
      <c r="E64" s="145">
        <v>64.372638630000012</v>
      </c>
    </row>
    <row r="65" spans="3:5">
      <c r="C65" s="122" t="s">
        <v>233</v>
      </c>
      <c r="D65" s="145">
        <v>2339.6976610000002</v>
      </c>
      <c r="E65" s="145">
        <v>93.945020099999994</v>
      </c>
    </row>
    <row r="66" spans="3:5">
      <c r="C66" s="120" t="s">
        <v>1593</v>
      </c>
      <c r="D66" s="147">
        <f>SUM(D67:D69)</f>
        <v>71068.398115000004</v>
      </c>
      <c r="E66" s="147">
        <f>SUM(E67:E69)</f>
        <v>9333.5762829600008</v>
      </c>
    </row>
    <row r="67" spans="3:5">
      <c r="C67" s="122" t="s">
        <v>234</v>
      </c>
      <c r="D67" s="145">
        <v>27030.215823999999</v>
      </c>
      <c r="E67" s="145">
        <v>1477.6122518700001</v>
      </c>
    </row>
    <row r="68" spans="3:5">
      <c r="C68" s="122" t="s">
        <v>235</v>
      </c>
      <c r="D68" s="145">
        <v>42591.058016000003</v>
      </c>
      <c r="E68" s="145">
        <v>7855.9640310900013</v>
      </c>
    </row>
    <row r="69" spans="3:5">
      <c r="C69" s="122" t="s">
        <v>236</v>
      </c>
      <c r="D69" s="145">
        <v>1447.1242749999999</v>
      </c>
      <c r="E69" s="145">
        <v>0</v>
      </c>
    </row>
    <row r="70" spans="3:5">
      <c r="C70" s="120" t="s">
        <v>1594</v>
      </c>
      <c r="D70" s="147">
        <f>SUM(D71:D74)</f>
        <v>298486.441612</v>
      </c>
      <c r="E70" s="147">
        <f>SUM(E71:E74)</f>
        <v>78315.14653459999</v>
      </c>
    </row>
    <row r="71" spans="3:5">
      <c r="C71" s="122" t="s">
        <v>237</v>
      </c>
      <c r="D71" s="145">
        <v>120010.652162</v>
      </c>
      <c r="E71" s="145">
        <v>24204.753212220003</v>
      </c>
    </row>
    <row r="72" spans="3:5">
      <c r="C72" s="122" t="s">
        <v>238</v>
      </c>
      <c r="D72" s="145">
        <v>176990.963659</v>
      </c>
      <c r="E72" s="145">
        <v>53442.461062279996</v>
      </c>
    </row>
    <row r="73" spans="3:5">
      <c r="C73" s="122" t="s">
        <v>239</v>
      </c>
      <c r="D73" s="145">
        <v>1484.825791</v>
      </c>
      <c r="E73" s="145">
        <v>667.80863925999995</v>
      </c>
    </row>
    <row r="74" spans="3:5">
      <c r="C74" s="122" t="s">
        <v>1715</v>
      </c>
      <c r="D74" s="145">
        <v>0</v>
      </c>
      <c r="E74" s="145">
        <v>0.12362084</v>
      </c>
    </row>
    <row r="75" spans="3:5">
      <c r="C75" s="46" t="s">
        <v>454</v>
      </c>
      <c r="D75" s="88">
        <f>D76+D78</f>
        <v>108120.51053499999</v>
      </c>
      <c r="E75" s="88">
        <f>E76+E78</f>
        <v>35819.374918610003</v>
      </c>
    </row>
    <row r="76" spans="3:5">
      <c r="C76" s="120" t="s">
        <v>1595</v>
      </c>
      <c r="D76" s="147">
        <f>D77</f>
        <v>5117.7218819999998</v>
      </c>
      <c r="E76" s="147">
        <f>E77</f>
        <v>0</v>
      </c>
    </row>
    <row r="77" spans="3:5">
      <c r="C77" s="122" t="s">
        <v>1596</v>
      </c>
      <c r="D77" s="145">
        <v>5117.7218819999998</v>
      </c>
      <c r="E77" s="145">
        <v>0</v>
      </c>
    </row>
    <row r="78" spans="3:5">
      <c r="C78" s="120" t="s">
        <v>1597</v>
      </c>
      <c r="D78" s="147">
        <f>D79</f>
        <v>103002.788653</v>
      </c>
      <c r="E78" s="147">
        <f>E79</f>
        <v>35819.374918610003</v>
      </c>
    </row>
    <row r="79" spans="3:5">
      <c r="C79" s="122" t="s">
        <v>1598</v>
      </c>
      <c r="D79" s="145">
        <v>103002.788653</v>
      </c>
      <c r="E79" s="145">
        <v>35819.374918610003</v>
      </c>
    </row>
    <row r="80" spans="3:5">
      <c r="C80" s="57" t="s">
        <v>453</v>
      </c>
      <c r="D80" s="23">
        <f>D75+D13</f>
        <v>1592355.1214939998</v>
      </c>
      <c r="E80" s="23">
        <f>E75+E13</f>
        <v>360958.85543281003</v>
      </c>
    </row>
    <row r="81" spans="3:7">
      <c r="C81" s="158" t="s">
        <v>1739</v>
      </c>
      <c r="E81" s="27"/>
      <c r="F81" s="27"/>
      <c r="G81" s="86"/>
    </row>
    <row r="82" spans="3:7">
      <c r="C82" s="159" t="s">
        <v>1701</v>
      </c>
      <c r="D82" s="160"/>
      <c r="E82" s="160"/>
      <c r="F82" s="33"/>
    </row>
    <row r="83" spans="3:7" ht="27.75" customHeight="1">
      <c r="C83" s="192" t="s">
        <v>1746</v>
      </c>
      <c r="D83" s="192"/>
      <c r="E83" s="192"/>
      <c r="F83" s="30"/>
    </row>
    <row r="84" spans="3:7">
      <c r="C84" s="190" t="s">
        <v>1740</v>
      </c>
      <c r="D84" s="190"/>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J8" sqref="J8"/>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3" t="s">
        <v>0</v>
      </c>
      <c r="D1" s="183"/>
      <c r="E1" s="12"/>
    </row>
    <row r="2" spans="3:7" ht="31.5" customHeight="1">
      <c r="C2" s="202" t="s">
        <v>1</v>
      </c>
      <c r="D2" s="202"/>
      <c r="E2" s="75"/>
    </row>
    <row r="3" spans="3:7" ht="15.6" customHeight="1">
      <c r="C3" s="188" t="s">
        <v>2</v>
      </c>
      <c r="D3" s="188"/>
      <c r="E3" s="14"/>
    </row>
    <row r="4" spans="3:7" ht="13.9" customHeight="1">
      <c r="C4" s="13"/>
      <c r="D4" s="13"/>
      <c r="E4" s="13"/>
    </row>
    <row r="5" spans="3:7" ht="18.75">
      <c r="C5" s="186" t="s">
        <v>23</v>
      </c>
      <c r="D5" s="186"/>
      <c r="E5" s="40"/>
    </row>
    <row r="6" spans="3:7" ht="18.75">
      <c r="C6" s="186" t="s">
        <v>1211</v>
      </c>
      <c r="D6" s="186"/>
      <c r="E6" s="40"/>
      <c r="G6" s="2"/>
    </row>
    <row r="7" spans="3:7" ht="18.75">
      <c r="C7" s="187" t="s">
        <v>1744</v>
      </c>
      <c r="D7" s="187"/>
      <c r="E7" s="17"/>
      <c r="G7" s="2"/>
    </row>
    <row r="8" spans="3:7" ht="18.75">
      <c r="C8" s="193" t="s">
        <v>1577</v>
      </c>
      <c r="D8" s="193"/>
      <c r="E8" s="17"/>
      <c r="F8" s="42"/>
      <c r="G8" s="2"/>
    </row>
    <row r="9" spans="3:7" ht="15.75">
      <c r="C9" s="182" t="s">
        <v>5</v>
      </c>
      <c r="D9" s="182"/>
      <c r="E9" s="18"/>
      <c r="G9" s="3"/>
    </row>
    <row r="10" spans="3:7">
      <c r="C10" s="13"/>
      <c r="D10" s="13"/>
      <c r="E10" s="13"/>
      <c r="G10" s="3"/>
    </row>
    <row r="11" spans="3:7" ht="14.45" customHeight="1">
      <c r="C11" s="8"/>
      <c r="D11" s="8"/>
      <c r="E11" s="8"/>
      <c r="G11" s="3"/>
    </row>
    <row r="12" spans="3:7" ht="9.6" customHeight="1">
      <c r="C12" s="199" t="s">
        <v>6</v>
      </c>
      <c r="D12" s="203" t="s">
        <v>1750</v>
      </c>
      <c r="E12" s="203" t="s">
        <v>1698</v>
      </c>
    </row>
    <row r="13" spans="3:7" ht="13.15" customHeight="1">
      <c r="C13" s="199"/>
      <c r="D13" s="203"/>
      <c r="E13" s="203"/>
      <c r="F13" s="10"/>
    </row>
    <row r="14" spans="3:7" ht="15" customHeight="1">
      <c r="C14" s="199"/>
      <c r="D14" s="76" t="s">
        <v>1577</v>
      </c>
      <c r="E14" s="203"/>
      <c r="G14" s="4"/>
    </row>
    <row r="15" spans="3:7">
      <c r="C15" s="77" t="s">
        <v>1702</v>
      </c>
      <c r="D15" s="64">
        <f>D16+D18</f>
        <v>882.63869099999999</v>
      </c>
      <c r="E15" s="64">
        <f t="shared" ref="E15" si="0">E16+E18</f>
        <v>156.60194114000001</v>
      </c>
      <c r="F15" s="5"/>
      <c r="G15" s="6"/>
    </row>
    <row r="16" spans="3:7">
      <c r="C16" s="78" t="s">
        <v>83</v>
      </c>
      <c r="D16" s="79">
        <f>D17</f>
        <v>813.15455099999997</v>
      </c>
      <c r="E16" s="79">
        <f t="shared" ref="E16" si="1">E17</f>
        <v>139.23090614</v>
      </c>
      <c r="F16" s="5"/>
      <c r="G16" s="4"/>
    </row>
    <row r="17" spans="3:7" ht="16.149999999999999" customHeight="1">
      <c r="C17" s="80" t="s">
        <v>88</v>
      </c>
      <c r="D17" s="67">
        <v>813.15455099999997</v>
      </c>
      <c r="E17" s="53">
        <v>139.23090614</v>
      </c>
      <c r="F17" s="5"/>
      <c r="G17" s="9"/>
    </row>
    <row r="18" spans="3:7">
      <c r="C18" s="81" t="s">
        <v>96</v>
      </c>
      <c r="D18" s="72">
        <f>D19</f>
        <v>69.484139999999996</v>
      </c>
      <c r="E18" s="72">
        <f t="shared" ref="E18" si="2">E19</f>
        <v>17.371034999999999</v>
      </c>
      <c r="F18" s="5"/>
      <c r="G18" s="9"/>
    </row>
    <row r="19" spans="3:7" ht="14.45" customHeight="1">
      <c r="C19" s="82" t="s">
        <v>102</v>
      </c>
      <c r="D19" s="53">
        <v>69.484139999999996</v>
      </c>
      <c r="E19" s="53">
        <v>17.371034999999999</v>
      </c>
      <c r="F19" s="5"/>
      <c r="G19" s="6"/>
    </row>
    <row r="20" spans="3:7" ht="13.9" customHeight="1">
      <c r="C20" s="77" t="s">
        <v>1206</v>
      </c>
      <c r="D20" s="64">
        <f t="shared" ref="D20:E21" si="3">D21</f>
        <v>243.28910500000001</v>
      </c>
      <c r="E20" s="64">
        <f t="shared" si="3"/>
        <v>51.037007609999989</v>
      </c>
      <c r="F20" s="5"/>
      <c r="G20" s="6"/>
    </row>
    <row r="21" spans="3:7" ht="10.9" customHeight="1">
      <c r="C21" s="81" t="s">
        <v>104</v>
      </c>
      <c r="D21" s="72">
        <f t="shared" si="3"/>
        <v>243.28910500000001</v>
      </c>
      <c r="E21" s="72">
        <f t="shared" si="3"/>
        <v>51.037007609999989</v>
      </c>
      <c r="F21" s="5"/>
      <c r="G21" s="7"/>
    </row>
    <row r="22" spans="3:7">
      <c r="C22" s="83" t="s">
        <v>107</v>
      </c>
      <c r="D22" s="53">
        <v>243.28910500000001</v>
      </c>
      <c r="E22" s="53">
        <v>51.037007609999989</v>
      </c>
      <c r="F22" s="5"/>
      <c r="G22" s="6"/>
    </row>
    <row r="23" spans="3:7">
      <c r="C23" s="77" t="s">
        <v>1207</v>
      </c>
      <c r="D23" s="64">
        <f>D24+D26+D28</f>
        <v>1026.4882359999999</v>
      </c>
      <c r="E23" s="64">
        <f t="shared" ref="E23" si="4">E24+E26+E28</f>
        <v>155.88561186000001</v>
      </c>
      <c r="F23" s="5"/>
      <c r="G23" s="6"/>
    </row>
    <row r="24" spans="3:7">
      <c r="C24" s="78" t="s">
        <v>160</v>
      </c>
      <c r="D24" s="79">
        <f>D25</f>
        <v>35.07</v>
      </c>
      <c r="E24" s="79">
        <f t="shared" ref="E24" si="5">E25</f>
        <v>0.67589699999999997</v>
      </c>
      <c r="F24" s="5"/>
      <c r="G24" s="6"/>
    </row>
    <row r="25" spans="3:7">
      <c r="C25" s="84" t="s">
        <v>163</v>
      </c>
      <c r="D25" s="67">
        <v>35.07</v>
      </c>
      <c r="E25" s="67">
        <v>0.67589699999999997</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155.20971486000002</v>
      </c>
      <c r="F28" s="5"/>
      <c r="G28" s="6"/>
    </row>
    <row r="29" spans="3:7" ht="15.6" customHeight="1">
      <c r="C29" s="84" t="s">
        <v>188</v>
      </c>
      <c r="D29" s="67">
        <v>224.073001</v>
      </c>
      <c r="E29" s="67">
        <v>34.670209380000003</v>
      </c>
      <c r="F29" s="5"/>
      <c r="G29" s="6"/>
    </row>
    <row r="30" spans="3:7" ht="24.75" customHeight="1">
      <c r="C30" s="84" t="s">
        <v>1069</v>
      </c>
      <c r="D30" s="67">
        <v>112.47176399999999</v>
      </c>
      <c r="E30" s="67">
        <v>14.133475330000001</v>
      </c>
      <c r="F30" s="5"/>
      <c r="G30" s="6"/>
    </row>
    <row r="31" spans="3:7" ht="18.600000000000001" customHeight="1">
      <c r="C31" s="84" t="s">
        <v>189</v>
      </c>
      <c r="D31" s="67">
        <v>253.35952499999999</v>
      </c>
      <c r="E31" s="67">
        <v>23.459272099999996</v>
      </c>
      <c r="F31" s="5"/>
      <c r="G31" s="9"/>
    </row>
    <row r="32" spans="3:7" ht="19.899999999999999" customHeight="1">
      <c r="C32" s="84" t="s">
        <v>190</v>
      </c>
      <c r="D32" s="67">
        <v>394.82145000000003</v>
      </c>
      <c r="E32" s="67">
        <v>82.94675805</v>
      </c>
      <c r="F32" s="5"/>
      <c r="G32" s="7"/>
    </row>
    <row r="33" spans="3:6">
      <c r="C33" s="85" t="s">
        <v>1209</v>
      </c>
      <c r="D33" s="58">
        <f>D15+D20+D23</f>
        <v>2152.4160320000001</v>
      </c>
      <c r="E33" s="58">
        <f>E15+E20+E23</f>
        <v>363.52456060999998</v>
      </c>
      <c r="F33" s="5"/>
    </row>
    <row r="34" spans="3:6" s="164" customFormat="1">
      <c r="C34" s="31" t="s">
        <v>1742</v>
      </c>
      <c r="D34" s="165"/>
      <c r="E34" s="165"/>
      <c r="F34" s="166"/>
    </row>
    <row r="35" spans="3:6">
      <c r="C35" s="116" t="s">
        <v>1701</v>
      </c>
      <c r="D35" s="161"/>
      <c r="E35" s="161"/>
      <c r="F35" s="27"/>
    </row>
    <row r="36" spans="3:6" ht="30" customHeight="1">
      <c r="C36" s="192" t="s">
        <v>1746</v>
      </c>
      <c r="D36" s="192"/>
      <c r="E36" s="192"/>
      <c r="F36" s="33"/>
    </row>
    <row r="37" spans="3:6">
      <c r="C37" s="33" t="s">
        <v>1740</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F44" sqref="B44:F44"/>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3" t="s">
        <v>0</v>
      </c>
      <c r="C1" s="183"/>
      <c r="D1" s="183"/>
      <c r="E1" s="183"/>
      <c r="F1" s="183"/>
      <c r="G1" s="183"/>
    </row>
    <row r="2" spans="2:12" ht="21" customHeight="1" thickBot="1">
      <c r="B2" s="184" t="s">
        <v>1</v>
      </c>
      <c r="C2" s="184"/>
      <c r="D2" s="184"/>
      <c r="E2" s="184"/>
      <c r="F2" s="184"/>
      <c r="G2" s="184"/>
      <c r="K2" s="11" t="s">
        <v>1212</v>
      </c>
      <c r="L2" s="26">
        <v>8113264.0481685502</v>
      </c>
    </row>
    <row r="3" spans="2:12" ht="14.45" customHeight="1">
      <c r="B3" s="185" t="s">
        <v>2</v>
      </c>
      <c r="C3" s="185"/>
      <c r="D3" s="185"/>
      <c r="E3" s="185"/>
      <c r="F3" s="185"/>
      <c r="G3" s="185"/>
    </row>
    <row r="4" spans="2:12" ht="14.45" customHeight="1">
      <c r="C4" s="13"/>
      <c r="D4" s="13"/>
      <c r="E4" s="13"/>
      <c r="F4" s="13"/>
      <c r="G4" s="13"/>
    </row>
    <row r="5" spans="2:12" ht="18" customHeight="1">
      <c r="B5" s="186" t="s">
        <v>23</v>
      </c>
      <c r="C5" s="186"/>
      <c r="D5" s="186"/>
      <c r="E5" s="186"/>
      <c r="F5" s="186"/>
      <c r="G5" s="186"/>
    </row>
    <row r="6" spans="2:12" ht="18" customHeight="1">
      <c r="B6" s="198" t="s">
        <v>1216</v>
      </c>
      <c r="C6" s="198"/>
      <c r="D6" s="198"/>
      <c r="E6" s="198"/>
      <c r="F6" s="198"/>
      <c r="G6" s="198"/>
    </row>
    <row r="7" spans="2:12" ht="18" customHeight="1">
      <c r="B7" s="187" t="s">
        <v>1744</v>
      </c>
      <c r="C7" s="187"/>
      <c r="D7" s="187"/>
      <c r="E7" s="187"/>
      <c r="F7" s="187"/>
      <c r="G7" s="187"/>
    </row>
    <row r="8" spans="2:12" ht="18" customHeight="1">
      <c r="B8" s="193" t="s">
        <v>1577</v>
      </c>
      <c r="C8" s="193"/>
      <c r="D8" s="193"/>
      <c r="E8" s="193"/>
      <c r="F8" s="193"/>
      <c r="G8" s="193"/>
    </row>
    <row r="9" spans="2:12" ht="15.6" customHeight="1">
      <c r="B9" s="182" t="s">
        <v>5</v>
      </c>
      <c r="C9" s="182"/>
      <c r="D9" s="182"/>
      <c r="E9" s="182"/>
      <c r="F9" s="182"/>
      <c r="G9" s="182"/>
    </row>
    <row r="11" spans="2:12" ht="11.45" customHeight="1">
      <c r="B11" s="205" t="s">
        <v>6</v>
      </c>
      <c r="C11" s="206" t="s">
        <v>1750</v>
      </c>
      <c r="D11" s="206" t="s">
        <v>1698</v>
      </c>
      <c r="E11" s="206" t="s">
        <v>1696</v>
      </c>
      <c r="F11" s="206" t="s">
        <v>1697</v>
      </c>
      <c r="G11" s="206" t="s">
        <v>1215</v>
      </c>
    </row>
    <row r="12" spans="2:12" ht="2.4500000000000002" customHeight="1">
      <c r="B12" s="205"/>
      <c r="C12" s="206"/>
      <c r="D12" s="206"/>
      <c r="E12" s="206"/>
      <c r="F12" s="206"/>
      <c r="G12" s="206"/>
    </row>
    <row r="13" spans="2:12" ht="6.6" customHeight="1">
      <c r="B13" s="205"/>
      <c r="C13" s="207"/>
      <c r="D13" s="206"/>
      <c r="E13" s="206"/>
      <c r="F13" s="206"/>
      <c r="G13" s="206"/>
    </row>
    <row r="14" spans="2:12" ht="15.6" customHeight="1">
      <c r="B14" s="205"/>
      <c r="C14" s="112" t="s">
        <v>1577</v>
      </c>
      <c r="D14" s="206"/>
      <c r="E14" s="206"/>
      <c r="F14" s="206"/>
      <c r="G14" s="206"/>
    </row>
    <row r="15" spans="2:12" ht="13.15" customHeight="1">
      <c r="B15" s="205"/>
      <c r="C15" s="111">
        <v>1</v>
      </c>
      <c r="D15" s="111">
        <v>2</v>
      </c>
      <c r="E15" s="111">
        <v>3</v>
      </c>
      <c r="F15" s="111">
        <v>4</v>
      </c>
      <c r="G15" s="111" t="s">
        <v>1711</v>
      </c>
    </row>
    <row r="16" spans="2:12">
      <c r="B16" s="87" t="s">
        <v>1702</v>
      </c>
      <c r="C16" s="88">
        <f>C17</f>
        <v>1400.4293500000001</v>
      </c>
      <c r="D16" s="88">
        <f>D17</f>
        <v>233.95710496000001</v>
      </c>
      <c r="E16" s="89">
        <f>E17</f>
        <v>233.95710496000001</v>
      </c>
      <c r="F16" s="88">
        <f>F17</f>
        <v>0</v>
      </c>
      <c r="G16" s="90">
        <f>D16/$L$2</f>
        <v>2.8836372583339299E-5</v>
      </c>
      <c r="K16" s="10"/>
    </row>
    <row r="17" spans="2:11">
      <c r="B17" s="91" t="s">
        <v>96</v>
      </c>
      <c r="C17" s="97">
        <f>C18</f>
        <v>1400.4293500000001</v>
      </c>
      <c r="D17" s="97">
        <f>D18</f>
        <v>233.95710496000001</v>
      </c>
      <c r="E17" s="92">
        <f>E18</f>
        <v>233.95710496000001</v>
      </c>
      <c r="F17" s="92">
        <v>0</v>
      </c>
      <c r="G17" s="93">
        <f t="shared" ref="G17:G56" si="0">D17/$L$2</f>
        <v>2.8836372583339299E-5</v>
      </c>
    </row>
    <row r="18" spans="2:11">
      <c r="B18" s="94" t="s">
        <v>98</v>
      </c>
      <c r="C18" s="92">
        <v>1400.4293500000001</v>
      </c>
      <c r="D18" s="92">
        <v>233.95710496000001</v>
      </c>
      <c r="E18" s="92">
        <f>D18</f>
        <v>233.95710496000001</v>
      </c>
      <c r="F18" s="92">
        <v>0</v>
      </c>
      <c r="G18" s="95">
        <f t="shared" si="0"/>
        <v>2.8836372583339299E-5</v>
      </c>
    </row>
    <row r="19" spans="2:11">
      <c r="B19" s="87" t="s">
        <v>1206</v>
      </c>
      <c r="C19" s="88">
        <f>C20+C23+C28+C30</f>
        <v>127066.27533399998</v>
      </c>
      <c r="D19" s="88">
        <f>D20+D23+D28+D30</f>
        <v>29443.903967930004</v>
      </c>
      <c r="E19" s="88">
        <f>E20+E23+E28+E30</f>
        <v>6732.0432331100001</v>
      </c>
      <c r="F19" s="88">
        <f>F20+F23+F28+F30</f>
        <v>22711.860734820002</v>
      </c>
      <c r="G19" s="90">
        <f t="shared" si="0"/>
        <v>3.6291070761559313E-3</v>
      </c>
      <c r="I19" s="96"/>
    </row>
    <row r="20" spans="2:11">
      <c r="B20" s="91" t="s">
        <v>108</v>
      </c>
      <c r="C20" s="97">
        <f>C22+C21</f>
        <v>534.07675300000005</v>
      </c>
      <c r="D20" s="97">
        <f>D22+D21</f>
        <v>4.9878679299999993</v>
      </c>
      <c r="E20" s="97">
        <f>E22+E21</f>
        <v>4.9878679299999993</v>
      </c>
      <c r="F20" s="97">
        <f>F22+F21</f>
        <v>0</v>
      </c>
      <c r="G20" s="93">
        <f t="shared" si="0"/>
        <v>6.1477944023354412E-7</v>
      </c>
      <c r="I20" s="96"/>
    </row>
    <row r="21" spans="2:11">
      <c r="B21" s="94" t="s">
        <v>1214</v>
      </c>
      <c r="C21" s="92">
        <v>252.44</v>
      </c>
      <c r="D21" s="92">
        <v>0</v>
      </c>
      <c r="E21" s="92">
        <f>D21</f>
        <v>0</v>
      </c>
      <c r="F21" s="92">
        <v>0</v>
      </c>
      <c r="G21" s="93">
        <f t="shared" si="0"/>
        <v>0</v>
      </c>
      <c r="I21" s="98"/>
      <c r="K21" s="99"/>
    </row>
    <row r="22" spans="2:11">
      <c r="B22" s="94" t="s">
        <v>111</v>
      </c>
      <c r="C22" s="92">
        <v>281.636753</v>
      </c>
      <c r="D22" s="92">
        <v>4.9878679299999993</v>
      </c>
      <c r="E22" s="92">
        <f>D22</f>
        <v>4.9878679299999993</v>
      </c>
      <c r="F22" s="92">
        <v>0</v>
      </c>
      <c r="G22" s="100">
        <f t="shared" si="0"/>
        <v>6.1477944023354412E-7</v>
      </c>
      <c r="I22" s="101"/>
    </row>
    <row r="23" spans="2:11">
      <c r="B23" s="91" t="s">
        <v>115</v>
      </c>
      <c r="C23" s="97">
        <f>SUM(C24:C27)</f>
        <v>90444.999545999977</v>
      </c>
      <c r="D23" s="97">
        <f>SUM(D24:D27)</f>
        <v>22921.505526150002</v>
      </c>
      <c r="E23" s="97">
        <f>SUM(E24:E27)</f>
        <v>352.97424889000001</v>
      </c>
      <c r="F23" s="97">
        <f>SUM(F24:F27)</f>
        <v>22568.531277260001</v>
      </c>
      <c r="G23" s="102">
        <f t="shared" si="0"/>
        <v>2.8251891458314108E-3</v>
      </c>
    </row>
    <row r="24" spans="2:11">
      <c r="B24" s="94" t="s">
        <v>116</v>
      </c>
      <c r="C24" s="92">
        <v>670.85495600000002</v>
      </c>
      <c r="D24" s="92">
        <v>102.38127266000001</v>
      </c>
      <c r="E24" s="92">
        <v>0</v>
      </c>
      <c r="F24" s="92">
        <f>D24</f>
        <v>102.38127266000001</v>
      </c>
      <c r="G24" s="100">
        <f t="shared" si="0"/>
        <v>1.2618999215625316E-5</v>
      </c>
    </row>
    <row r="25" spans="2:11">
      <c r="B25" s="94" t="s">
        <v>117</v>
      </c>
      <c r="C25" s="92">
        <v>84996.417663999993</v>
      </c>
      <c r="D25" s="92">
        <v>22466.1500046</v>
      </c>
      <c r="E25" s="92">
        <v>0</v>
      </c>
      <c r="F25" s="92">
        <f>D25</f>
        <v>22466.1500046</v>
      </c>
      <c r="G25" s="100">
        <f t="shared" si="0"/>
        <v>2.7690643212421274E-3</v>
      </c>
      <c r="I25" s="103"/>
    </row>
    <row r="26" spans="2:11">
      <c r="B26" s="94" t="s">
        <v>118</v>
      </c>
      <c r="C26" s="92">
        <v>51.500000999999997</v>
      </c>
      <c r="D26" s="92">
        <v>0</v>
      </c>
      <c r="E26" s="92">
        <f>D26</f>
        <v>0</v>
      </c>
      <c r="F26" s="92">
        <v>0</v>
      </c>
      <c r="G26" s="100">
        <f t="shared" si="0"/>
        <v>0</v>
      </c>
    </row>
    <row r="27" spans="2:11">
      <c r="B27" s="94" t="s">
        <v>119</v>
      </c>
      <c r="C27" s="92">
        <v>4726.2269249999999</v>
      </c>
      <c r="D27" s="92">
        <v>352.97424889000001</v>
      </c>
      <c r="E27" s="92">
        <f>D27</f>
        <v>352.97424889000001</v>
      </c>
      <c r="F27" s="92">
        <v>0</v>
      </c>
      <c r="G27" s="100">
        <f t="shared" si="0"/>
        <v>4.3505825373658184E-5</v>
      </c>
    </row>
    <row r="28" spans="2:11">
      <c r="B28" s="91" t="s">
        <v>120</v>
      </c>
      <c r="C28" s="97">
        <f>C29</f>
        <v>868.70703800000001</v>
      </c>
      <c r="D28" s="97">
        <f>D29</f>
        <v>143.32945756000001</v>
      </c>
      <c r="E28" s="97">
        <f>E29</f>
        <v>0</v>
      </c>
      <c r="F28" s="97">
        <f>F29</f>
        <v>143.32945756000001</v>
      </c>
      <c r="G28" s="102">
        <f t="shared" si="0"/>
        <v>1.7666065927233629E-5</v>
      </c>
    </row>
    <row r="29" spans="2:11">
      <c r="B29" s="94" t="s">
        <v>121</v>
      </c>
      <c r="C29" s="92">
        <v>868.70703800000001</v>
      </c>
      <c r="D29" s="92">
        <v>143.32945756000001</v>
      </c>
      <c r="E29" s="92">
        <v>0</v>
      </c>
      <c r="F29" s="92">
        <f>D29</f>
        <v>143.32945756000001</v>
      </c>
      <c r="G29" s="100">
        <f t="shared" si="0"/>
        <v>1.7666065927233629E-5</v>
      </c>
    </row>
    <row r="30" spans="2:11">
      <c r="B30" s="91" t="s">
        <v>122</v>
      </c>
      <c r="C30" s="97">
        <f>C31</f>
        <v>35218.491996999997</v>
      </c>
      <c r="D30" s="97">
        <f>D31</f>
        <v>6374.08111629</v>
      </c>
      <c r="E30" s="97">
        <f>E31</f>
        <v>6374.08111629</v>
      </c>
      <c r="F30" s="97">
        <f>F31</f>
        <v>0</v>
      </c>
      <c r="G30" s="102">
        <f t="shared" si="0"/>
        <v>7.8563708495705317E-4</v>
      </c>
    </row>
    <row r="31" spans="2:11">
      <c r="B31" s="94" t="s">
        <v>125</v>
      </c>
      <c r="C31" s="92">
        <v>35218.491996999997</v>
      </c>
      <c r="D31" s="92">
        <v>6374.08111629</v>
      </c>
      <c r="E31" s="92">
        <f>D31</f>
        <v>6374.08111629</v>
      </c>
      <c r="F31" s="92">
        <v>0</v>
      </c>
      <c r="G31" s="95">
        <f t="shared" si="0"/>
        <v>7.8563708495705317E-4</v>
      </c>
    </row>
    <row r="32" spans="2:11">
      <c r="B32" s="87" t="s">
        <v>1213</v>
      </c>
      <c r="C32" s="88">
        <f>C33+C36+C47</f>
        <v>13678.780962000001</v>
      </c>
      <c r="D32" s="88">
        <f>D33+D36+D47</f>
        <v>1713.2602587699998</v>
      </c>
      <c r="E32" s="88">
        <f>E33+E36+E47</f>
        <v>1711.35854113</v>
      </c>
      <c r="F32" s="88">
        <f>F33+F36+F47</f>
        <v>1.9017176400000002</v>
      </c>
      <c r="G32" s="90">
        <f t="shared" si="0"/>
        <v>2.1116781712000895E-4</v>
      </c>
    </row>
    <row r="33" spans="2:7">
      <c r="B33" s="91" t="s">
        <v>134</v>
      </c>
      <c r="C33" s="97">
        <f>C34+C35</f>
        <v>314.56412499999999</v>
      </c>
      <c r="D33" s="97">
        <f>D34+D35</f>
        <v>52.195713110000007</v>
      </c>
      <c r="E33" s="97">
        <f>E34+E35</f>
        <v>52.195713110000007</v>
      </c>
      <c r="F33" s="97">
        <f>F34+F35</f>
        <v>0</v>
      </c>
      <c r="G33" s="93">
        <f t="shared" si="0"/>
        <v>6.4333803017026694E-6</v>
      </c>
    </row>
    <row r="34" spans="2:7">
      <c r="B34" s="94" t="s">
        <v>135</v>
      </c>
      <c r="C34" s="92">
        <v>225.042</v>
      </c>
      <c r="D34" s="92">
        <v>41.542250010000004</v>
      </c>
      <c r="E34" s="92">
        <f>D34</f>
        <v>41.542250010000004</v>
      </c>
      <c r="F34" s="92">
        <v>0</v>
      </c>
      <c r="G34" s="95">
        <f t="shared" si="0"/>
        <v>5.1202881803628162E-6</v>
      </c>
    </row>
    <row r="35" spans="2:7">
      <c r="B35" s="94" t="s">
        <v>137</v>
      </c>
      <c r="C35" s="92">
        <v>89.522125000000003</v>
      </c>
      <c r="D35" s="92">
        <v>10.653463100000002</v>
      </c>
      <c r="E35" s="92">
        <f>D35</f>
        <v>10.653463100000002</v>
      </c>
      <c r="F35" s="92">
        <v>0</v>
      </c>
      <c r="G35" s="95">
        <f t="shared" si="0"/>
        <v>1.3130921213398526E-6</v>
      </c>
    </row>
    <row r="36" spans="2:7">
      <c r="B36" s="91" t="s">
        <v>138</v>
      </c>
      <c r="C36" s="97">
        <f>SUM(C37:C46)</f>
        <v>8015.2290570000005</v>
      </c>
      <c r="D36" s="97">
        <f>SUM(D37:D46)</f>
        <v>1105.4274859299999</v>
      </c>
      <c r="E36" s="97">
        <f>SUM(E37:E46)</f>
        <v>1103.5257682900001</v>
      </c>
      <c r="F36" s="97">
        <f>SUM(F37:F46)</f>
        <v>1.9017176400000002</v>
      </c>
      <c r="G36" s="93">
        <f t="shared" si="0"/>
        <v>1.362494156934944E-4</v>
      </c>
    </row>
    <row r="37" spans="2:7">
      <c r="B37" s="94" t="s">
        <v>139</v>
      </c>
      <c r="C37" s="92">
        <v>1130.0497190000001</v>
      </c>
      <c r="D37" s="92">
        <v>19.923075990000001</v>
      </c>
      <c r="E37" s="92">
        <f>D37</f>
        <v>19.923075990000001</v>
      </c>
      <c r="F37" s="92">
        <v>0</v>
      </c>
      <c r="G37" s="95">
        <f t="shared" si="0"/>
        <v>2.4556178464938956E-6</v>
      </c>
    </row>
    <row r="38" spans="2:7">
      <c r="B38" s="94" t="s">
        <v>140</v>
      </c>
      <c r="C38" s="92">
        <v>320.09149500000001</v>
      </c>
      <c r="D38" s="92">
        <v>42.477375019999997</v>
      </c>
      <c r="E38" s="92">
        <f>D38</f>
        <v>42.477375019999997</v>
      </c>
      <c r="F38" s="92">
        <v>0</v>
      </c>
      <c r="G38" s="100">
        <f t="shared" si="0"/>
        <v>5.2355469719475769E-6</v>
      </c>
    </row>
    <row r="39" spans="2:7">
      <c r="B39" s="94" t="s">
        <v>142</v>
      </c>
      <c r="C39" s="92">
        <v>8.4097159999999995</v>
      </c>
      <c r="D39" s="92">
        <v>0.79213415999999992</v>
      </c>
      <c r="E39" s="92">
        <f>D39</f>
        <v>0.79213415999999992</v>
      </c>
      <c r="F39" s="92">
        <v>0</v>
      </c>
      <c r="G39" s="100">
        <f t="shared" si="0"/>
        <v>9.763446071730064E-8</v>
      </c>
    </row>
    <row r="40" spans="2:7">
      <c r="B40" s="94" t="s">
        <v>144</v>
      </c>
      <c r="C40" s="92">
        <v>1338.1688340000001</v>
      </c>
      <c r="D40" s="92">
        <v>165.39789782</v>
      </c>
      <c r="E40" s="92">
        <f t="shared" ref="E40:E43" si="1">D40</f>
        <v>165.39789782</v>
      </c>
      <c r="F40" s="92">
        <v>0</v>
      </c>
      <c r="G40" s="100">
        <f t="shared" si="0"/>
        <v>2.038611055156477E-5</v>
      </c>
    </row>
    <row r="41" spans="2:7">
      <c r="B41" s="94" t="s">
        <v>145</v>
      </c>
      <c r="C41" s="92">
        <v>2031.4511130000001</v>
      </c>
      <c r="D41" s="92">
        <v>268.72629664999999</v>
      </c>
      <c r="E41" s="92">
        <f t="shared" si="1"/>
        <v>268.72629664999999</v>
      </c>
      <c r="F41" s="92">
        <v>0</v>
      </c>
      <c r="G41" s="100">
        <f t="shared" si="0"/>
        <v>3.3121847761217756E-5</v>
      </c>
    </row>
    <row r="42" spans="2:7">
      <c r="B42" s="94" t="s">
        <v>146</v>
      </c>
      <c r="C42" s="92">
        <v>101.411794</v>
      </c>
      <c r="D42" s="92">
        <v>17.595714810000004</v>
      </c>
      <c r="E42" s="92">
        <f t="shared" si="1"/>
        <v>17.595714810000004</v>
      </c>
      <c r="F42" s="92">
        <v>0</v>
      </c>
      <c r="G42" s="100">
        <f t="shared" si="0"/>
        <v>2.1687590475958903E-6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2.3439612327535241E-7</v>
      </c>
    </row>
    <row r="45" spans="2:7">
      <c r="B45" s="94" t="s">
        <v>1755</v>
      </c>
      <c r="C45" s="92">
        <v>12</v>
      </c>
      <c r="D45" s="92">
        <v>4.642866119999999</v>
      </c>
      <c r="E45" s="92">
        <f>D45</f>
        <v>4.642866119999999</v>
      </c>
      <c r="F45" s="92">
        <v>0</v>
      </c>
      <c r="G45" s="100">
        <f t="shared" si="0"/>
        <v>5.7225625746126899E-7</v>
      </c>
    </row>
    <row r="46" spans="2:7">
      <c r="B46" s="94" t="s">
        <v>148</v>
      </c>
      <c r="C46" s="92">
        <v>3042.0986069999999</v>
      </c>
      <c r="D46" s="92">
        <v>583.97040772000003</v>
      </c>
      <c r="E46" s="92">
        <f>D46</f>
        <v>583.97040772000003</v>
      </c>
      <c r="F46" s="92">
        <v>0</v>
      </c>
      <c r="G46" s="100">
        <f t="shared" si="0"/>
        <v>7.1977246673220592E-5</v>
      </c>
    </row>
    <row r="47" spans="2:7">
      <c r="B47" s="91" t="s">
        <v>149</v>
      </c>
      <c r="C47" s="97">
        <f>SUM(C48:C55)</f>
        <v>5348.9877800000004</v>
      </c>
      <c r="D47" s="97">
        <f>SUM(D48:D55)</f>
        <v>555.63705973000003</v>
      </c>
      <c r="E47" s="97">
        <f>SUM(E48:E55)</f>
        <v>555.63705973000003</v>
      </c>
      <c r="F47" s="97">
        <f>SUM(F48:F55)</f>
        <v>0</v>
      </c>
      <c r="G47" s="102">
        <f t="shared" si="0"/>
        <v>6.8485021124811894E-5</v>
      </c>
    </row>
    <row r="48" spans="2:7">
      <c r="B48" s="94" t="s">
        <v>150</v>
      </c>
      <c r="C48" s="92">
        <v>260.17793799999998</v>
      </c>
      <c r="D48" s="92">
        <v>49.785348809999988</v>
      </c>
      <c r="E48" s="92">
        <f>D48</f>
        <v>49.785348809999988</v>
      </c>
      <c r="F48" s="92">
        <v>0</v>
      </c>
      <c r="G48" s="100">
        <f t="shared" si="0"/>
        <v>6.1362909569346871E-6</v>
      </c>
    </row>
    <row r="49" spans="2:8">
      <c r="B49" s="94" t="s">
        <v>151</v>
      </c>
      <c r="C49" s="92">
        <v>5.5485429999999996</v>
      </c>
      <c r="D49" s="92">
        <v>1.1396355300000001</v>
      </c>
      <c r="E49" s="92">
        <f t="shared" ref="E49:E55" si="2">D49</f>
        <v>1.1396355300000001</v>
      </c>
      <c r="F49" s="92">
        <v>0</v>
      </c>
      <c r="G49" s="100">
        <f t="shared" si="0"/>
        <v>1.4046572664638666E-7</v>
      </c>
    </row>
    <row r="50" spans="2:8">
      <c r="B50" s="94" t="s">
        <v>152</v>
      </c>
      <c r="C50" s="92">
        <v>153.29686799999999</v>
      </c>
      <c r="D50" s="92">
        <v>20.058639030000002</v>
      </c>
      <c r="E50" s="92">
        <f t="shared" si="2"/>
        <v>20.058639030000002</v>
      </c>
      <c r="F50" s="92">
        <v>0</v>
      </c>
      <c r="G50" s="95">
        <f t="shared" si="0"/>
        <v>2.4723266629696274E-6</v>
      </c>
    </row>
    <row r="51" spans="2:8">
      <c r="B51" s="94" t="s">
        <v>153</v>
      </c>
      <c r="C51" s="92">
        <v>17.3</v>
      </c>
      <c r="D51" s="92">
        <v>0</v>
      </c>
      <c r="E51" s="92">
        <f t="shared" si="2"/>
        <v>0</v>
      </c>
      <c r="F51" s="92">
        <v>0</v>
      </c>
      <c r="G51" s="95">
        <f t="shared" si="0"/>
        <v>0</v>
      </c>
    </row>
    <row r="52" spans="2:8">
      <c r="B52" s="94" t="s">
        <v>1065</v>
      </c>
      <c r="C52" s="92">
        <v>4740.9021789999997</v>
      </c>
      <c r="D52" s="92">
        <v>458.57983598999999</v>
      </c>
      <c r="E52" s="92">
        <f t="shared" si="2"/>
        <v>458.57983598999999</v>
      </c>
      <c r="F52" s="92">
        <v>0</v>
      </c>
      <c r="G52" s="95">
        <f t="shared" si="0"/>
        <v>5.6522237322414967E-5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1.3188194463380434E-7</v>
      </c>
    </row>
    <row r="55" spans="2:8">
      <c r="B55" s="94" t="s">
        <v>155</v>
      </c>
      <c r="C55" s="92">
        <v>159.16456700000001</v>
      </c>
      <c r="D55" s="92">
        <v>25.003607329999998</v>
      </c>
      <c r="E55" s="92">
        <f t="shared" si="2"/>
        <v>25.003607329999998</v>
      </c>
      <c r="F55" s="92">
        <v>0</v>
      </c>
      <c r="G55" s="95">
        <f t="shared" si="0"/>
        <v>3.0818185112124132E-6</v>
      </c>
    </row>
    <row r="56" spans="2:8">
      <c r="B56" s="104" t="s">
        <v>453</v>
      </c>
      <c r="C56" s="105">
        <f>C16+C19+C32</f>
        <v>142145.48564599999</v>
      </c>
      <c r="D56" s="105">
        <f>D16+D19+D32</f>
        <v>31391.121331660004</v>
      </c>
      <c r="E56" s="105">
        <f>E16+E19+E32</f>
        <v>8677.358879200001</v>
      </c>
      <c r="F56" s="105">
        <f>F16+F19+F32</f>
        <v>22713.762452460003</v>
      </c>
      <c r="G56" s="106">
        <f t="shared" si="0"/>
        <v>3.8691112658592796E-3</v>
      </c>
    </row>
    <row r="57" spans="2:8" s="167" customFormat="1">
      <c r="B57" s="31" t="s">
        <v>1739</v>
      </c>
      <c r="C57" s="168"/>
      <c r="D57" s="168"/>
      <c r="E57" s="168"/>
      <c r="F57" s="168"/>
      <c r="G57" s="169"/>
    </row>
    <row r="58" spans="2:8">
      <c r="B58" s="159" t="s">
        <v>1701</v>
      </c>
      <c r="C58" s="170"/>
      <c r="D58" s="170"/>
      <c r="E58" s="170"/>
      <c r="F58" s="167"/>
      <c r="G58" s="167"/>
      <c r="H58" s="167"/>
    </row>
    <row r="59" spans="2:8" ht="36" customHeight="1">
      <c r="B59" s="204" t="s">
        <v>1746</v>
      </c>
      <c r="C59" s="204"/>
      <c r="D59" s="204"/>
      <c r="E59" s="171"/>
      <c r="F59" s="167"/>
      <c r="G59" s="167"/>
      <c r="H59" s="167"/>
    </row>
    <row r="60" spans="2:8">
      <c r="B60" s="33" t="s">
        <v>1741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8796-7997-431D-9F40-C105BBB34C98}">
  <dimension ref="A1:G1610"/>
  <sheetViews>
    <sheetView showGridLines="0" zoomScale="115" zoomScaleNormal="115" workbookViewId="0">
      <selection activeCell="I8" sqref="I8"/>
    </sheetView>
  </sheetViews>
  <sheetFormatPr baseColWidth="10" defaultColWidth="8.85546875" defaultRowHeight="15"/>
  <cols>
    <col min="1" max="2" width="8.85546875" style="151"/>
    <col min="3" max="3" width="143.7109375" style="151" customWidth="1"/>
    <col min="4" max="4" width="16.5703125" style="151" customWidth="1"/>
    <col min="5" max="5" width="12.28515625" style="151" bestFit="1" customWidth="1"/>
    <col min="6" max="6" width="8.85546875" style="151"/>
    <col min="7" max="7" width="9.140625" style="151" bestFit="1" customWidth="1"/>
    <col min="8" max="16384" width="8.85546875" style="151"/>
  </cols>
  <sheetData>
    <row r="1" spans="1:7" ht="27.75">
      <c r="A1" s="209" t="s">
        <v>0</v>
      </c>
      <c r="B1" s="209"/>
      <c r="C1" s="209"/>
      <c r="D1" s="209"/>
      <c r="E1" s="209"/>
    </row>
    <row r="2" spans="1:7" ht="20.25">
      <c r="A2" s="210" t="s">
        <v>1</v>
      </c>
      <c r="B2" s="210"/>
      <c r="C2" s="210"/>
      <c r="D2" s="210"/>
      <c r="E2" s="210"/>
    </row>
    <row r="3" spans="1:7">
      <c r="A3" s="211" t="s">
        <v>2</v>
      </c>
      <c r="B3" s="211"/>
      <c r="C3" s="211"/>
      <c r="D3" s="211"/>
      <c r="E3" s="211"/>
    </row>
    <row r="4" spans="1:7">
      <c r="A4" s="114"/>
      <c r="B4" s="114"/>
      <c r="C4" s="114"/>
      <c r="D4" s="114"/>
      <c r="E4" s="114"/>
    </row>
    <row r="5" spans="1:7" ht="18.75">
      <c r="A5" s="212" t="s">
        <v>23</v>
      </c>
      <c r="B5" s="212"/>
      <c r="C5" s="212"/>
      <c r="D5" s="212"/>
      <c r="E5" s="212"/>
    </row>
    <row r="6" spans="1:7" ht="18.75">
      <c r="A6" s="213" t="s">
        <v>240</v>
      </c>
      <c r="B6" s="213"/>
      <c r="C6" s="213"/>
      <c r="D6" s="213"/>
      <c r="E6" s="213"/>
    </row>
    <row r="7" spans="1:7" ht="18.75">
      <c r="A7" s="214" t="s">
        <v>1744</v>
      </c>
      <c r="B7" s="214"/>
      <c r="C7" s="214"/>
      <c r="D7" s="214"/>
      <c r="E7" s="214"/>
    </row>
    <row r="8" spans="1:7" ht="18.75">
      <c r="A8" s="193" t="s">
        <v>1577</v>
      </c>
      <c r="B8" s="193"/>
      <c r="C8" s="193"/>
      <c r="D8" s="193"/>
      <c r="E8" s="193"/>
    </row>
    <row r="9" spans="1:7" ht="15.75">
      <c r="A9" s="215" t="s">
        <v>5</v>
      </c>
      <c r="B9" s="215"/>
      <c r="C9" s="215"/>
      <c r="D9" s="215"/>
      <c r="E9" s="215"/>
    </row>
    <row r="10" spans="1:7">
      <c r="A10" s="114"/>
      <c r="B10" s="114"/>
      <c r="C10" s="114"/>
      <c r="D10" s="114"/>
      <c r="E10" s="114"/>
    </row>
    <row r="12" spans="1:7">
      <c r="C12" s="216" t="s">
        <v>6</v>
      </c>
      <c r="D12" s="108" t="s">
        <v>1750</v>
      </c>
      <c r="E12" s="217" t="s">
        <v>1698</v>
      </c>
    </row>
    <row r="13" spans="1:7">
      <c r="C13" s="216"/>
      <c r="D13" s="115" t="s">
        <v>1577</v>
      </c>
      <c r="E13" s="217"/>
    </row>
    <row r="14" spans="1:7">
      <c r="C14" s="123" t="s">
        <v>241</v>
      </c>
      <c r="D14" s="123">
        <v>1484234610959</v>
      </c>
      <c r="E14" s="123">
        <v>325139480514.20001</v>
      </c>
    </row>
    <row r="15" spans="1:7">
      <c r="C15" s="124" t="s">
        <v>1714</v>
      </c>
      <c r="D15" s="125">
        <v>1405231227574</v>
      </c>
      <c r="E15" s="125">
        <v>314937833132.81012</v>
      </c>
    </row>
    <row r="16" spans="1:7">
      <c r="C16" s="152" t="s">
        <v>242</v>
      </c>
      <c r="D16" s="153">
        <v>12803138793</v>
      </c>
      <c r="E16" s="153">
        <v>2237389075.8399982</v>
      </c>
      <c r="G16" s="157"/>
    </row>
    <row r="17" spans="3:5">
      <c r="C17" s="154" t="s">
        <v>243</v>
      </c>
      <c r="D17" s="155">
        <v>12768524419</v>
      </c>
      <c r="E17" s="155">
        <v>2235275102.2799983</v>
      </c>
    </row>
    <row r="18" spans="3:5">
      <c r="C18" s="156" t="s">
        <v>244</v>
      </c>
      <c r="D18" s="153">
        <v>12768524419</v>
      </c>
      <c r="E18" s="153">
        <v>2235275102.2799983</v>
      </c>
    </row>
    <row r="19" spans="3:5">
      <c r="C19" s="154" t="s">
        <v>245</v>
      </c>
      <c r="D19" s="155">
        <v>34614374</v>
      </c>
      <c r="E19" s="155">
        <v>2113973.56</v>
      </c>
    </row>
    <row r="20" spans="3:5">
      <c r="C20" s="156" t="s">
        <v>244</v>
      </c>
      <c r="D20" s="153">
        <v>34614374</v>
      </c>
      <c r="E20" s="153">
        <v>2113973.56</v>
      </c>
    </row>
    <row r="21" spans="3:5">
      <c r="C21" s="152" t="s">
        <v>270</v>
      </c>
      <c r="D21" s="153">
        <v>42965382</v>
      </c>
      <c r="E21" s="153">
        <v>6343324.9500000002</v>
      </c>
    </row>
    <row r="22" spans="3:5">
      <c r="C22" s="154" t="s">
        <v>243</v>
      </c>
      <c r="D22" s="155">
        <v>42965382</v>
      </c>
      <c r="E22" s="155">
        <v>6343324.9500000002</v>
      </c>
    </row>
    <row r="23" spans="3:5">
      <c r="C23" s="156" t="s">
        <v>244</v>
      </c>
      <c r="D23" s="153">
        <v>42965382</v>
      </c>
      <c r="E23" s="153">
        <v>6343324.9500000002</v>
      </c>
    </row>
    <row r="24" spans="3:5">
      <c r="C24" s="152" t="s">
        <v>248</v>
      </c>
      <c r="D24" s="153">
        <v>11370000</v>
      </c>
      <c r="E24" s="153">
        <v>2447469.15</v>
      </c>
    </row>
    <row r="25" spans="3:5">
      <c r="C25" s="154" t="s">
        <v>243</v>
      </c>
      <c r="D25" s="155">
        <v>11370000</v>
      </c>
      <c r="E25" s="155">
        <v>2447469.15</v>
      </c>
    </row>
    <row r="26" spans="3:5">
      <c r="C26" s="156" t="s">
        <v>244</v>
      </c>
      <c r="D26" s="153">
        <v>11370000</v>
      </c>
      <c r="E26" s="153">
        <v>2447469.15</v>
      </c>
    </row>
    <row r="27" spans="3:5">
      <c r="C27" s="152" t="s">
        <v>249</v>
      </c>
      <c r="D27" s="153">
        <v>10328000</v>
      </c>
      <c r="E27" s="153">
        <v>2457203.73</v>
      </c>
    </row>
    <row r="28" spans="3:5">
      <c r="C28" s="154" t="s">
        <v>243</v>
      </c>
      <c r="D28" s="155">
        <v>10328000</v>
      </c>
      <c r="E28" s="155">
        <v>2457203.73</v>
      </c>
    </row>
    <row r="29" spans="3:5">
      <c r="C29" s="156" t="s">
        <v>244</v>
      </c>
      <c r="D29" s="153">
        <v>10328000</v>
      </c>
      <c r="E29" s="153">
        <v>2457203.73</v>
      </c>
    </row>
    <row r="30" spans="3:5">
      <c r="C30" s="152" t="s">
        <v>250</v>
      </c>
      <c r="D30" s="153">
        <v>13134000</v>
      </c>
      <c r="E30" s="153">
        <v>3486283.37</v>
      </c>
    </row>
    <row r="31" spans="3:5">
      <c r="C31" s="154" t="s">
        <v>243</v>
      </c>
      <c r="D31" s="155">
        <v>13134000</v>
      </c>
      <c r="E31" s="155">
        <v>3486283.37</v>
      </c>
    </row>
    <row r="32" spans="3:5">
      <c r="C32" s="156" t="s">
        <v>244</v>
      </c>
      <c r="D32" s="153">
        <v>13134000</v>
      </c>
      <c r="E32" s="153">
        <v>3486283.37</v>
      </c>
    </row>
    <row r="33" spans="3:5">
      <c r="C33" s="152" t="s">
        <v>251</v>
      </c>
      <c r="D33" s="153">
        <v>41285955</v>
      </c>
      <c r="E33" s="153">
        <v>4355932.5</v>
      </c>
    </row>
    <row r="34" spans="3:5">
      <c r="C34" s="154" t="s">
        <v>243</v>
      </c>
      <c r="D34" s="155">
        <v>41285955</v>
      </c>
      <c r="E34" s="155">
        <v>4355932.5</v>
      </c>
    </row>
    <row r="35" spans="3:5">
      <c r="C35" s="156" t="s">
        <v>244</v>
      </c>
      <c r="D35" s="153">
        <v>41285955</v>
      </c>
      <c r="E35" s="153">
        <v>4355932.5</v>
      </c>
    </row>
    <row r="36" spans="3:5">
      <c r="C36" s="152" t="s">
        <v>252</v>
      </c>
      <c r="D36" s="153">
        <v>43912764</v>
      </c>
      <c r="E36" s="153">
        <v>5866913.6099999994</v>
      </c>
    </row>
    <row r="37" spans="3:5">
      <c r="C37" s="154" t="s">
        <v>243</v>
      </c>
      <c r="D37" s="155">
        <v>43912764</v>
      </c>
      <c r="E37" s="155">
        <v>5866913.6099999994</v>
      </c>
    </row>
    <row r="38" spans="3:5">
      <c r="C38" s="156" t="s">
        <v>244</v>
      </c>
      <c r="D38" s="153">
        <v>43912764</v>
      </c>
      <c r="E38" s="153">
        <v>5866913.6099999994</v>
      </c>
    </row>
    <row r="39" spans="3:5">
      <c r="C39" s="152" t="s">
        <v>253</v>
      </c>
      <c r="D39" s="153">
        <v>75396869</v>
      </c>
      <c r="E39" s="153">
        <v>13951265.629999999</v>
      </c>
    </row>
    <row r="40" spans="3:5">
      <c r="C40" s="154" t="s">
        <v>243</v>
      </c>
      <c r="D40" s="155">
        <v>75396869</v>
      </c>
      <c r="E40" s="155">
        <v>13951265.629999999</v>
      </c>
    </row>
    <row r="41" spans="3:5">
      <c r="C41" s="156" t="s">
        <v>244</v>
      </c>
      <c r="D41" s="153">
        <v>75396869</v>
      </c>
      <c r="E41" s="153">
        <v>13951265.629999999</v>
      </c>
    </row>
    <row r="42" spans="3:5">
      <c r="C42" s="152" t="s">
        <v>350</v>
      </c>
      <c r="D42" s="153">
        <v>45846673</v>
      </c>
      <c r="E42" s="153">
        <v>1116133.5</v>
      </c>
    </row>
    <row r="43" spans="3:5">
      <c r="C43" s="154" t="s">
        <v>243</v>
      </c>
      <c r="D43" s="155">
        <v>45846673</v>
      </c>
      <c r="E43" s="155">
        <v>1116133.5</v>
      </c>
    </row>
    <row r="44" spans="3:5">
      <c r="C44" s="156" t="s">
        <v>244</v>
      </c>
      <c r="D44" s="153">
        <v>45846673</v>
      </c>
      <c r="E44" s="153">
        <v>1116133.5</v>
      </c>
    </row>
    <row r="45" spans="3:5">
      <c r="C45" s="152" t="s">
        <v>254</v>
      </c>
      <c r="D45" s="153">
        <v>10754000</v>
      </c>
      <c r="E45" s="153">
        <v>2416312.5</v>
      </c>
    </row>
    <row r="46" spans="3:5">
      <c r="C46" s="154" t="s">
        <v>243</v>
      </c>
      <c r="D46" s="155">
        <v>10754000</v>
      </c>
      <c r="E46" s="155">
        <v>2416312.5</v>
      </c>
    </row>
    <row r="47" spans="3:5">
      <c r="C47" s="156" t="s">
        <v>244</v>
      </c>
      <c r="D47" s="153">
        <v>10754000</v>
      </c>
      <c r="E47" s="153">
        <v>2416312.5</v>
      </c>
    </row>
    <row r="48" spans="3:5">
      <c r="C48" s="152" t="s">
        <v>255</v>
      </c>
      <c r="D48" s="153">
        <v>43809957</v>
      </c>
      <c r="E48" s="153">
        <v>14539710.76</v>
      </c>
    </row>
    <row r="49" spans="3:5">
      <c r="C49" s="154" t="s">
        <v>243</v>
      </c>
      <c r="D49" s="155">
        <v>43809957</v>
      </c>
      <c r="E49" s="155">
        <v>14539710.76</v>
      </c>
    </row>
    <row r="50" spans="3:5">
      <c r="C50" s="156" t="s">
        <v>244</v>
      </c>
      <c r="D50" s="153">
        <v>43809957</v>
      </c>
      <c r="E50" s="153">
        <v>14539710.76</v>
      </c>
    </row>
    <row r="51" spans="3:5">
      <c r="C51" s="152" t="s">
        <v>256</v>
      </c>
      <c r="D51" s="153">
        <v>54797452</v>
      </c>
      <c r="E51" s="153">
        <v>19018390.099999998</v>
      </c>
    </row>
    <row r="52" spans="3:5">
      <c r="C52" s="154" t="s">
        <v>243</v>
      </c>
      <c r="D52" s="155">
        <v>54797452</v>
      </c>
      <c r="E52" s="155">
        <v>19018390.099999998</v>
      </c>
    </row>
    <row r="53" spans="3:5">
      <c r="C53" s="156" t="s">
        <v>244</v>
      </c>
      <c r="D53" s="153">
        <v>54797452</v>
      </c>
      <c r="E53" s="153">
        <v>19018390.099999998</v>
      </c>
    </row>
    <row r="54" spans="3:5">
      <c r="C54" s="152" t="s">
        <v>257</v>
      </c>
      <c r="D54" s="153">
        <v>52932672</v>
      </c>
      <c r="E54" s="153">
        <v>7075691</v>
      </c>
    </row>
    <row r="55" spans="3:5">
      <c r="C55" s="154" t="s">
        <v>243</v>
      </c>
      <c r="D55" s="155">
        <v>52932672</v>
      </c>
      <c r="E55" s="155">
        <v>7075691</v>
      </c>
    </row>
    <row r="56" spans="3:5">
      <c r="C56" s="156" t="s">
        <v>244</v>
      </c>
      <c r="D56" s="153">
        <v>52932672</v>
      </c>
      <c r="E56" s="153">
        <v>7075691</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1348049375.29</v>
      </c>
    </row>
    <row r="61" spans="3:5">
      <c r="C61" s="154" t="s">
        <v>243</v>
      </c>
      <c r="D61" s="155">
        <v>5556078082</v>
      </c>
      <c r="E61" s="155">
        <v>1337240480.05</v>
      </c>
    </row>
    <row r="62" spans="3:5">
      <c r="C62" s="156" t="s">
        <v>244</v>
      </c>
      <c r="D62" s="153">
        <v>5556078082</v>
      </c>
      <c r="E62" s="153">
        <v>1337240480.05</v>
      </c>
    </row>
    <row r="63" spans="3:5">
      <c r="C63" s="154" t="s">
        <v>246</v>
      </c>
      <c r="D63" s="155">
        <v>43235585</v>
      </c>
      <c r="E63" s="155">
        <v>10808895.24</v>
      </c>
    </row>
    <row r="64" spans="3:5">
      <c r="C64" s="156" t="s">
        <v>244</v>
      </c>
      <c r="D64" s="153">
        <v>43235585</v>
      </c>
      <c r="E64" s="153">
        <v>10808895.24</v>
      </c>
    </row>
    <row r="65" spans="3:5">
      <c r="C65" s="152" t="s">
        <v>259</v>
      </c>
      <c r="D65" s="153">
        <v>1386332547023</v>
      </c>
      <c r="E65" s="153">
        <v>311269320050.88013</v>
      </c>
    </row>
    <row r="66" spans="3:5">
      <c r="C66" s="154" t="s">
        <v>243</v>
      </c>
      <c r="D66" s="155">
        <v>1034196827890</v>
      </c>
      <c r="E66" s="155">
        <v>235142090909.80011</v>
      </c>
    </row>
    <row r="67" spans="3:5">
      <c r="C67" s="156" t="s">
        <v>942</v>
      </c>
      <c r="D67" s="153">
        <v>100</v>
      </c>
      <c r="E67" s="153">
        <v>0</v>
      </c>
    </row>
    <row r="68" spans="3:5">
      <c r="C68" s="156" t="s">
        <v>244</v>
      </c>
      <c r="D68" s="153">
        <v>1034196827790</v>
      </c>
      <c r="E68" s="153">
        <v>235142090909.80011</v>
      </c>
    </row>
    <row r="69" spans="3:5">
      <c r="C69" s="154" t="s">
        <v>245</v>
      </c>
      <c r="D69" s="155">
        <v>113264264759</v>
      </c>
      <c r="E69" s="155">
        <v>57942180101.69001</v>
      </c>
    </row>
    <row r="70" spans="3:5">
      <c r="C70" s="156" t="s">
        <v>244</v>
      </c>
      <c r="D70" s="153">
        <v>113264264759</v>
      </c>
      <c r="E70" s="153">
        <v>57942180101.69001</v>
      </c>
    </row>
    <row r="71" spans="3:5">
      <c r="C71" s="154" t="s">
        <v>1717</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14369352199.98</v>
      </c>
    </row>
    <row r="76" spans="3:5">
      <c r="C76" s="156" t="s">
        <v>244</v>
      </c>
      <c r="D76" s="153">
        <v>122733151615</v>
      </c>
      <c r="E76" s="153">
        <v>14369352199.98</v>
      </c>
    </row>
    <row r="77" spans="3:5">
      <c r="C77" s="154" t="s">
        <v>247</v>
      </c>
      <c r="D77" s="155">
        <v>905738873</v>
      </c>
      <c r="E77" s="155">
        <v>58311812.899999999</v>
      </c>
    </row>
    <row r="78" spans="3:5">
      <c r="C78" s="156" t="s">
        <v>244</v>
      </c>
      <c r="D78" s="153">
        <v>905738873</v>
      </c>
      <c r="E78" s="153">
        <v>58311812.899999999</v>
      </c>
    </row>
    <row r="79" spans="3:5">
      <c r="C79" s="124" t="s">
        <v>1737</v>
      </c>
      <c r="D79" s="125">
        <v>79003383385</v>
      </c>
      <c r="E79" s="125">
        <v>10201647381.389999</v>
      </c>
    </row>
    <row r="80" spans="3:5">
      <c r="C80" s="176" t="s">
        <v>242</v>
      </c>
      <c r="D80" s="153">
        <v>6834958632</v>
      </c>
      <c r="E80" s="153">
        <v>1015047955.21</v>
      </c>
    </row>
    <row r="81" spans="3:5">
      <c r="C81" s="178" t="s">
        <v>243</v>
      </c>
      <c r="D81" s="180">
        <v>4863809031</v>
      </c>
      <c r="E81" s="180">
        <v>891111518.17000008</v>
      </c>
    </row>
    <row r="82" spans="3:5">
      <c r="C82" s="179" t="s">
        <v>986</v>
      </c>
      <c r="D82" s="153">
        <v>241517712</v>
      </c>
      <c r="E82" s="153">
        <v>241517712</v>
      </c>
    </row>
    <row r="83" spans="3:5">
      <c r="C83" s="179" t="s">
        <v>1532</v>
      </c>
      <c r="D83" s="153">
        <v>700000000</v>
      </c>
      <c r="E83" s="153">
        <v>99743219.75</v>
      </c>
    </row>
    <row r="84" spans="3:5">
      <c r="C84" s="179" t="s">
        <v>1599</v>
      </c>
      <c r="D84" s="153">
        <v>12373947</v>
      </c>
      <c r="E84" s="153">
        <v>0</v>
      </c>
    </row>
    <row r="85" spans="3:5">
      <c r="C85" s="179" t="s">
        <v>1189</v>
      </c>
      <c r="D85" s="153">
        <v>24586631</v>
      </c>
      <c r="E85" s="153">
        <v>0</v>
      </c>
    </row>
    <row r="86" spans="3:5">
      <c r="C86" s="179" t="s">
        <v>1531</v>
      </c>
      <c r="D86" s="153">
        <v>300000000</v>
      </c>
      <c r="E86" s="153">
        <v>0</v>
      </c>
    </row>
    <row r="87" spans="3:5">
      <c r="C87" s="179" t="s">
        <v>1703</v>
      </c>
      <c r="D87" s="153">
        <v>20000000</v>
      </c>
      <c r="E87" s="153">
        <v>0</v>
      </c>
    </row>
    <row r="88" spans="3:5">
      <c r="C88" s="179" t="s">
        <v>1600</v>
      </c>
      <c r="D88" s="153">
        <v>662449960</v>
      </c>
      <c r="E88" s="153">
        <v>25605482.5</v>
      </c>
    </row>
    <row r="89" spans="3:5">
      <c r="C89" s="179" t="s">
        <v>1568</v>
      </c>
      <c r="D89" s="153">
        <v>34295224</v>
      </c>
      <c r="E89" s="153">
        <v>0</v>
      </c>
    </row>
    <row r="90" spans="3:5">
      <c r="C90" s="179" t="s">
        <v>1704</v>
      </c>
      <c r="D90" s="153">
        <v>7273652</v>
      </c>
      <c r="E90" s="153">
        <v>0</v>
      </c>
    </row>
    <row r="91" spans="3:5">
      <c r="C91" s="179" t="s">
        <v>261</v>
      </c>
      <c r="D91" s="153">
        <v>100000000</v>
      </c>
      <c r="E91" s="153">
        <v>72231812.810000002</v>
      </c>
    </row>
    <row r="92" spans="3:5">
      <c r="C92" s="179" t="s">
        <v>514</v>
      </c>
      <c r="D92" s="153">
        <v>1235409</v>
      </c>
      <c r="E92" s="153">
        <v>0</v>
      </c>
    </row>
    <row r="93" spans="3:5">
      <c r="C93" s="179" t="s">
        <v>515</v>
      </c>
      <c r="D93" s="153">
        <v>8415087</v>
      </c>
      <c r="E93" s="153">
        <v>0</v>
      </c>
    </row>
    <row r="94" spans="3:5">
      <c r="C94" s="179" t="s">
        <v>1530</v>
      </c>
      <c r="D94" s="153">
        <v>6705517</v>
      </c>
      <c r="E94" s="153">
        <v>0</v>
      </c>
    </row>
    <row r="95" spans="3:5">
      <c r="C95" s="179" t="s">
        <v>1529</v>
      </c>
      <c r="D95" s="153">
        <v>161911169</v>
      </c>
      <c r="E95" s="153">
        <v>26311171.32</v>
      </c>
    </row>
    <row r="96" spans="3:5">
      <c r="C96" s="179" t="s">
        <v>1528</v>
      </c>
      <c r="D96" s="153">
        <v>114305</v>
      </c>
      <c r="E96" s="153">
        <v>0</v>
      </c>
    </row>
    <row r="97" spans="3:5">
      <c r="C97" s="179" t="s">
        <v>1601</v>
      </c>
      <c r="D97" s="153">
        <v>200183491</v>
      </c>
      <c r="E97" s="153">
        <v>0</v>
      </c>
    </row>
    <row r="98" spans="3:5">
      <c r="C98" s="179" t="s">
        <v>262</v>
      </c>
      <c r="D98" s="153">
        <v>110000000</v>
      </c>
      <c r="E98" s="153">
        <v>31443846.390000001</v>
      </c>
    </row>
    <row r="99" spans="3:5">
      <c r="C99" s="179" t="s">
        <v>1602</v>
      </c>
      <c r="D99" s="153">
        <v>30000000</v>
      </c>
      <c r="E99" s="153">
        <v>0</v>
      </c>
    </row>
    <row r="100" spans="3:5">
      <c r="C100" s="179" t="s">
        <v>1527</v>
      </c>
      <c r="D100" s="153">
        <v>45904934</v>
      </c>
      <c r="E100" s="153">
        <v>0</v>
      </c>
    </row>
    <row r="101" spans="3:5">
      <c r="C101" s="179" t="s">
        <v>711</v>
      </c>
      <c r="D101" s="153">
        <v>2865375</v>
      </c>
      <c r="E101" s="153">
        <v>0</v>
      </c>
    </row>
    <row r="102" spans="3:5">
      <c r="C102" s="179" t="s">
        <v>1526</v>
      </c>
      <c r="D102" s="153">
        <v>46244296</v>
      </c>
      <c r="E102" s="153">
        <v>0</v>
      </c>
    </row>
    <row r="103" spans="3:5">
      <c r="C103" s="179" t="s">
        <v>1567</v>
      </c>
      <c r="D103" s="153">
        <v>23765179</v>
      </c>
      <c r="E103" s="153">
        <v>0</v>
      </c>
    </row>
    <row r="104" spans="3:5">
      <c r="C104" s="179" t="s">
        <v>1242</v>
      </c>
      <c r="D104" s="153">
        <v>4000000</v>
      </c>
      <c r="E104" s="153">
        <v>0</v>
      </c>
    </row>
    <row r="105" spans="3:5">
      <c r="C105" s="179" t="s">
        <v>463</v>
      </c>
      <c r="D105" s="153">
        <v>41404153</v>
      </c>
      <c r="E105" s="153">
        <v>0</v>
      </c>
    </row>
    <row r="106" spans="3:5">
      <c r="C106" s="179" t="s">
        <v>1575</v>
      </c>
      <c r="D106" s="153">
        <v>679693856</v>
      </c>
      <c r="E106" s="153">
        <v>187458770</v>
      </c>
    </row>
    <row r="107" spans="3:5">
      <c r="C107" s="179" t="s">
        <v>1603</v>
      </c>
      <c r="D107" s="153">
        <v>1000000</v>
      </c>
      <c r="E107" s="153">
        <v>0</v>
      </c>
    </row>
    <row r="108" spans="3:5">
      <c r="C108" s="179" t="s">
        <v>263</v>
      </c>
      <c r="D108" s="153">
        <v>20934524</v>
      </c>
      <c r="E108" s="153">
        <v>0</v>
      </c>
    </row>
    <row r="109" spans="3:5">
      <c r="C109" s="179" t="s">
        <v>1604</v>
      </c>
      <c r="D109" s="153">
        <v>212013478</v>
      </c>
      <c r="E109" s="153">
        <v>0</v>
      </c>
    </row>
    <row r="110" spans="3:5">
      <c r="C110" s="179" t="s">
        <v>1188</v>
      </c>
      <c r="D110" s="153">
        <v>3750000</v>
      </c>
      <c r="E110" s="153">
        <v>1220543.08</v>
      </c>
    </row>
    <row r="111" spans="3:5">
      <c r="C111" s="179" t="s">
        <v>1201</v>
      </c>
      <c r="D111" s="153">
        <v>7143615</v>
      </c>
      <c r="E111" s="153">
        <v>0</v>
      </c>
    </row>
    <row r="112" spans="3:5">
      <c r="C112" s="179" t="s">
        <v>987</v>
      </c>
      <c r="D112" s="153">
        <v>11563777</v>
      </c>
      <c r="E112" s="153">
        <v>0</v>
      </c>
    </row>
    <row r="113" spans="3:5">
      <c r="C113" s="179" t="s">
        <v>1518</v>
      </c>
      <c r="D113" s="153">
        <v>39721620</v>
      </c>
      <c r="E113" s="153">
        <v>0</v>
      </c>
    </row>
    <row r="114" spans="3:5">
      <c r="C114" s="179" t="s">
        <v>1525</v>
      </c>
      <c r="D114" s="153">
        <v>22199522</v>
      </c>
      <c r="E114" s="153">
        <v>0</v>
      </c>
    </row>
    <row r="115" spans="3:5">
      <c r="C115" s="179" t="s">
        <v>1566</v>
      </c>
      <c r="D115" s="153">
        <v>676036</v>
      </c>
      <c r="E115" s="153">
        <v>0</v>
      </c>
    </row>
    <row r="116" spans="3:5">
      <c r="C116" s="179" t="s">
        <v>988</v>
      </c>
      <c r="D116" s="153">
        <v>9841932</v>
      </c>
      <c r="E116" s="153">
        <v>0</v>
      </c>
    </row>
    <row r="117" spans="3:5">
      <c r="C117" s="179" t="s">
        <v>264</v>
      </c>
      <c r="D117" s="153">
        <v>153476435</v>
      </c>
      <c r="E117" s="153">
        <v>38250648.539999999</v>
      </c>
    </row>
    <row r="118" spans="3:5">
      <c r="C118" s="179" t="s">
        <v>1205</v>
      </c>
      <c r="D118" s="153">
        <v>70000000</v>
      </c>
      <c r="E118" s="153">
        <v>0</v>
      </c>
    </row>
    <row r="119" spans="3:5">
      <c r="C119" s="179" t="s">
        <v>1238</v>
      </c>
      <c r="D119" s="153">
        <v>26866592</v>
      </c>
      <c r="E119" s="153">
        <v>0</v>
      </c>
    </row>
    <row r="120" spans="3:5">
      <c r="C120" s="179" t="s">
        <v>265</v>
      </c>
      <c r="D120" s="153">
        <v>35594550</v>
      </c>
      <c r="E120" s="153">
        <v>0</v>
      </c>
    </row>
    <row r="121" spans="3:5">
      <c r="C121" s="179" t="s">
        <v>1200</v>
      </c>
      <c r="D121" s="153">
        <v>100000000</v>
      </c>
      <c r="E121" s="153">
        <v>1729611.82</v>
      </c>
    </row>
    <row r="122" spans="3:5">
      <c r="C122" s="179" t="s">
        <v>266</v>
      </c>
      <c r="D122" s="153">
        <v>24095551</v>
      </c>
      <c r="E122" s="153">
        <v>24095551</v>
      </c>
    </row>
    <row r="123" spans="3:5">
      <c r="C123" s="179" t="s">
        <v>267</v>
      </c>
      <c r="D123" s="153">
        <v>12659528</v>
      </c>
      <c r="E123" s="153">
        <v>896297.14</v>
      </c>
    </row>
    <row r="124" spans="3:5">
      <c r="C124" s="179" t="s">
        <v>989</v>
      </c>
      <c r="D124" s="153">
        <v>5403355</v>
      </c>
      <c r="E124" s="153">
        <v>0</v>
      </c>
    </row>
    <row r="125" spans="3:5">
      <c r="C125" s="179" t="s">
        <v>1524</v>
      </c>
      <c r="D125" s="153">
        <v>1768693</v>
      </c>
      <c r="E125" s="153">
        <v>0</v>
      </c>
    </row>
    <row r="126" spans="3:5">
      <c r="C126" s="179" t="s">
        <v>1187</v>
      </c>
      <c r="D126" s="153">
        <v>8125000</v>
      </c>
      <c r="E126" s="153">
        <v>0</v>
      </c>
    </row>
    <row r="127" spans="3:5">
      <c r="C127" s="179" t="s">
        <v>268</v>
      </c>
      <c r="D127" s="153">
        <v>41838481</v>
      </c>
      <c r="E127" s="153">
        <v>0</v>
      </c>
    </row>
    <row r="128" spans="3:5">
      <c r="C128" s="179" t="s">
        <v>829</v>
      </c>
      <c r="D128" s="153">
        <v>3655506</v>
      </c>
      <c r="E128" s="153">
        <v>0</v>
      </c>
    </row>
    <row r="129" spans="3:5">
      <c r="C129" s="179" t="s">
        <v>1523</v>
      </c>
      <c r="D129" s="153">
        <v>6149974</v>
      </c>
      <c r="E129" s="153">
        <v>0</v>
      </c>
    </row>
    <row r="130" spans="3:5">
      <c r="C130" s="179" t="s">
        <v>1522</v>
      </c>
      <c r="D130" s="153">
        <v>332217190</v>
      </c>
      <c r="E130" s="153">
        <v>139999999.5</v>
      </c>
    </row>
    <row r="131" spans="3:5">
      <c r="C131" s="179" t="s">
        <v>481</v>
      </c>
      <c r="D131" s="153">
        <v>8067310</v>
      </c>
      <c r="E131" s="153">
        <v>606852.31999999995</v>
      </c>
    </row>
    <row r="132" spans="3:5">
      <c r="C132" s="179" t="s">
        <v>830</v>
      </c>
      <c r="D132" s="153">
        <v>8726494</v>
      </c>
      <c r="E132" s="153">
        <v>0</v>
      </c>
    </row>
    <row r="133" spans="3:5">
      <c r="C133" s="179" t="s">
        <v>1521</v>
      </c>
      <c r="D133" s="153">
        <v>27287191</v>
      </c>
      <c r="E133" s="153">
        <v>0</v>
      </c>
    </row>
    <row r="134" spans="3:5">
      <c r="C134" s="179" t="s">
        <v>831</v>
      </c>
      <c r="D134" s="153">
        <v>8726494</v>
      </c>
      <c r="E134" s="153">
        <v>0</v>
      </c>
    </row>
    <row r="135" spans="3:5">
      <c r="C135" s="179" t="s">
        <v>832</v>
      </c>
      <c r="D135" s="153">
        <v>11067494</v>
      </c>
      <c r="E135" s="153">
        <v>0</v>
      </c>
    </row>
    <row r="136" spans="3:5">
      <c r="C136" s="179" t="s">
        <v>712</v>
      </c>
      <c r="D136" s="153">
        <v>4221977</v>
      </c>
      <c r="E136" s="153">
        <v>0</v>
      </c>
    </row>
    <row r="137" spans="3:5">
      <c r="C137" s="179" t="s">
        <v>713</v>
      </c>
      <c r="D137" s="153">
        <v>7010838</v>
      </c>
      <c r="E137" s="153">
        <v>0</v>
      </c>
    </row>
    <row r="138" spans="3:5">
      <c r="C138" s="179" t="s">
        <v>1520</v>
      </c>
      <c r="D138" s="153">
        <v>498000</v>
      </c>
      <c r="E138" s="153">
        <v>0</v>
      </c>
    </row>
    <row r="139" spans="3:5">
      <c r="C139" s="179" t="s">
        <v>935</v>
      </c>
      <c r="D139" s="153">
        <v>172567977</v>
      </c>
      <c r="E139" s="153">
        <v>0</v>
      </c>
    </row>
    <row r="140" spans="3:5">
      <c r="C140" s="178" t="s">
        <v>245</v>
      </c>
      <c r="D140" s="180">
        <v>256200000</v>
      </c>
      <c r="E140" s="180">
        <v>0</v>
      </c>
    </row>
    <row r="141" spans="3:5">
      <c r="C141" s="179" t="s">
        <v>1718</v>
      </c>
      <c r="D141" s="153">
        <v>0</v>
      </c>
      <c r="E141" s="153">
        <v>0</v>
      </c>
    </row>
    <row r="142" spans="3:5">
      <c r="C142" s="179" t="s">
        <v>1519</v>
      </c>
      <c r="D142" s="153">
        <v>256200000</v>
      </c>
      <c r="E142" s="153">
        <v>0</v>
      </c>
    </row>
    <row r="143" spans="3:5">
      <c r="C143" s="179" t="s">
        <v>1719</v>
      </c>
      <c r="D143" s="153">
        <v>0</v>
      </c>
      <c r="E143" s="153">
        <v>0</v>
      </c>
    </row>
    <row r="144" spans="3:5">
      <c r="C144" s="178" t="s">
        <v>246</v>
      </c>
      <c r="D144" s="180">
        <v>1714949601</v>
      </c>
      <c r="E144" s="180">
        <v>123936437.03999999</v>
      </c>
    </row>
    <row r="145" spans="3:5">
      <c r="C145" s="179" t="s">
        <v>244</v>
      </c>
      <c r="D145" s="153">
        <v>2874479</v>
      </c>
      <c r="E145" s="153">
        <v>1435039.27</v>
      </c>
    </row>
    <row r="146" spans="3:5">
      <c r="C146" s="179" t="s">
        <v>269</v>
      </c>
      <c r="D146" s="153">
        <v>1135979999</v>
      </c>
      <c r="E146" s="153">
        <v>0</v>
      </c>
    </row>
    <row r="147" spans="3:5">
      <c r="C147" s="179" t="s">
        <v>1575</v>
      </c>
      <c r="D147" s="153">
        <v>0</v>
      </c>
      <c r="E147" s="153">
        <v>115167316.16</v>
      </c>
    </row>
    <row r="148" spans="3:5">
      <c r="C148" s="179" t="s">
        <v>943</v>
      </c>
      <c r="D148" s="153">
        <v>576095123</v>
      </c>
      <c r="E148" s="153">
        <v>7334081.6100000003</v>
      </c>
    </row>
    <row r="149" spans="3:5">
      <c r="C149" s="176" t="s">
        <v>270</v>
      </c>
      <c r="D149" s="153">
        <v>2176625371</v>
      </c>
      <c r="E149" s="153">
        <v>164708680.91</v>
      </c>
    </row>
    <row r="150" spans="3:5">
      <c r="C150" s="178" t="s">
        <v>243</v>
      </c>
      <c r="D150" s="180">
        <v>2175905652</v>
      </c>
      <c r="E150" s="180">
        <v>164708680.91</v>
      </c>
    </row>
    <row r="151" spans="3:5">
      <c r="C151" s="179" t="s">
        <v>1517</v>
      </c>
      <c r="D151" s="153">
        <v>25922997</v>
      </c>
      <c r="E151" s="153">
        <v>0</v>
      </c>
    </row>
    <row r="152" spans="3:5">
      <c r="C152" s="179" t="s">
        <v>271</v>
      </c>
      <c r="D152" s="153">
        <v>33669994</v>
      </c>
      <c r="E152" s="153">
        <v>0</v>
      </c>
    </row>
    <row r="153" spans="3:5">
      <c r="C153" s="179" t="s">
        <v>1186</v>
      </c>
      <c r="D153" s="153">
        <v>1803614</v>
      </c>
      <c r="E153" s="153">
        <v>0</v>
      </c>
    </row>
    <row r="154" spans="3:5">
      <c r="C154" s="179" t="s">
        <v>1185</v>
      </c>
      <c r="D154" s="153">
        <v>2263438</v>
      </c>
      <c r="E154" s="153">
        <v>0</v>
      </c>
    </row>
    <row r="155" spans="3:5">
      <c r="C155" s="179" t="s">
        <v>279</v>
      </c>
      <c r="D155" s="153">
        <v>1050000000</v>
      </c>
      <c r="E155" s="153">
        <v>72036823.690000013</v>
      </c>
    </row>
    <row r="156" spans="3:5">
      <c r="C156" s="179" t="s">
        <v>464</v>
      </c>
      <c r="D156" s="153">
        <v>5000000</v>
      </c>
      <c r="E156" s="153">
        <v>0</v>
      </c>
    </row>
    <row r="157" spans="3:5">
      <c r="C157" s="179" t="s">
        <v>516</v>
      </c>
      <c r="D157" s="153">
        <v>1250434</v>
      </c>
      <c r="E157" s="153">
        <v>0</v>
      </c>
    </row>
    <row r="158" spans="3:5">
      <c r="C158" s="179" t="s">
        <v>1516</v>
      </c>
      <c r="D158" s="153">
        <v>10479065</v>
      </c>
      <c r="E158" s="153">
        <v>0</v>
      </c>
    </row>
    <row r="159" spans="3:5">
      <c r="C159" s="179" t="s">
        <v>272</v>
      </c>
      <c r="D159" s="153">
        <v>82347035</v>
      </c>
      <c r="E159" s="153">
        <v>0</v>
      </c>
    </row>
    <row r="160" spans="3:5">
      <c r="C160" s="179" t="s">
        <v>517</v>
      </c>
      <c r="D160" s="153">
        <v>2070200</v>
      </c>
      <c r="E160" s="153">
        <v>0</v>
      </c>
    </row>
    <row r="161" spans="3:5">
      <c r="C161" s="179" t="s">
        <v>1605</v>
      </c>
      <c r="D161" s="153">
        <v>646004</v>
      </c>
      <c r="E161" s="153">
        <v>0</v>
      </c>
    </row>
    <row r="162" spans="3:5">
      <c r="C162" s="179" t="s">
        <v>518</v>
      </c>
      <c r="D162" s="153">
        <v>13562081</v>
      </c>
      <c r="E162" s="153">
        <v>0</v>
      </c>
    </row>
    <row r="163" spans="3:5">
      <c r="C163" s="179" t="s">
        <v>612</v>
      </c>
      <c r="D163" s="153">
        <v>9689330</v>
      </c>
      <c r="E163" s="153">
        <v>0</v>
      </c>
    </row>
    <row r="164" spans="3:5">
      <c r="C164" s="179" t="s">
        <v>613</v>
      </c>
      <c r="D164" s="153">
        <v>5861772</v>
      </c>
      <c r="E164" s="153">
        <v>0</v>
      </c>
    </row>
    <row r="165" spans="3:5">
      <c r="C165" s="179" t="s">
        <v>614</v>
      </c>
      <c r="D165" s="153">
        <v>7330508</v>
      </c>
      <c r="E165" s="153">
        <v>0</v>
      </c>
    </row>
    <row r="166" spans="3:5">
      <c r="C166" s="179" t="s">
        <v>1515</v>
      </c>
      <c r="D166" s="153">
        <v>9689330</v>
      </c>
      <c r="E166" s="153">
        <v>0</v>
      </c>
    </row>
    <row r="167" spans="3:5">
      <c r="C167" s="179" t="s">
        <v>833</v>
      </c>
      <c r="D167" s="153">
        <v>7000000</v>
      </c>
      <c r="E167" s="153">
        <v>0</v>
      </c>
    </row>
    <row r="168" spans="3:5">
      <c r="C168" s="179" t="s">
        <v>1514</v>
      </c>
      <c r="D168" s="153">
        <v>9689330</v>
      </c>
      <c r="E168" s="153">
        <v>0</v>
      </c>
    </row>
    <row r="169" spans="3:5">
      <c r="C169" s="179" t="s">
        <v>273</v>
      </c>
      <c r="D169" s="153">
        <v>2772824</v>
      </c>
      <c r="E169" s="153">
        <v>0</v>
      </c>
    </row>
    <row r="170" spans="3:5">
      <c r="C170" s="179" t="s">
        <v>615</v>
      </c>
      <c r="D170" s="153">
        <v>9800049</v>
      </c>
      <c r="E170" s="153">
        <v>0</v>
      </c>
    </row>
    <row r="171" spans="3:5">
      <c r="C171" s="179" t="s">
        <v>616</v>
      </c>
      <c r="D171" s="153">
        <v>10724015</v>
      </c>
      <c r="E171" s="153">
        <v>0</v>
      </c>
    </row>
    <row r="172" spans="3:5">
      <c r="C172" s="179" t="s">
        <v>1565</v>
      </c>
      <c r="D172" s="153">
        <v>30000000</v>
      </c>
      <c r="E172" s="153">
        <v>30000000</v>
      </c>
    </row>
    <row r="173" spans="3:5">
      <c r="C173" s="179" t="s">
        <v>617</v>
      </c>
      <c r="D173" s="153">
        <v>9800049</v>
      </c>
      <c r="E173" s="153">
        <v>0</v>
      </c>
    </row>
    <row r="174" spans="3:5">
      <c r="C174" s="179" t="s">
        <v>618</v>
      </c>
      <c r="D174" s="153">
        <v>5852236</v>
      </c>
      <c r="E174" s="153">
        <v>0</v>
      </c>
    </row>
    <row r="175" spans="3:5">
      <c r="C175" s="179" t="s">
        <v>619</v>
      </c>
      <c r="D175" s="153">
        <v>5861771</v>
      </c>
      <c r="E175" s="153">
        <v>0</v>
      </c>
    </row>
    <row r="176" spans="3:5">
      <c r="C176" s="179" t="s">
        <v>1513</v>
      </c>
      <c r="D176" s="153">
        <v>9689330</v>
      </c>
      <c r="E176" s="153">
        <v>0</v>
      </c>
    </row>
    <row r="177" spans="3:5">
      <c r="C177" s="179" t="s">
        <v>990</v>
      </c>
      <c r="D177" s="153">
        <v>5861771</v>
      </c>
      <c r="E177" s="153">
        <v>0</v>
      </c>
    </row>
    <row r="178" spans="3:5">
      <c r="C178" s="179" t="s">
        <v>991</v>
      </c>
      <c r="D178" s="153">
        <v>9689330</v>
      </c>
      <c r="E178" s="153">
        <v>0</v>
      </c>
    </row>
    <row r="179" spans="3:5">
      <c r="C179" s="179" t="s">
        <v>620</v>
      </c>
      <c r="D179" s="153">
        <v>1407491</v>
      </c>
      <c r="E179" s="153">
        <v>0</v>
      </c>
    </row>
    <row r="180" spans="3:5">
      <c r="C180" s="179" t="s">
        <v>1512</v>
      </c>
      <c r="D180" s="153">
        <v>3448179</v>
      </c>
      <c r="E180" s="153">
        <v>0</v>
      </c>
    </row>
    <row r="181" spans="3:5">
      <c r="C181" s="179" t="s">
        <v>465</v>
      </c>
      <c r="D181" s="153">
        <v>1000000</v>
      </c>
      <c r="E181" s="153">
        <v>0</v>
      </c>
    </row>
    <row r="182" spans="3:5">
      <c r="C182" s="179" t="s">
        <v>621</v>
      </c>
      <c r="D182" s="153">
        <v>2113557</v>
      </c>
      <c r="E182" s="153">
        <v>0</v>
      </c>
    </row>
    <row r="183" spans="3:5">
      <c r="C183" s="179" t="s">
        <v>622</v>
      </c>
      <c r="D183" s="153">
        <v>2113557</v>
      </c>
      <c r="E183" s="153">
        <v>0</v>
      </c>
    </row>
    <row r="184" spans="3:5">
      <c r="C184" s="179" t="s">
        <v>1511</v>
      </c>
      <c r="D184" s="153">
        <v>2113557</v>
      </c>
      <c r="E184" s="153">
        <v>0</v>
      </c>
    </row>
    <row r="185" spans="3:5">
      <c r="C185" s="179" t="s">
        <v>274</v>
      </c>
      <c r="D185" s="153">
        <v>10000000</v>
      </c>
      <c r="E185" s="153">
        <v>0</v>
      </c>
    </row>
    <row r="186" spans="3:5">
      <c r="C186" s="179" t="s">
        <v>1606</v>
      </c>
      <c r="D186" s="153">
        <v>9367191</v>
      </c>
      <c r="E186" s="153">
        <v>0</v>
      </c>
    </row>
    <row r="187" spans="3:5">
      <c r="C187" s="179" t="s">
        <v>945</v>
      </c>
      <c r="D187" s="153">
        <v>46485819</v>
      </c>
      <c r="E187" s="153">
        <v>0</v>
      </c>
    </row>
    <row r="188" spans="3:5">
      <c r="C188" s="179" t="s">
        <v>1510</v>
      </c>
      <c r="D188" s="153">
        <v>5000000</v>
      </c>
      <c r="E188" s="153">
        <v>0</v>
      </c>
    </row>
    <row r="189" spans="3:5">
      <c r="C189" s="179" t="s">
        <v>275</v>
      </c>
      <c r="D189" s="153">
        <v>5338363</v>
      </c>
      <c r="E189" s="153">
        <v>0</v>
      </c>
    </row>
    <row r="190" spans="3:5">
      <c r="C190" s="179" t="s">
        <v>946</v>
      </c>
      <c r="D190" s="153">
        <v>33884341</v>
      </c>
      <c r="E190" s="153">
        <v>0</v>
      </c>
    </row>
    <row r="191" spans="3:5">
      <c r="C191" s="179" t="s">
        <v>1070</v>
      </c>
      <c r="D191" s="153">
        <v>37430382</v>
      </c>
      <c r="E191" s="153">
        <v>0</v>
      </c>
    </row>
    <row r="192" spans="3:5">
      <c r="C192" s="179" t="s">
        <v>276</v>
      </c>
      <c r="D192" s="153">
        <v>24000000</v>
      </c>
      <c r="E192" s="153">
        <v>0</v>
      </c>
    </row>
    <row r="193" spans="3:5">
      <c r="C193" s="179" t="s">
        <v>1509</v>
      </c>
      <c r="D193" s="153">
        <v>50190407</v>
      </c>
      <c r="E193" s="153">
        <v>0</v>
      </c>
    </row>
    <row r="194" spans="3:5">
      <c r="C194" s="179" t="s">
        <v>947</v>
      </c>
      <c r="D194" s="153">
        <v>37562100</v>
      </c>
      <c r="E194" s="153">
        <v>0</v>
      </c>
    </row>
    <row r="195" spans="3:5">
      <c r="C195" s="179" t="s">
        <v>1039</v>
      </c>
      <c r="D195" s="153">
        <v>39848367</v>
      </c>
      <c r="E195" s="153">
        <v>0</v>
      </c>
    </row>
    <row r="196" spans="3:5">
      <c r="C196" s="179" t="s">
        <v>1508</v>
      </c>
      <c r="D196" s="153">
        <v>25758899</v>
      </c>
      <c r="E196" s="153">
        <v>0</v>
      </c>
    </row>
    <row r="197" spans="3:5">
      <c r="C197" s="179" t="s">
        <v>277</v>
      </c>
      <c r="D197" s="153">
        <v>54490521</v>
      </c>
      <c r="E197" s="153">
        <v>18090720.710000001</v>
      </c>
    </row>
    <row r="198" spans="3:5">
      <c r="C198" s="179" t="s">
        <v>278</v>
      </c>
      <c r="D198" s="153">
        <v>59320308</v>
      </c>
      <c r="E198" s="153">
        <v>25390380.559999999</v>
      </c>
    </row>
    <row r="199" spans="3:5">
      <c r="C199" s="179" t="s">
        <v>1237</v>
      </c>
      <c r="D199" s="153">
        <v>209900196</v>
      </c>
      <c r="E199" s="153">
        <v>0</v>
      </c>
    </row>
    <row r="200" spans="3:5">
      <c r="C200" s="179" t="s">
        <v>1040</v>
      </c>
      <c r="D200" s="153">
        <v>40136410</v>
      </c>
      <c r="E200" s="153">
        <v>0</v>
      </c>
    </row>
    <row r="201" spans="3:5">
      <c r="C201" s="179" t="s">
        <v>484</v>
      </c>
      <c r="D201" s="153">
        <v>96171500</v>
      </c>
      <c r="E201" s="153">
        <v>19190755.949999999</v>
      </c>
    </row>
    <row r="202" spans="3:5">
      <c r="C202" s="179" t="s">
        <v>1507</v>
      </c>
      <c r="D202" s="153">
        <v>498000</v>
      </c>
      <c r="E202" s="153">
        <v>0</v>
      </c>
    </row>
    <row r="203" spans="3:5">
      <c r="C203" s="178" t="s">
        <v>245</v>
      </c>
      <c r="D203" s="180">
        <v>719719</v>
      </c>
      <c r="E203" s="180">
        <v>0</v>
      </c>
    </row>
    <row r="204" spans="3:5">
      <c r="C204" s="179" t="s">
        <v>1070</v>
      </c>
      <c r="D204" s="153">
        <v>719719</v>
      </c>
      <c r="E204" s="153">
        <v>0</v>
      </c>
    </row>
    <row r="205" spans="3:5">
      <c r="C205" s="176" t="s">
        <v>280</v>
      </c>
      <c r="D205" s="153">
        <v>642205428</v>
      </c>
      <c r="E205" s="153">
        <v>14472566.359999999</v>
      </c>
    </row>
    <row r="206" spans="3:5">
      <c r="C206" s="178" t="s">
        <v>243</v>
      </c>
      <c r="D206" s="180">
        <v>576852165</v>
      </c>
      <c r="E206" s="180">
        <v>7908010</v>
      </c>
    </row>
    <row r="207" spans="3:5">
      <c r="C207" s="179" t="s">
        <v>519</v>
      </c>
      <c r="D207" s="153">
        <v>1875179</v>
      </c>
      <c r="E207" s="153">
        <v>0</v>
      </c>
    </row>
    <row r="208" spans="3:5">
      <c r="C208" s="179" t="s">
        <v>1506</v>
      </c>
      <c r="D208" s="153">
        <v>2799546</v>
      </c>
      <c r="E208" s="153">
        <v>0</v>
      </c>
    </row>
    <row r="209" spans="3:5">
      <c r="C209" s="179" t="s">
        <v>1572</v>
      </c>
      <c r="D209" s="153">
        <v>53000000</v>
      </c>
      <c r="E209" s="153">
        <v>0</v>
      </c>
    </row>
    <row r="210" spans="3:5">
      <c r="C210" s="179" t="s">
        <v>520</v>
      </c>
      <c r="D210" s="153">
        <v>4364944</v>
      </c>
      <c r="E210" s="153">
        <v>0</v>
      </c>
    </row>
    <row r="211" spans="3:5">
      <c r="C211" s="179" t="s">
        <v>992</v>
      </c>
      <c r="D211" s="153">
        <v>1256445</v>
      </c>
      <c r="E211" s="153">
        <v>0</v>
      </c>
    </row>
    <row r="212" spans="3:5">
      <c r="C212" s="179" t="s">
        <v>1505</v>
      </c>
      <c r="D212" s="153">
        <v>24812074</v>
      </c>
      <c r="E212" s="153">
        <v>0</v>
      </c>
    </row>
    <row r="213" spans="3:5">
      <c r="C213" s="179" t="s">
        <v>521</v>
      </c>
      <c r="D213" s="153">
        <v>5309113</v>
      </c>
      <c r="E213" s="153">
        <v>0</v>
      </c>
    </row>
    <row r="214" spans="3:5">
      <c r="C214" s="179" t="s">
        <v>1504</v>
      </c>
      <c r="D214" s="153">
        <v>44195541</v>
      </c>
      <c r="E214" s="153">
        <v>7908010</v>
      </c>
    </row>
    <row r="215" spans="3:5">
      <c r="C215" s="179" t="s">
        <v>1199</v>
      </c>
      <c r="D215" s="153">
        <v>40000000</v>
      </c>
      <c r="E215" s="153">
        <v>0</v>
      </c>
    </row>
    <row r="216" spans="3:5">
      <c r="C216" s="179" t="s">
        <v>1607</v>
      </c>
      <c r="D216" s="153">
        <v>17512384</v>
      </c>
      <c r="E216" s="153">
        <v>0</v>
      </c>
    </row>
    <row r="217" spans="3:5">
      <c r="C217" s="179" t="s">
        <v>281</v>
      </c>
      <c r="D217" s="153">
        <v>31386350</v>
      </c>
      <c r="E217" s="153">
        <v>0</v>
      </c>
    </row>
    <row r="218" spans="3:5">
      <c r="C218" s="179" t="s">
        <v>834</v>
      </c>
      <c r="D218" s="153">
        <v>10982339</v>
      </c>
      <c r="E218" s="153">
        <v>0</v>
      </c>
    </row>
    <row r="219" spans="3:5">
      <c r="C219" s="179" t="s">
        <v>835</v>
      </c>
      <c r="D219" s="153">
        <v>4040505</v>
      </c>
      <c r="E219" s="153">
        <v>0</v>
      </c>
    </row>
    <row r="220" spans="3:5">
      <c r="C220" s="179" t="s">
        <v>836</v>
      </c>
      <c r="D220" s="153">
        <v>19093002</v>
      </c>
      <c r="E220" s="153">
        <v>0</v>
      </c>
    </row>
    <row r="221" spans="3:5">
      <c r="C221" s="179" t="s">
        <v>837</v>
      </c>
      <c r="D221" s="153">
        <v>6768144</v>
      </c>
      <c r="E221" s="153">
        <v>0</v>
      </c>
    </row>
    <row r="222" spans="3:5">
      <c r="C222" s="179" t="s">
        <v>838</v>
      </c>
      <c r="D222" s="153">
        <v>1415865</v>
      </c>
      <c r="E222" s="153">
        <v>0</v>
      </c>
    </row>
    <row r="223" spans="3:5">
      <c r="C223" s="179" t="s">
        <v>839</v>
      </c>
      <c r="D223" s="153">
        <v>3468356</v>
      </c>
      <c r="E223" s="153">
        <v>0</v>
      </c>
    </row>
    <row r="224" spans="3:5">
      <c r="C224" s="179" t="s">
        <v>840</v>
      </c>
      <c r="D224" s="153">
        <v>19003156</v>
      </c>
      <c r="E224" s="153">
        <v>0</v>
      </c>
    </row>
    <row r="225" spans="3:5">
      <c r="C225" s="179" t="s">
        <v>1503</v>
      </c>
      <c r="D225" s="153">
        <v>9730988</v>
      </c>
      <c r="E225" s="153">
        <v>0</v>
      </c>
    </row>
    <row r="226" spans="3:5">
      <c r="C226" s="179" t="s">
        <v>282</v>
      </c>
      <c r="D226" s="153">
        <v>36143668</v>
      </c>
      <c r="E226" s="153">
        <v>0</v>
      </c>
    </row>
    <row r="227" spans="3:5">
      <c r="C227" s="179" t="s">
        <v>841</v>
      </c>
      <c r="D227" s="153">
        <v>5922790</v>
      </c>
      <c r="E227" s="153">
        <v>0</v>
      </c>
    </row>
    <row r="228" spans="3:5">
      <c r="C228" s="179" t="s">
        <v>993</v>
      </c>
      <c r="D228" s="153">
        <v>2433363</v>
      </c>
      <c r="E228" s="153">
        <v>0</v>
      </c>
    </row>
    <row r="229" spans="3:5">
      <c r="C229" s="179" t="s">
        <v>1608</v>
      </c>
      <c r="D229" s="153">
        <v>20000000</v>
      </c>
      <c r="E229" s="153">
        <v>0</v>
      </c>
    </row>
    <row r="230" spans="3:5">
      <c r="C230" s="179" t="s">
        <v>1609</v>
      </c>
      <c r="D230" s="153">
        <v>20685034</v>
      </c>
      <c r="E230" s="153">
        <v>0</v>
      </c>
    </row>
    <row r="231" spans="3:5">
      <c r="C231" s="179" t="s">
        <v>842</v>
      </c>
      <c r="D231" s="153">
        <v>2433461</v>
      </c>
      <c r="E231" s="153">
        <v>0</v>
      </c>
    </row>
    <row r="232" spans="3:5">
      <c r="C232" s="179" t="s">
        <v>1610</v>
      </c>
      <c r="D232" s="153">
        <v>21589475</v>
      </c>
      <c r="E232" s="153">
        <v>0</v>
      </c>
    </row>
    <row r="233" spans="3:5">
      <c r="C233" s="179" t="s">
        <v>1502</v>
      </c>
      <c r="D233" s="153">
        <v>76325759</v>
      </c>
      <c r="E233" s="153">
        <v>0</v>
      </c>
    </row>
    <row r="234" spans="3:5">
      <c r="C234" s="179" t="s">
        <v>948</v>
      </c>
      <c r="D234" s="153">
        <v>32164869</v>
      </c>
      <c r="E234" s="153">
        <v>0</v>
      </c>
    </row>
    <row r="235" spans="3:5">
      <c r="C235" s="179" t="s">
        <v>485</v>
      </c>
      <c r="D235" s="153">
        <v>55847966</v>
      </c>
      <c r="E235" s="153">
        <v>0</v>
      </c>
    </row>
    <row r="236" spans="3:5">
      <c r="C236" s="179" t="s">
        <v>1611</v>
      </c>
      <c r="D236" s="153">
        <v>2291849</v>
      </c>
      <c r="E236" s="153">
        <v>0</v>
      </c>
    </row>
    <row r="237" spans="3:5">
      <c r="C237" s="178" t="s">
        <v>245</v>
      </c>
      <c r="D237" s="180">
        <v>65353263</v>
      </c>
      <c r="E237" s="180">
        <v>6564556.3600000003</v>
      </c>
    </row>
    <row r="238" spans="3:5">
      <c r="C238" s="179" t="s">
        <v>1184</v>
      </c>
      <c r="D238" s="153">
        <v>65353263</v>
      </c>
      <c r="E238" s="153">
        <v>6564556.3600000003</v>
      </c>
    </row>
    <row r="239" spans="3:5">
      <c r="C239" s="176" t="s">
        <v>248</v>
      </c>
      <c r="D239" s="153">
        <v>1994538093</v>
      </c>
      <c r="E239" s="153">
        <v>112448822.11</v>
      </c>
    </row>
    <row r="240" spans="3:5">
      <c r="C240" s="178" t="s">
        <v>243</v>
      </c>
      <c r="D240" s="180">
        <v>1543538092</v>
      </c>
      <c r="E240" s="180">
        <v>112448822.11</v>
      </c>
    </row>
    <row r="241" spans="3:5">
      <c r="C241" s="179" t="s">
        <v>1612</v>
      </c>
      <c r="D241" s="153">
        <v>18972995</v>
      </c>
      <c r="E241" s="153">
        <v>0</v>
      </c>
    </row>
    <row r="242" spans="3:5">
      <c r="C242" s="179" t="s">
        <v>283</v>
      </c>
      <c r="D242" s="153">
        <v>20000000</v>
      </c>
      <c r="E242" s="153">
        <v>0</v>
      </c>
    </row>
    <row r="243" spans="3:5">
      <c r="C243" s="179" t="s">
        <v>1501</v>
      </c>
      <c r="D243" s="153">
        <v>77083282</v>
      </c>
      <c r="E243" s="153">
        <v>0</v>
      </c>
    </row>
    <row r="244" spans="3:5">
      <c r="C244" s="179" t="s">
        <v>284</v>
      </c>
      <c r="D244" s="153">
        <v>8195408</v>
      </c>
      <c r="E244" s="153">
        <v>0</v>
      </c>
    </row>
    <row r="245" spans="3:5">
      <c r="C245" s="179" t="s">
        <v>1500</v>
      </c>
      <c r="D245" s="153">
        <v>57646988</v>
      </c>
      <c r="E245" s="153">
        <v>0</v>
      </c>
    </row>
    <row r="246" spans="3:5">
      <c r="C246" s="179" t="s">
        <v>1613</v>
      </c>
      <c r="D246" s="153">
        <v>82480910</v>
      </c>
      <c r="E246" s="153">
        <v>0</v>
      </c>
    </row>
    <row r="247" spans="3:5">
      <c r="C247" s="179" t="s">
        <v>1614</v>
      </c>
      <c r="D247" s="153">
        <v>1000000</v>
      </c>
      <c r="E247" s="153">
        <v>0</v>
      </c>
    </row>
    <row r="248" spans="3:5">
      <c r="C248" s="179" t="s">
        <v>994</v>
      </c>
      <c r="D248" s="153">
        <v>5789992</v>
      </c>
      <c r="E248" s="153">
        <v>1325094.07</v>
      </c>
    </row>
    <row r="249" spans="3:5">
      <c r="C249" s="179" t="s">
        <v>1499</v>
      </c>
      <c r="D249" s="153">
        <v>35822391</v>
      </c>
      <c r="E249" s="153">
        <v>0</v>
      </c>
    </row>
    <row r="250" spans="3:5">
      <c r="C250" s="179" t="s">
        <v>285</v>
      </c>
      <c r="D250" s="153">
        <v>100000000</v>
      </c>
      <c r="E250" s="153">
        <v>0</v>
      </c>
    </row>
    <row r="251" spans="3:5">
      <c r="C251" s="179" t="s">
        <v>1198</v>
      </c>
      <c r="D251" s="153">
        <v>780209</v>
      </c>
      <c r="E251" s="153">
        <v>0</v>
      </c>
    </row>
    <row r="252" spans="3:5">
      <c r="C252" s="179" t="s">
        <v>522</v>
      </c>
      <c r="D252" s="153">
        <v>1256445</v>
      </c>
      <c r="E252" s="153">
        <v>0</v>
      </c>
    </row>
    <row r="253" spans="3:5">
      <c r="C253" s="179" t="s">
        <v>523</v>
      </c>
      <c r="D253" s="153">
        <v>10611201</v>
      </c>
      <c r="E253" s="153">
        <v>0</v>
      </c>
    </row>
    <row r="254" spans="3:5">
      <c r="C254" s="179" t="s">
        <v>524</v>
      </c>
      <c r="D254" s="153">
        <v>10611201</v>
      </c>
      <c r="E254" s="153">
        <v>0</v>
      </c>
    </row>
    <row r="255" spans="3:5">
      <c r="C255" s="179" t="s">
        <v>525</v>
      </c>
      <c r="D255" s="153">
        <v>11762182</v>
      </c>
      <c r="E255" s="153">
        <v>0</v>
      </c>
    </row>
    <row r="256" spans="3:5">
      <c r="C256" s="179" t="s">
        <v>526</v>
      </c>
      <c r="D256" s="153">
        <v>2411805</v>
      </c>
      <c r="E256" s="153">
        <v>0</v>
      </c>
    </row>
    <row r="257" spans="3:5">
      <c r="C257" s="179" t="s">
        <v>527</v>
      </c>
      <c r="D257" s="153">
        <v>4364944</v>
      </c>
      <c r="E257" s="153">
        <v>0</v>
      </c>
    </row>
    <row r="258" spans="3:5">
      <c r="C258" s="179" t="s">
        <v>528</v>
      </c>
      <c r="D258" s="153">
        <v>4364944</v>
      </c>
      <c r="E258" s="153">
        <v>0</v>
      </c>
    </row>
    <row r="259" spans="3:5">
      <c r="C259" s="179" t="s">
        <v>529</v>
      </c>
      <c r="D259" s="153">
        <v>2035527</v>
      </c>
      <c r="E259" s="153">
        <v>0</v>
      </c>
    </row>
    <row r="260" spans="3:5">
      <c r="C260" s="179" t="s">
        <v>530</v>
      </c>
      <c r="D260" s="153">
        <v>4303741</v>
      </c>
      <c r="E260" s="153">
        <v>0</v>
      </c>
    </row>
    <row r="261" spans="3:5">
      <c r="C261" s="179" t="s">
        <v>1498</v>
      </c>
      <c r="D261" s="153">
        <v>9546252</v>
      </c>
      <c r="E261" s="153">
        <v>0</v>
      </c>
    </row>
    <row r="262" spans="3:5">
      <c r="C262" s="179" t="s">
        <v>286</v>
      </c>
      <c r="D262" s="153">
        <v>5468175</v>
      </c>
      <c r="E262" s="153">
        <v>0</v>
      </c>
    </row>
    <row r="263" spans="3:5">
      <c r="C263" s="179" t="s">
        <v>1497</v>
      </c>
      <c r="D263" s="153">
        <v>9754400</v>
      </c>
      <c r="E263" s="153">
        <v>0</v>
      </c>
    </row>
    <row r="264" spans="3:5">
      <c r="C264" s="179" t="s">
        <v>456</v>
      </c>
      <c r="D264" s="153">
        <v>68386280</v>
      </c>
      <c r="E264" s="153">
        <v>0</v>
      </c>
    </row>
    <row r="265" spans="3:5">
      <c r="C265" s="179" t="s">
        <v>1496</v>
      </c>
      <c r="D265" s="153">
        <v>12217662</v>
      </c>
      <c r="E265" s="153">
        <v>0</v>
      </c>
    </row>
    <row r="266" spans="3:5">
      <c r="C266" s="179" t="s">
        <v>287</v>
      </c>
      <c r="D266" s="153">
        <v>49999368</v>
      </c>
      <c r="E266" s="153">
        <v>0</v>
      </c>
    </row>
    <row r="267" spans="3:5">
      <c r="C267" s="179" t="s">
        <v>598</v>
      </c>
      <c r="D267" s="153">
        <v>9754400</v>
      </c>
      <c r="E267" s="153">
        <v>0</v>
      </c>
    </row>
    <row r="268" spans="3:5">
      <c r="C268" s="179" t="s">
        <v>599</v>
      </c>
      <c r="D268" s="153">
        <v>9754400</v>
      </c>
      <c r="E268" s="153">
        <v>0</v>
      </c>
    </row>
    <row r="269" spans="3:5">
      <c r="C269" s="179" t="s">
        <v>1495</v>
      </c>
      <c r="D269" s="153">
        <v>4114177</v>
      </c>
      <c r="E269" s="153">
        <v>0</v>
      </c>
    </row>
    <row r="270" spans="3:5">
      <c r="C270" s="179" t="s">
        <v>288</v>
      </c>
      <c r="D270" s="153">
        <v>25000000</v>
      </c>
      <c r="E270" s="153">
        <v>26965866.09</v>
      </c>
    </row>
    <row r="271" spans="3:5">
      <c r="C271" s="179" t="s">
        <v>600</v>
      </c>
      <c r="D271" s="153">
        <v>9618926</v>
      </c>
      <c r="E271" s="153">
        <v>0</v>
      </c>
    </row>
    <row r="272" spans="3:5">
      <c r="C272" s="179" t="s">
        <v>1494</v>
      </c>
      <c r="D272" s="153">
        <v>4114177</v>
      </c>
      <c r="E272" s="153">
        <v>0</v>
      </c>
    </row>
    <row r="273" spans="3:5">
      <c r="C273" s="179" t="s">
        <v>289</v>
      </c>
      <c r="D273" s="153">
        <v>299768860</v>
      </c>
      <c r="E273" s="153">
        <v>0</v>
      </c>
    </row>
    <row r="274" spans="3:5">
      <c r="C274" s="179" t="s">
        <v>1493</v>
      </c>
      <c r="D274" s="153">
        <v>5969519</v>
      </c>
      <c r="E274" s="153">
        <v>0</v>
      </c>
    </row>
    <row r="275" spans="3:5">
      <c r="C275" s="179" t="s">
        <v>843</v>
      </c>
      <c r="D275" s="153">
        <v>31500000</v>
      </c>
      <c r="E275" s="153">
        <v>0</v>
      </c>
    </row>
    <row r="276" spans="3:5">
      <c r="C276" s="179" t="s">
        <v>601</v>
      </c>
      <c r="D276" s="153">
        <v>3730008</v>
      </c>
      <c r="E276" s="153">
        <v>0</v>
      </c>
    </row>
    <row r="277" spans="3:5">
      <c r="C277" s="179" t="s">
        <v>290</v>
      </c>
      <c r="D277" s="153">
        <v>97182538</v>
      </c>
      <c r="E277" s="153">
        <v>23668010.75</v>
      </c>
    </row>
    <row r="278" spans="3:5">
      <c r="C278" s="179" t="s">
        <v>1615</v>
      </c>
      <c r="D278" s="153">
        <v>10000000</v>
      </c>
      <c r="E278" s="153">
        <v>0</v>
      </c>
    </row>
    <row r="279" spans="3:5">
      <c r="C279" s="179" t="s">
        <v>1616</v>
      </c>
      <c r="D279" s="153">
        <v>5000000</v>
      </c>
      <c r="E279" s="153">
        <v>0</v>
      </c>
    </row>
    <row r="280" spans="3:5">
      <c r="C280" s="179" t="s">
        <v>1492</v>
      </c>
      <c r="D280" s="153">
        <v>40765042</v>
      </c>
      <c r="E280" s="153">
        <v>0</v>
      </c>
    </row>
    <row r="281" spans="3:5">
      <c r="C281" s="179" t="s">
        <v>292</v>
      </c>
      <c r="D281" s="153">
        <v>14527129</v>
      </c>
      <c r="E281" s="153">
        <v>0</v>
      </c>
    </row>
    <row r="282" spans="3:5">
      <c r="C282" s="179" t="s">
        <v>1617</v>
      </c>
      <c r="D282" s="153">
        <v>5000000</v>
      </c>
      <c r="E282" s="153">
        <v>0</v>
      </c>
    </row>
    <row r="283" spans="3:5">
      <c r="C283" s="179" t="s">
        <v>1491</v>
      </c>
      <c r="D283" s="153">
        <v>5507427</v>
      </c>
      <c r="E283" s="153">
        <v>0</v>
      </c>
    </row>
    <row r="284" spans="3:5">
      <c r="C284" s="179" t="s">
        <v>1490</v>
      </c>
      <c r="D284" s="153">
        <v>54873628</v>
      </c>
      <c r="E284" s="153">
        <v>0</v>
      </c>
    </row>
    <row r="285" spans="3:5">
      <c r="C285" s="179" t="s">
        <v>1071</v>
      </c>
      <c r="D285" s="153">
        <v>5000000</v>
      </c>
      <c r="E285" s="153">
        <v>0</v>
      </c>
    </row>
    <row r="286" spans="3:5">
      <c r="C286" s="179" t="s">
        <v>1072</v>
      </c>
      <c r="D286" s="153">
        <v>5000000</v>
      </c>
      <c r="E286" s="153">
        <v>0</v>
      </c>
    </row>
    <row r="287" spans="3:5">
      <c r="C287" s="179" t="s">
        <v>1236</v>
      </c>
      <c r="D287" s="153">
        <v>5000000</v>
      </c>
      <c r="E287" s="153">
        <v>0</v>
      </c>
    </row>
    <row r="288" spans="3:5">
      <c r="C288" s="179" t="s">
        <v>293</v>
      </c>
      <c r="D288" s="153">
        <v>89300116</v>
      </c>
      <c r="E288" s="153">
        <v>0</v>
      </c>
    </row>
    <row r="289" spans="3:5">
      <c r="C289" s="179" t="s">
        <v>294</v>
      </c>
      <c r="D289" s="153">
        <v>48148600</v>
      </c>
      <c r="E289" s="153">
        <v>0</v>
      </c>
    </row>
    <row r="290" spans="3:5">
      <c r="C290" s="179" t="s">
        <v>486</v>
      </c>
      <c r="D290" s="153">
        <v>30749922</v>
      </c>
      <c r="E290" s="153">
        <v>0</v>
      </c>
    </row>
    <row r="291" spans="3:5">
      <c r="C291" s="179" t="s">
        <v>1041</v>
      </c>
      <c r="D291" s="153">
        <v>79059020</v>
      </c>
      <c r="E291" s="153">
        <v>60489851.200000003</v>
      </c>
    </row>
    <row r="292" spans="3:5">
      <c r="C292" s="179" t="s">
        <v>1150</v>
      </c>
      <c r="D292" s="153">
        <v>27039993</v>
      </c>
      <c r="E292" s="153">
        <v>0</v>
      </c>
    </row>
    <row r="293" spans="3:5">
      <c r="C293" s="179" t="s">
        <v>1151</v>
      </c>
      <c r="D293" s="153">
        <v>1941168</v>
      </c>
      <c r="E293" s="153">
        <v>0</v>
      </c>
    </row>
    <row r="294" spans="3:5">
      <c r="C294" s="179" t="s">
        <v>1152</v>
      </c>
      <c r="D294" s="153">
        <v>498000</v>
      </c>
      <c r="E294" s="153">
        <v>0</v>
      </c>
    </row>
    <row r="295" spans="3:5">
      <c r="C295" s="179" t="s">
        <v>1153</v>
      </c>
      <c r="D295" s="153">
        <v>754740</v>
      </c>
      <c r="E295" s="153">
        <v>0</v>
      </c>
    </row>
    <row r="296" spans="3:5">
      <c r="C296" s="178" t="s">
        <v>245</v>
      </c>
      <c r="D296" s="180">
        <v>451000001</v>
      </c>
      <c r="E296" s="180">
        <v>0</v>
      </c>
    </row>
    <row r="297" spans="3:5">
      <c r="C297" s="179" t="s">
        <v>291</v>
      </c>
      <c r="D297" s="153">
        <v>1000000</v>
      </c>
      <c r="E297" s="153">
        <v>0</v>
      </c>
    </row>
    <row r="298" spans="3:5">
      <c r="C298" s="179" t="s">
        <v>1163</v>
      </c>
      <c r="D298" s="153">
        <v>450000001</v>
      </c>
      <c r="E298" s="153">
        <v>0</v>
      </c>
    </row>
    <row r="299" spans="3:5">
      <c r="C299" s="176" t="s">
        <v>295</v>
      </c>
      <c r="D299" s="153">
        <v>1570957495</v>
      </c>
      <c r="E299" s="153">
        <v>127170116.81</v>
      </c>
    </row>
    <row r="300" spans="3:5">
      <c r="C300" s="178" t="s">
        <v>243</v>
      </c>
      <c r="D300" s="180">
        <v>1570957495</v>
      </c>
      <c r="E300" s="180">
        <v>127170116.81</v>
      </c>
    </row>
    <row r="301" spans="3:5">
      <c r="C301" s="179" t="s">
        <v>1618</v>
      </c>
      <c r="D301" s="153">
        <v>5000000</v>
      </c>
      <c r="E301" s="153">
        <v>0</v>
      </c>
    </row>
    <row r="302" spans="3:5">
      <c r="C302" s="179" t="s">
        <v>995</v>
      </c>
      <c r="D302" s="153">
        <v>1000000000</v>
      </c>
      <c r="E302" s="153">
        <v>10955284.699999999</v>
      </c>
    </row>
    <row r="303" spans="3:5">
      <c r="C303" s="179" t="s">
        <v>466</v>
      </c>
      <c r="D303" s="153">
        <v>25000000</v>
      </c>
      <c r="E303" s="153">
        <v>6902644.2999999998</v>
      </c>
    </row>
    <row r="304" spans="3:5">
      <c r="C304" s="179" t="s">
        <v>1235</v>
      </c>
      <c r="D304" s="153">
        <v>35000000</v>
      </c>
      <c r="E304" s="153">
        <v>0</v>
      </c>
    </row>
    <row r="305" spans="3:5">
      <c r="C305" s="179" t="s">
        <v>1489</v>
      </c>
      <c r="D305" s="153">
        <v>42776437</v>
      </c>
      <c r="E305" s="153">
        <v>35781503</v>
      </c>
    </row>
    <row r="306" spans="3:5">
      <c r="C306" s="179" t="s">
        <v>531</v>
      </c>
      <c r="D306" s="153">
        <v>1256445</v>
      </c>
      <c r="E306" s="153">
        <v>0</v>
      </c>
    </row>
    <row r="307" spans="3:5">
      <c r="C307" s="179" t="s">
        <v>532</v>
      </c>
      <c r="D307" s="153">
        <v>2035527</v>
      </c>
      <c r="E307" s="153">
        <v>0</v>
      </c>
    </row>
    <row r="308" spans="3:5">
      <c r="C308" s="179" t="s">
        <v>1488</v>
      </c>
      <c r="D308" s="153">
        <v>43642562</v>
      </c>
      <c r="E308" s="153">
        <v>16810306</v>
      </c>
    </row>
    <row r="309" spans="3:5">
      <c r="C309" s="179" t="s">
        <v>533</v>
      </c>
      <c r="D309" s="153">
        <v>1615107</v>
      </c>
      <c r="E309" s="153">
        <v>0</v>
      </c>
    </row>
    <row r="310" spans="3:5">
      <c r="C310" s="179" t="s">
        <v>296</v>
      </c>
      <c r="D310" s="153">
        <v>65000000</v>
      </c>
      <c r="E310" s="153">
        <v>0</v>
      </c>
    </row>
    <row r="311" spans="3:5">
      <c r="C311" s="179" t="s">
        <v>1487</v>
      </c>
      <c r="D311" s="153">
        <v>31702983</v>
      </c>
      <c r="E311" s="153">
        <v>15040000</v>
      </c>
    </row>
    <row r="312" spans="3:5">
      <c r="C312" s="179" t="s">
        <v>949</v>
      </c>
      <c r="D312" s="153">
        <v>40450972</v>
      </c>
      <c r="E312" s="153">
        <v>12686918.92</v>
      </c>
    </row>
    <row r="313" spans="3:5">
      <c r="C313" s="179" t="s">
        <v>1619</v>
      </c>
      <c r="D313" s="153">
        <v>10928434</v>
      </c>
      <c r="E313" s="153">
        <v>0</v>
      </c>
    </row>
    <row r="314" spans="3:5">
      <c r="C314" s="179" t="s">
        <v>1164</v>
      </c>
      <c r="D314" s="153">
        <v>10000000</v>
      </c>
      <c r="E314" s="153">
        <v>0</v>
      </c>
    </row>
    <row r="315" spans="3:5">
      <c r="C315" s="179" t="s">
        <v>1165</v>
      </c>
      <c r="D315" s="153">
        <v>5000000</v>
      </c>
      <c r="E315" s="153">
        <v>0</v>
      </c>
    </row>
    <row r="316" spans="3:5">
      <c r="C316" s="179" t="s">
        <v>844</v>
      </c>
      <c r="D316" s="153">
        <v>1083448</v>
      </c>
      <c r="E316" s="153">
        <v>0</v>
      </c>
    </row>
    <row r="317" spans="3:5">
      <c r="C317" s="179" t="s">
        <v>845</v>
      </c>
      <c r="D317" s="153">
        <v>763869</v>
      </c>
      <c r="E317" s="153">
        <v>0</v>
      </c>
    </row>
    <row r="318" spans="3:5">
      <c r="C318" s="179" t="s">
        <v>846</v>
      </c>
      <c r="D318" s="153">
        <v>1552536</v>
      </c>
      <c r="E318" s="153">
        <v>0</v>
      </c>
    </row>
    <row r="319" spans="3:5">
      <c r="C319" s="179" t="s">
        <v>1620</v>
      </c>
      <c r="D319" s="153">
        <v>42609614</v>
      </c>
      <c r="E319" s="153">
        <v>0</v>
      </c>
    </row>
    <row r="320" spans="3:5">
      <c r="C320" s="179" t="s">
        <v>1073</v>
      </c>
      <c r="D320" s="153">
        <v>7040167</v>
      </c>
      <c r="E320" s="153">
        <v>0</v>
      </c>
    </row>
    <row r="321" spans="3:5">
      <c r="C321" s="179" t="s">
        <v>487</v>
      </c>
      <c r="D321" s="153">
        <v>30011676</v>
      </c>
      <c r="E321" s="153">
        <v>18401981</v>
      </c>
    </row>
    <row r="322" spans="3:5">
      <c r="C322" s="179" t="s">
        <v>297</v>
      </c>
      <c r="D322" s="153">
        <v>168487718</v>
      </c>
      <c r="E322" s="153">
        <v>10591478.890000001</v>
      </c>
    </row>
    <row r="323" spans="3:5">
      <c r="C323" s="176" t="s">
        <v>249</v>
      </c>
      <c r="D323" s="153">
        <v>2226093904</v>
      </c>
      <c r="E323" s="153">
        <v>664565359.12000012</v>
      </c>
    </row>
    <row r="324" spans="3:5">
      <c r="C324" s="178" t="s">
        <v>243</v>
      </c>
      <c r="D324" s="180">
        <v>1744361889</v>
      </c>
      <c r="E324" s="180">
        <v>664565359.12000012</v>
      </c>
    </row>
    <row r="325" spans="3:5">
      <c r="C325" s="179" t="s">
        <v>1074</v>
      </c>
      <c r="D325" s="153">
        <v>5000000</v>
      </c>
      <c r="E325" s="153">
        <v>0</v>
      </c>
    </row>
    <row r="326" spans="3:5">
      <c r="C326" s="179" t="s">
        <v>1621</v>
      </c>
      <c r="D326" s="153">
        <v>43219709</v>
      </c>
      <c r="E326" s="153">
        <v>0</v>
      </c>
    </row>
    <row r="327" spans="3:5">
      <c r="C327" s="179" t="s">
        <v>1486</v>
      </c>
      <c r="D327" s="153">
        <v>2025413</v>
      </c>
      <c r="E327" s="153">
        <v>0</v>
      </c>
    </row>
    <row r="328" spans="3:5">
      <c r="C328" s="179" t="s">
        <v>298</v>
      </c>
      <c r="D328" s="153">
        <v>10000000</v>
      </c>
      <c r="E328" s="153">
        <v>0</v>
      </c>
    </row>
    <row r="329" spans="3:5">
      <c r="C329" s="179" t="s">
        <v>534</v>
      </c>
      <c r="D329" s="153">
        <v>3181309</v>
      </c>
      <c r="E329" s="153">
        <v>0</v>
      </c>
    </row>
    <row r="330" spans="3:5">
      <c r="C330" s="179" t="s">
        <v>1485</v>
      </c>
      <c r="D330" s="153">
        <v>8367524</v>
      </c>
      <c r="E330" s="153">
        <v>0</v>
      </c>
    </row>
    <row r="331" spans="3:5">
      <c r="C331" s="179" t="s">
        <v>299</v>
      </c>
      <c r="D331" s="153">
        <v>12214957</v>
      </c>
      <c r="E331" s="153">
        <v>0</v>
      </c>
    </row>
    <row r="332" spans="3:5">
      <c r="C332" s="179" t="s">
        <v>1472</v>
      </c>
      <c r="D332" s="153">
        <v>11951551</v>
      </c>
      <c r="E332" s="153">
        <v>0</v>
      </c>
    </row>
    <row r="333" spans="3:5">
      <c r="C333" s="179" t="s">
        <v>996</v>
      </c>
      <c r="D333" s="153">
        <v>31844312</v>
      </c>
      <c r="E333" s="153">
        <v>0</v>
      </c>
    </row>
    <row r="334" spans="3:5">
      <c r="C334" s="179" t="s">
        <v>300</v>
      </c>
      <c r="D334" s="153">
        <v>24467133</v>
      </c>
      <c r="E334" s="153">
        <v>0</v>
      </c>
    </row>
    <row r="335" spans="3:5">
      <c r="C335" s="179" t="s">
        <v>301</v>
      </c>
      <c r="D335" s="153">
        <v>50000000</v>
      </c>
      <c r="E335" s="153">
        <v>29197406.870000001</v>
      </c>
    </row>
    <row r="336" spans="3:5">
      <c r="C336" s="179" t="s">
        <v>950</v>
      </c>
      <c r="D336" s="153">
        <v>38141743</v>
      </c>
      <c r="E336" s="153">
        <v>0</v>
      </c>
    </row>
    <row r="337" spans="3:5">
      <c r="C337" s="179" t="s">
        <v>1042</v>
      </c>
      <c r="D337" s="153">
        <v>31500968</v>
      </c>
      <c r="E337" s="153">
        <v>0</v>
      </c>
    </row>
    <row r="338" spans="3:5">
      <c r="C338" s="179" t="s">
        <v>714</v>
      </c>
      <c r="D338" s="153">
        <v>2355166</v>
      </c>
      <c r="E338" s="153">
        <v>0</v>
      </c>
    </row>
    <row r="339" spans="3:5">
      <c r="C339" s="179" t="s">
        <v>1484</v>
      </c>
      <c r="D339" s="153">
        <v>5000000</v>
      </c>
      <c r="E339" s="153">
        <v>0</v>
      </c>
    </row>
    <row r="340" spans="3:5">
      <c r="C340" s="179" t="s">
        <v>715</v>
      </c>
      <c r="D340" s="153">
        <v>8311329</v>
      </c>
      <c r="E340" s="153">
        <v>0</v>
      </c>
    </row>
    <row r="341" spans="3:5">
      <c r="C341" s="179" t="s">
        <v>716</v>
      </c>
      <c r="D341" s="153">
        <v>4224748</v>
      </c>
      <c r="E341" s="153">
        <v>0</v>
      </c>
    </row>
    <row r="342" spans="3:5">
      <c r="C342" s="179" t="s">
        <v>997</v>
      </c>
      <c r="D342" s="153">
        <v>8311369</v>
      </c>
      <c r="E342" s="153">
        <v>0</v>
      </c>
    </row>
    <row r="343" spans="3:5">
      <c r="C343" s="179" t="s">
        <v>717</v>
      </c>
      <c r="D343" s="153">
        <v>3026487</v>
      </c>
      <c r="E343" s="153">
        <v>0</v>
      </c>
    </row>
    <row r="344" spans="3:5">
      <c r="C344" s="179" t="s">
        <v>718</v>
      </c>
      <c r="D344" s="153">
        <v>3026487</v>
      </c>
      <c r="E344" s="153">
        <v>0</v>
      </c>
    </row>
    <row r="345" spans="3:5">
      <c r="C345" s="179" t="s">
        <v>1483</v>
      </c>
      <c r="D345" s="153">
        <v>3448179</v>
      </c>
      <c r="E345" s="153">
        <v>0</v>
      </c>
    </row>
    <row r="346" spans="3:5">
      <c r="C346" s="179" t="s">
        <v>302</v>
      </c>
      <c r="D346" s="153">
        <v>27191764</v>
      </c>
      <c r="E346" s="153">
        <v>0</v>
      </c>
    </row>
    <row r="347" spans="3:5">
      <c r="C347" s="179" t="s">
        <v>719</v>
      </c>
      <c r="D347" s="153">
        <v>5879038</v>
      </c>
      <c r="E347" s="153">
        <v>0</v>
      </c>
    </row>
    <row r="348" spans="3:5">
      <c r="C348" s="179" t="s">
        <v>1482</v>
      </c>
      <c r="D348" s="153">
        <v>5879038</v>
      </c>
      <c r="E348" s="153">
        <v>0</v>
      </c>
    </row>
    <row r="349" spans="3:5">
      <c r="C349" s="179" t="s">
        <v>467</v>
      </c>
      <c r="D349" s="153">
        <v>42655051</v>
      </c>
      <c r="E349" s="153">
        <v>4524022.34</v>
      </c>
    </row>
    <row r="350" spans="3:5">
      <c r="C350" s="179" t="s">
        <v>998</v>
      </c>
      <c r="D350" s="153">
        <v>8722081</v>
      </c>
      <c r="E350" s="153">
        <v>0</v>
      </c>
    </row>
    <row r="351" spans="3:5">
      <c r="C351" s="179" t="s">
        <v>720</v>
      </c>
      <c r="D351" s="153">
        <v>3448179</v>
      </c>
      <c r="E351" s="153">
        <v>0</v>
      </c>
    </row>
    <row r="352" spans="3:5">
      <c r="C352" s="179" t="s">
        <v>1481</v>
      </c>
      <c r="D352" s="153">
        <v>9542834</v>
      </c>
      <c r="E352" s="153">
        <v>0</v>
      </c>
    </row>
    <row r="353" spans="3:5">
      <c r="C353" s="179" t="s">
        <v>721</v>
      </c>
      <c r="D353" s="153">
        <v>4550604</v>
      </c>
      <c r="E353" s="153">
        <v>0</v>
      </c>
    </row>
    <row r="354" spans="3:5">
      <c r="C354" s="179" t="s">
        <v>468</v>
      </c>
      <c r="D354" s="153">
        <v>20000000</v>
      </c>
      <c r="E354" s="153">
        <v>0</v>
      </c>
    </row>
    <row r="355" spans="3:5">
      <c r="C355" s="179" t="s">
        <v>722</v>
      </c>
      <c r="D355" s="153">
        <v>13139317</v>
      </c>
      <c r="E355" s="153">
        <v>0</v>
      </c>
    </row>
    <row r="356" spans="3:5">
      <c r="C356" s="179" t="s">
        <v>1480</v>
      </c>
      <c r="D356" s="153">
        <v>40000000</v>
      </c>
      <c r="E356" s="153">
        <v>0</v>
      </c>
    </row>
    <row r="357" spans="3:5">
      <c r="C357" s="179" t="s">
        <v>1479</v>
      </c>
      <c r="D357" s="153">
        <v>30000000</v>
      </c>
      <c r="E357" s="153">
        <v>0</v>
      </c>
    </row>
    <row r="358" spans="3:5">
      <c r="C358" s="179" t="s">
        <v>723</v>
      </c>
      <c r="D358" s="153">
        <v>7286083</v>
      </c>
      <c r="E358" s="153">
        <v>0</v>
      </c>
    </row>
    <row r="359" spans="3:5">
      <c r="C359" s="179" t="s">
        <v>1478</v>
      </c>
      <c r="D359" s="153">
        <v>6021071</v>
      </c>
      <c r="E359" s="153">
        <v>0</v>
      </c>
    </row>
    <row r="360" spans="3:5">
      <c r="C360" s="179" t="s">
        <v>1622</v>
      </c>
      <c r="D360" s="153">
        <v>10000000</v>
      </c>
      <c r="E360" s="153">
        <v>0</v>
      </c>
    </row>
    <row r="361" spans="3:5">
      <c r="C361" s="179" t="s">
        <v>303</v>
      </c>
      <c r="D361" s="153">
        <v>15376092</v>
      </c>
      <c r="E361" s="153">
        <v>0</v>
      </c>
    </row>
    <row r="362" spans="3:5">
      <c r="C362" s="179" t="s">
        <v>1477</v>
      </c>
      <c r="D362" s="153">
        <v>5103175</v>
      </c>
      <c r="E362" s="153">
        <v>0</v>
      </c>
    </row>
    <row r="363" spans="3:5">
      <c r="C363" s="179" t="s">
        <v>1476</v>
      </c>
      <c r="D363" s="153">
        <v>75940047</v>
      </c>
      <c r="E363" s="153">
        <v>0</v>
      </c>
    </row>
    <row r="364" spans="3:5">
      <c r="C364" s="179" t="s">
        <v>724</v>
      </c>
      <c r="D364" s="153">
        <v>7330508</v>
      </c>
      <c r="E364" s="153">
        <v>0</v>
      </c>
    </row>
    <row r="365" spans="3:5">
      <c r="C365" s="179" t="s">
        <v>725</v>
      </c>
      <c r="D365" s="153">
        <v>7330508</v>
      </c>
      <c r="E365" s="153">
        <v>0</v>
      </c>
    </row>
    <row r="366" spans="3:5">
      <c r="C366" s="179" t="s">
        <v>726</v>
      </c>
      <c r="D366" s="153">
        <v>761695</v>
      </c>
      <c r="E366" s="153">
        <v>0</v>
      </c>
    </row>
    <row r="367" spans="3:5">
      <c r="C367" s="179" t="s">
        <v>727</v>
      </c>
      <c r="D367" s="153">
        <v>761695</v>
      </c>
      <c r="E367" s="153">
        <v>0</v>
      </c>
    </row>
    <row r="368" spans="3:5">
      <c r="C368" s="179" t="s">
        <v>999</v>
      </c>
      <c r="D368" s="153">
        <v>1384399</v>
      </c>
      <c r="E368" s="153">
        <v>0</v>
      </c>
    </row>
    <row r="369" spans="3:5">
      <c r="C369" s="179" t="s">
        <v>728</v>
      </c>
      <c r="D369" s="153">
        <v>761695</v>
      </c>
      <c r="E369" s="153">
        <v>0</v>
      </c>
    </row>
    <row r="370" spans="3:5">
      <c r="C370" s="179" t="s">
        <v>729</v>
      </c>
      <c r="D370" s="153">
        <v>7233108</v>
      </c>
      <c r="E370" s="153">
        <v>0</v>
      </c>
    </row>
    <row r="371" spans="3:5">
      <c r="C371" s="179" t="s">
        <v>1475</v>
      </c>
      <c r="D371" s="153">
        <v>12167387</v>
      </c>
      <c r="E371" s="153">
        <v>0</v>
      </c>
    </row>
    <row r="372" spans="3:5">
      <c r="C372" s="179" t="s">
        <v>1623</v>
      </c>
      <c r="D372" s="153">
        <v>10000000</v>
      </c>
      <c r="E372" s="153">
        <v>0</v>
      </c>
    </row>
    <row r="373" spans="3:5">
      <c r="C373" s="179" t="s">
        <v>304</v>
      </c>
      <c r="D373" s="153">
        <v>53185650</v>
      </c>
      <c r="E373" s="153">
        <v>19300000</v>
      </c>
    </row>
    <row r="374" spans="3:5">
      <c r="C374" s="179" t="s">
        <v>730</v>
      </c>
      <c r="D374" s="153">
        <v>12167387</v>
      </c>
      <c r="E374" s="153">
        <v>0</v>
      </c>
    </row>
    <row r="375" spans="3:5">
      <c r="C375" s="179" t="s">
        <v>731</v>
      </c>
      <c r="D375" s="153">
        <v>12167387</v>
      </c>
      <c r="E375" s="153">
        <v>0</v>
      </c>
    </row>
    <row r="376" spans="3:5">
      <c r="C376" s="179" t="s">
        <v>732</v>
      </c>
      <c r="D376" s="153">
        <v>5098639</v>
      </c>
      <c r="E376" s="153">
        <v>0</v>
      </c>
    </row>
    <row r="377" spans="3:5">
      <c r="C377" s="179" t="s">
        <v>1474</v>
      </c>
      <c r="D377" s="153">
        <v>20929582</v>
      </c>
      <c r="E377" s="153">
        <v>0</v>
      </c>
    </row>
    <row r="378" spans="3:5">
      <c r="C378" s="179" t="s">
        <v>733</v>
      </c>
      <c r="D378" s="153">
        <v>5098639</v>
      </c>
      <c r="E378" s="153">
        <v>0</v>
      </c>
    </row>
    <row r="379" spans="3:5">
      <c r="C379" s="179" t="s">
        <v>734</v>
      </c>
      <c r="D379" s="153">
        <v>5098639</v>
      </c>
      <c r="E379" s="153">
        <v>0</v>
      </c>
    </row>
    <row r="380" spans="3:5">
      <c r="C380" s="179" t="s">
        <v>305</v>
      </c>
      <c r="D380" s="153">
        <v>361715383</v>
      </c>
      <c r="E380" s="153">
        <v>487848667.61000001</v>
      </c>
    </row>
    <row r="381" spans="3:5">
      <c r="C381" s="179" t="s">
        <v>1076</v>
      </c>
      <c r="D381" s="153">
        <v>8572349</v>
      </c>
      <c r="E381" s="153">
        <v>0</v>
      </c>
    </row>
    <row r="382" spans="3:5">
      <c r="C382" s="179" t="s">
        <v>1043</v>
      </c>
      <c r="D382" s="153">
        <v>45982468</v>
      </c>
      <c r="E382" s="153">
        <v>30000000</v>
      </c>
    </row>
    <row r="383" spans="3:5">
      <c r="C383" s="179" t="s">
        <v>951</v>
      </c>
      <c r="D383" s="153">
        <v>41691694</v>
      </c>
      <c r="E383" s="153">
        <v>21000000</v>
      </c>
    </row>
    <row r="384" spans="3:5">
      <c r="C384" s="179" t="s">
        <v>1473</v>
      </c>
      <c r="D384" s="153">
        <v>4120000</v>
      </c>
      <c r="E384" s="153">
        <v>0</v>
      </c>
    </row>
    <row r="385" spans="3:5">
      <c r="C385" s="179" t="s">
        <v>952</v>
      </c>
      <c r="D385" s="153">
        <v>105141182</v>
      </c>
      <c r="E385" s="153">
        <v>20999283.739999998</v>
      </c>
    </row>
    <row r="386" spans="3:5">
      <c r="C386" s="179" t="s">
        <v>1077</v>
      </c>
      <c r="D386" s="153">
        <v>1000000</v>
      </c>
      <c r="E386" s="153">
        <v>0</v>
      </c>
    </row>
    <row r="387" spans="3:5">
      <c r="C387" s="179" t="s">
        <v>306</v>
      </c>
      <c r="D387" s="153">
        <v>40000000</v>
      </c>
      <c r="E387" s="153">
        <v>35177341.609999999</v>
      </c>
    </row>
    <row r="388" spans="3:5">
      <c r="C388" s="179" t="s">
        <v>1564</v>
      </c>
      <c r="D388" s="153">
        <v>58295592</v>
      </c>
      <c r="E388" s="153">
        <v>0</v>
      </c>
    </row>
    <row r="389" spans="3:5">
      <c r="C389" s="179" t="s">
        <v>1154</v>
      </c>
      <c r="D389" s="153">
        <v>30074683</v>
      </c>
      <c r="E389" s="153">
        <v>0</v>
      </c>
    </row>
    <row r="390" spans="3:5">
      <c r="C390" s="179" t="s">
        <v>1624</v>
      </c>
      <c r="D390" s="153">
        <v>33000000</v>
      </c>
      <c r="E390" s="153">
        <v>0</v>
      </c>
    </row>
    <row r="391" spans="3:5">
      <c r="C391" s="179" t="s">
        <v>1625</v>
      </c>
      <c r="D391" s="153">
        <v>129753211</v>
      </c>
      <c r="E391" s="153">
        <v>0</v>
      </c>
    </row>
    <row r="392" spans="3:5">
      <c r="C392" s="179" t="s">
        <v>488</v>
      </c>
      <c r="D392" s="153">
        <v>83185651</v>
      </c>
      <c r="E392" s="153">
        <v>16518636.949999999</v>
      </c>
    </row>
    <row r="393" spans="3:5">
      <c r="C393" s="178" t="s">
        <v>245</v>
      </c>
      <c r="D393" s="180">
        <v>98434809</v>
      </c>
      <c r="E393" s="180">
        <v>0</v>
      </c>
    </row>
    <row r="394" spans="3:5">
      <c r="C394" s="179" t="s">
        <v>1626</v>
      </c>
      <c r="D394" s="153">
        <v>3922442</v>
      </c>
      <c r="E394" s="153">
        <v>0</v>
      </c>
    </row>
    <row r="395" spans="3:5">
      <c r="C395" s="179" t="s">
        <v>937</v>
      </c>
      <c r="D395" s="153">
        <v>355985</v>
      </c>
      <c r="E395" s="153">
        <v>0</v>
      </c>
    </row>
    <row r="396" spans="3:5">
      <c r="C396" s="179" t="s">
        <v>1627</v>
      </c>
      <c r="D396" s="153">
        <v>5000000</v>
      </c>
      <c r="E396" s="153">
        <v>0</v>
      </c>
    </row>
    <row r="397" spans="3:5">
      <c r="C397" s="179" t="s">
        <v>1075</v>
      </c>
      <c r="D397" s="153">
        <v>43156382</v>
      </c>
      <c r="E397" s="153">
        <v>0</v>
      </c>
    </row>
    <row r="398" spans="3:5">
      <c r="C398" s="179" t="s">
        <v>1043</v>
      </c>
      <c r="D398" s="153">
        <v>45000000</v>
      </c>
      <c r="E398" s="153">
        <v>0</v>
      </c>
    </row>
    <row r="399" spans="3:5">
      <c r="C399" s="178" t="s">
        <v>1625</v>
      </c>
      <c r="D399" s="180">
        <v>1000000</v>
      </c>
      <c r="E399" s="180">
        <v>0</v>
      </c>
    </row>
    <row r="400" spans="3:5">
      <c r="C400" s="178" t="s">
        <v>246</v>
      </c>
      <c r="D400" s="153">
        <v>237320066</v>
      </c>
      <c r="E400" s="153">
        <v>0</v>
      </c>
    </row>
    <row r="401" spans="3:5">
      <c r="C401" s="179" t="s">
        <v>1472</v>
      </c>
      <c r="D401" s="153">
        <v>237320066</v>
      </c>
      <c r="E401" s="153">
        <v>0</v>
      </c>
    </row>
    <row r="402" spans="3:5">
      <c r="C402" s="178" t="s">
        <v>247</v>
      </c>
      <c r="D402" s="180">
        <v>145977140</v>
      </c>
      <c r="E402" s="180">
        <v>0</v>
      </c>
    </row>
    <row r="403" spans="3:5">
      <c r="C403" s="179" t="s">
        <v>299</v>
      </c>
      <c r="D403" s="153">
        <v>79372140</v>
      </c>
      <c r="E403" s="153">
        <v>0</v>
      </c>
    </row>
    <row r="404" spans="3:5">
      <c r="C404" s="179" t="s">
        <v>1472</v>
      </c>
      <c r="D404" s="153">
        <v>66605000</v>
      </c>
      <c r="E404" s="153">
        <v>0</v>
      </c>
    </row>
    <row r="405" spans="3:5">
      <c r="C405" s="176" t="s">
        <v>307</v>
      </c>
      <c r="D405" s="153">
        <v>542758310</v>
      </c>
      <c r="E405" s="153">
        <v>56993343.390000001</v>
      </c>
    </row>
    <row r="406" spans="3:5">
      <c r="C406" s="178" t="s">
        <v>243</v>
      </c>
      <c r="D406" s="180">
        <v>522690848</v>
      </c>
      <c r="E406" s="180">
        <v>56993343.390000001</v>
      </c>
    </row>
    <row r="407" spans="3:5">
      <c r="C407" s="179" t="s">
        <v>1000</v>
      </c>
      <c r="D407" s="153">
        <v>35501007</v>
      </c>
      <c r="E407" s="153">
        <v>0</v>
      </c>
    </row>
    <row r="408" spans="3:5">
      <c r="C408" s="179" t="s">
        <v>1471</v>
      </c>
      <c r="D408" s="153">
        <v>24367708</v>
      </c>
      <c r="E408" s="153">
        <v>0</v>
      </c>
    </row>
    <row r="409" spans="3:5">
      <c r="C409" s="179" t="s">
        <v>1470</v>
      </c>
      <c r="D409" s="153">
        <v>37821946</v>
      </c>
      <c r="E409" s="153">
        <v>0</v>
      </c>
    </row>
    <row r="410" spans="3:5">
      <c r="C410" s="179" t="s">
        <v>535</v>
      </c>
      <c r="D410" s="153">
        <v>7036873</v>
      </c>
      <c r="E410" s="153">
        <v>0</v>
      </c>
    </row>
    <row r="411" spans="3:5">
      <c r="C411" s="179" t="s">
        <v>536</v>
      </c>
      <c r="D411" s="153">
        <v>2400521</v>
      </c>
      <c r="E411" s="153">
        <v>0</v>
      </c>
    </row>
    <row r="412" spans="3:5">
      <c r="C412" s="179" t="s">
        <v>602</v>
      </c>
      <c r="D412" s="153">
        <v>2200407</v>
      </c>
      <c r="E412" s="153">
        <v>0</v>
      </c>
    </row>
    <row r="413" spans="3:5">
      <c r="C413" s="179" t="s">
        <v>603</v>
      </c>
      <c r="D413" s="153">
        <v>5848496</v>
      </c>
      <c r="E413" s="153">
        <v>0</v>
      </c>
    </row>
    <row r="414" spans="3:5">
      <c r="C414" s="179" t="s">
        <v>308</v>
      </c>
      <c r="D414" s="153">
        <v>57660333</v>
      </c>
      <c r="E414" s="153">
        <v>0</v>
      </c>
    </row>
    <row r="415" spans="3:5">
      <c r="C415" s="179" t="s">
        <v>1204</v>
      </c>
      <c r="D415" s="153">
        <v>30000000</v>
      </c>
      <c r="E415" s="153">
        <v>0</v>
      </c>
    </row>
    <row r="416" spans="3:5">
      <c r="C416" s="179" t="s">
        <v>309</v>
      </c>
      <c r="D416" s="153">
        <v>55000000</v>
      </c>
      <c r="E416" s="153">
        <v>55000000</v>
      </c>
    </row>
    <row r="417" spans="3:5">
      <c r="C417" s="179" t="s">
        <v>310</v>
      </c>
      <c r="D417" s="153">
        <v>2000000</v>
      </c>
      <c r="E417" s="153">
        <v>0</v>
      </c>
    </row>
    <row r="418" spans="3:5">
      <c r="C418" s="179" t="s">
        <v>623</v>
      </c>
      <c r="D418" s="153">
        <v>7331935</v>
      </c>
      <c r="E418" s="153">
        <v>0</v>
      </c>
    </row>
    <row r="419" spans="3:5">
      <c r="C419" s="179" t="s">
        <v>1534</v>
      </c>
      <c r="D419" s="153">
        <v>30000000</v>
      </c>
      <c r="E419" s="153">
        <v>0</v>
      </c>
    </row>
    <row r="420" spans="3:5">
      <c r="C420" s="179" t="s">
        <v>1044</v>
      </c>
      <c r="D420" s="153">
        <v>30581085</v>
      </c>
      <c r="E420" s="153">
        <v>0</v>
      </c>
    </row>
    <row r="421" spans="3:5">
      <c r="C421" s="179" t="s">
        <v>1045</v>
      </c>
      <c r="D421" s="153">
        <v>33147489</v>
      </c>
      <c r="E421" s="153">
        <v>0</v>
      </c>
    </row>
    <row r="422" spans="3:5">
      <c r="C422" s="179" t="s">
        <v>1046</v>
      </c>
      <c r="D422" s="153">
        <v>42313597</v>
      </c>
      <c r="E422" s="153">
        <v>0</v>
      </c>
    </row>
    <row r="423" spans="3:5">
      <c r="C423" s="179" t="s">
        <v>1469</v>
      </c>
      <c r="D423" s="153">
        <v>9114710</v>
      </c>
      <c r="E423" s="153">
        <v>1993343.39</v>
      </c>
    </row>
    <row r="424" spans="3:5">
      <c r="C424" s="179" t="s">
        <v>1078</v>
      </c>
      <c r="D424" s="153">
        <v>1388002</v>
      </c>
      <c r="E424" s="153">
        <v>0</v>
      </c>
    </row>
    <row r="425" spans="3:5">
      <c r="C425" s="179" t="s">
        <v>1234</v>
      </c>
      <c r="D425" s="153">
        <v>714679</v>
      </c>
      <c r="E425" s="153">
        <v>0</v>
      </c>
    </row>
    <row r="426" spans="3:5">
      <c r="C426" s="179" t="s">
        <v>489</v>
      </c>
      <c r="D426" s="153">
        <v>83038632</v>
      </c>
      <c r="E426" s="153">
        <v>0</v>
      </c>
    </row>
    <row r="427" spans="3:5">
      <c r="C427" s="179" t="s">
        <v>311</v>
      </c>
      <c r="D427" s="153">
        <v>25223428</v>
      </c>
      <c r="E427" s="153">
        <v>0</v>
      </c>
    </row>
    <row r="428" spans="3:5">
      <c r="C428" s="178" t="s">
        <v>245</v>
      </c>
      <c r="D428" s="180">
        <v>20067462</v>
      </c>
      <c r="E428" s="180">
        <v>0</v>
      </c>
    </row>
    <row r="429" spans="3:5">
      <c r="C429" s="179" t="s">
        <v>1468</v>
      </c>
      <c r="D429" s="153">
        <v>67462</v>
      </c>
      <c r="E429" s="153">
        <v>0</v>
      </c>
    </row>
    <row r="430" spans="3:5">
      <c r="C430" s="179" t="s">
        <v>311</v>
      </c>
      <c r="D430" s="153">
        <v>20000000</v>
      </c>
      <c r="E430" s="153">
        <v>0</v>
      </c>
    </row>
    <row r="431" spans="3:5">
      <c r="C431" s="176" t="s">
        <v>250</v>
      </c>
      <c r="D431" s="153">
        <v>1835873973</v>
      </c>
      <c r="E431" s="153">
        <v>111947187.20999999</v>
      </c>
    </row>
    <row r="432" spans="3:5">
      <c r="C432" s="178" t="s">
        <v>243</v>
      </c>
      <c r="D432" s="180">
        <v>1691564330</v>
      </c>
      <c r="E432" s="180">
        <v>105231113.42999999</v>
      </c>
    </row>
    <row r="433" spans="3:5">
      <c r="C433" s="179" t="s">
        <v>1563</v>
      </c>
      <c r="D433" s="153">
        <v>53828367</v>
      </c>
      <c r="E433" s="153">
        <v>0</v>
      </c>
    </row>
    <row r="434" spans="3:5">
      <c r="C434" s="179" t="s">
        <v>938</v>
      </c>
      <c r="D434" s="153">
        <v>73520872</v>
      </c>
      <c r="E434" s="153">
        <v>0</v>
      </c>
    </row>
    <row r="435" spans="3:5">
      <c r="C435" s="179" t="s">
        <v>1166</v>
      </c>
      <c r="D435" s="153">
        <v>5000000</v>
      </c>
      <c r="E435" s="153">
        <v>0</v>
      </c>
    </row>
    <row r="436" spans="3:5">
      <c r="C436" s="179" t="s">
        <v>1628</v>
      </c>
      <c r="D436" s="153">
        <v>11814538</v>
      </c>
      <c r="E436" s="153">
        <v>0</v>
      </c>
    </row>
    <row r="437" spans="3:5">
      <c r="C437" s="179" t="s">
        <v>1562</v>
      </c>
      <c r="D437" s="153">
        <v>16115496</v>
      </c>
      <c r="E437" s="153">
        <v>0</v>
      </c>
    </row>
    <row r="438" spans="3:5">
      <c r="C438" s="179" t="s">
        <v>1233</v>
      </c>
      <c r="D438" s="153">
        <v>260000000</v>
      </c>
      <c r="E438" s="153">
        <v>0</v>
      </c>
    </row>
    <row r="439" spans="3:5">
      <c r="C439" s="179" t="s">
        <v>1183</v>
      </c>
      <c r="D439" s="153">
        <v>2335247</v>
      </c>
      <c r="E439" s="153">
        <v>0</v>
      </c>
    </row>
    <row r="440" spans="3:5">
      <c r="C440" s="179" t="s">
        <v>1232</v>
      </c>
      <c r="D440" s="153">
        <v>119460239</v>
      </c>
      <c r="E440" s="153">
        <v>0</v>
      </c>
    </row>
    <row r="441" spans="3:5">
      <c r="C441" s="179" t="s">
        <v>537</v>
      </c>
      <c r="D441" s="153">
        <v>7306888</v>
      </c>
      <c r="E441" s="153">
        <v>0</v>
      </c>
    </row>
    <row r="442" spans="3:5">
      <c r="C442" s="179" t="s">
        <v>1561</v>
      </c>
      <c r="D442" s="153">
        <v>56778348</v>
      </c>
      <c r="E442" s="153">
        <v>45020954.729999997</v>
      </c>
    </row>
    <row r="443" spans="3:5">
      <c r="C443" s="179" t="s">
        <v>538</v>
      </c>
      <c r="D443" s="153">
        <v>2030470</v>
      </c>
      <c r="E443" s="153">
        <v>0</v>
      </c>
    </row>
    <row r="444" spans="3:5">
      <c r="C444" s="179" t="s">
        <v>1560</v>
      </c>
      <c r="D444" s="153">
        <v>7851414</v>
      </c>
      <c r="E444" s="153">
        <v>0</v>
      </c>
    </row>
    <row r="445" spans="3:5">
      <c r="C445" s="179" t="s">
        <v>539</v>
      </c>
      <c r="D445" s="153">
        <v>2030470</v>
      </c>
      <c r="E445" s="153">
        <v>0</v>
      </c>
    </row>
    <row r="446" spans="3:5">
      <c r="C446" s="179" t="s">
        <v>1559</v>
      </c>
      <c r="D446" s="153">
        <v>1340925</v>
      </c>
      <c r="E446" s="153">
        <v>0</v>
      </c>
    </row>
    <row r="447" spans="3:5">
      <c r="C447" s="179" t="s">
        <v>624</v>
      </c>
      <c r="D447" s="153">
        <v>1394931</v>
      </c>
      <c r="E447" s="153">
        <v>0</v>
      </c>
    </row>
    <row r="448" spans="3:5">
      <c r="C448" s="179" t="s">
        <v>1629</v>
      </c>
      <c r="D448" s="153">
        <v>20000000</v>
      </c>
      <c r="E448" s="153">
        <v>0</v>
      </c>
    </row>
    <row r="449" spans="3:5">
      <c r="C449" s="179" t="s">
        <v>1630</v>
      </c>
      <c r="D449" s="153">
        <v>20000000</v>
      </c>
      <c r="E449" s="153">
        <v>0</v>
      </c>
    </row>
    <row r="450" spans="3:5">
      <c r="C450" s="179" t="s">
        <v>1079</v>
      </c>
      <c r="D450" s="153">
        <v>145075093</v>
      </c>
      <c r="E450" s="153">
        <v>0</v>
      </c>
    </row>
    <row r="451" spans="3:5">
      <c r="C451" s="179" t="s">
        <v>1080</v>
      </c>
      <c r="D451" s="153">
        <v>20000000</v>
      </c>
      <c r="E451" s="153">
        <v>0</v>
      </c>
    </row>
    <row r="452" spans="3:5">
      <c r="C452" s="179" t="s">
        <v>312</v>
      </c>
      <c r="D452" s="153">
        <v>85571997</v>
      </c>
      <c r="E452" s="153">
        <v>0</v>
      </c>
    </row>
    <row r="453" spans="3:5">
      <c r="C453" s="179" t="s">
        <v>469</v>
      </c>
      <c r="D453" s="153">
        <v>12438836</v>
      </c>
      <c r="E453" s="153">
        <v>6912572.6699999999</v>
      </c>
    </row>
    <row r="454" spans="3:5">
      <c r="C454" s="179" t="s">
        <v>953</v>
      </c>
      <c r="D454" s="153">
        <v>100453305</v>
      </c>
      <c r="E454" s="153">
        <v>42069987.700000003</v>
      </c>
    </row>
    <row r="455" spans="3:5">
      <c r="C455" s="179" t="s">
        <v>954</v>
      </c>
      <c r="D455" s="153">
        <v>83357913</v>
      </c>
      <c r="E455" s="153">
        <v>11227598.33</v>
      </c>
    </row>
    <row r="456" spans="3:5">
      <c r="C456" s="179" t="s">
        <v>1155</v>
      </c>
      <c r="D456" s="153">
        <v>354098605</v>
      </c>
      <c r="E456" s="153">
        <v>0</v>
      </c>
    </row>
    <row r="457" spans="3:5">
      <c r="C457" s="179" t="s">
        <v>1081</v>
      </c>
      <c r="D457" s="153">
        <v>8000000</v>
      </c>
      <c r="E457" s="153">
        <v>0</v>
      </c>
    </row>
    <row r="458" spans="3:5">
      <c r="C458" s="179" t="s">
        <v>1467</v>
      </c>
      <c r="D458" s="153">
        <v>10217612</v>
      </c>
      <c r="E458" s="153">
        <v>0</v>
      </c>
    </row>
    <row r="459" spans="3:5">
      <c r="C459" s="179" t="s">
        <v>1631</v>
      </c>
      <c r="D459" s="153">
        <v>90994893</v>
      </c>
      <c r="E459" s="153">
        <v>0</v>
      </c>
    </row>
    <row r="460" spans="3:5">
      <c r="C460" s="179" t="s">
        <v>1056</v>
      </c>
      <c r="D460" s="153">
        <v>42029812</v>
      </c>
      <c r="E460" s="153">
        <v>0</v>
      </c>
    </row>
    <row r="461" spans="3:5">
      <c r="C461" s="179" t="s">
        <v>1082</v>
      </c>
      <c r="D461" s="153">
        <v>18486497</v>
      </c>
      <c r="E461" s="153">
        <v>0</v>
      </c>
    </row>
    <row r="462" spans="3:5">
      <c r="C462" s="179" t="s">
        <v>1083</v>
      </c>
      <c r="D462" s="153">
        <v>10000000</v>
      </c>
      <c r="E462" s="153">
        <v>0</v>
      </c>
    </row>
    <row r="463" spans="3:5">
      <c r="C463" s="179" t="s">
        <v>313</v>
      </c>
      <c r="D463" s="153">
        <v>50031562</v>
      </c>
      <c r="E463" s="153">
        <v>0</v>
      </c>
    </row>
    <row r="464" spans="3:5">
      <c r="C464" s="178" t="s">
        <v>245</v>
      </c>
      <c r="D464" s="180">
        <v>144309643</v>
      </c>
      <c r="E464" s="180">
        <v>6716073.7800000003</v>
      </c>
    </row>
    <row r="465" spans="3:5">
      <c r="C465" s="179" t="s">
        <v>1466</v>
      </c>
      <c r="D465" s="153">
        <v>19999999</v>
      </c>
      <c r="E465" s="153">
        <v>6716073.7800000003</v>
      </c>
    </row>
    <row r="466" spans="3:5">
      <c r="C466" s="179" t="s">
        <v>1465</v>
      </c>
      <c r="D466" s="153">
        <v>41000000</v>
      </c>
      <c r="E466" s="153">
        <v>0</v>
      </c>
    </row>
    <row r="467" spans="3:5">
      <c r="C467" s="179" t="s">
        <v>1082</v>
      </c>
      <c r="D467" s="153">
        <v>83309644</v>
      </c>
      <c r="E467" s="153">
        <v>0</v>
      </c>
    </row>
    <row r="468" spans="3:5">
      <c r="C468" s="176" t="s">
        <v>314</v>
      </c>
      <c r="D468" s="153">
        <v>491426007</v>
      </c>
      <c r="E468" s="153">
        <v>144992341.74000001</v>
      </c>
    </row>
    <row r="469" spans="3:5">
      <c r="C469" s="178" t="s">
        <v>243</v>
      </c>
      <c r="D469" s="180">
        <v>471426007</v>
      </c>
      <c r="E469" s="180">
        <v>144992341.74000001</v>
      </c>
    </row>
    <row r="470" spans="3:5">
      <c r="C470" s="179" t="s">
        <v>1464</v>
      </c>
      <c r="D470" s="153">
        <v>4603072</v>
      </c>
      <c r="E470" s="153">
        <v>0</v>
      </c>
    </row>
    <row r="471" spans="3:5">
      <c r="C471" s="179" t="s">
        <v>315</v>
      </c>
      <c r="D471" s="153">
        <v>48240000</v>
      </c>
      <c r="E471" s="153">
        <v>8232418.21</v>
      </c>
    </row>
    <row r="472" spans="3:5">
      <c r="C472" s="179" t="s">
        <v>540</v>
      </c>
      <c r="D472" s="153">
        <v>789735</v>
      </c>
      <c r="E472" s="153">
        <v>0</v>
      </c>
    </row>
    <row r="473" spans="3:5">
      <c r="C473" s="179" t="s">
        <v>541</v>
      </c>
      <c r="D473" s="153">
        <v>4810533</v>
      </c>
      <c r="E473" s="153">
        <v>0</v>
      </c>
    </row>
    <row r="474" spans="3:5">
      <c r="C474" s="179" t="s">
        <v>316</v>
      </c>
      <c r="D474" s="153">
        <v>62021281</v>
      </c>
      <c r="E474" s="153">
        <v>0</v>
      </c>
    </row>
    <row r="475" spans="3:5">
      <c r="C475" s="179" t="s">
        <v>470</v>
      </c>
      <c r="D475" s="153">
        <v>20787154</v>
      </c>
      <c r="E475" s="153">
        <v>0</v>
      </c>
    </row>
    <row r="476" spans="3:5">
      <c r="C476" s="179" t="s">
        <v>625</v>
      </c>
      <c r="D476" s="153">
        <v>2523769</v>
      </c>
      <c r="E476" s="153">
        <v>0</v>
      </c>
    </row>
    <row r="477" spans="3:5">
      <c r="C477" s="179" t="s">
        <v>1463</v>
      </c>
      <c r="D477" s="153">
        <v>10947984</v>
      </c>
      <c r="E477" s="153">
        <v>3181189.17</v>
      </c>
    </row>
    <row r="478" spans="3:5">
      <c r="C478" s="179" t="s">
        <v>1462</v>
      </c>
      <c r="D478" s="153">
        <v>97282052</v>
      </c>
      <c r="E478" s="153">
        <v>70992529.920000002</v>
      </c>
    </row>
    <row r="479" spans="3:5">
      <c r="C479" s="179" t="s">
        <v>626</v>
      </c>
      <c r="D479" s="153">
        <v>6944551</v>
      </c>
      <c r="E479" s="153">
        <v>0</v>
      </c>
    </row>
    <row r="480" spans="3:5">
      <c r="C480" s="179" t="s">
        <v>1461</v>
      </c>
      <c r="D480" s="153">
        <v>45173787</v>
      </c>
      <c r="E480" s="153">
        <v>18502101.010000002</v>
      </c>
    </row>
    <row r="481" spans="3:5">
      <c r="C481" s="179" t="s">
        <v>1460</v>
      </c>
      <c r="D481" s="153">
        <v>6944551</v>
      </c>
      <c r="E481" s="153">
        <v>0</v>
      </c>
    </row>
    <row r="482" spans="3:5">
      <c r="C482" s="179" t="s">
        <v>1459</v>
      </c>
      <c r="D482" s="153">
        <v>955159</v>
      </c>
      <c r="E482" s="153">
        <v>0</v>
      </c>
    </row>
    <row r="483" spans="3:5">
      <c r="C483" s="179" t="s">
        <v>317</v>
      </c>
      <c r="D483" s="153">
        <v>10000000</v>
      </c>
      <c r="E483" s="153">
        <v>0</v>
      </c>
    </row>
    <row r="484" spans="3:5">
      <c r="C484" s="179" t="s">
        <v>318</v>
      </c>
      <c r="D484" s="153">
        <v>32379976</v>
      </c>
      <c r="E484" s="153">
        <v>9919051.4299999997</v>
      </c>
    </row>
    <row r="485" spans="3:5">
      <c r="C485" s="179" t="s">
        <v>1458</v>
      </c>
      <c r="D485" s="153">
        <v>8081935</v>
      </c>
      <c r="E485" s="153">
        <v>0</v>
      </c>
    </row>
    <row r="486" spans="3:5">
      <c r="C486" s="179" t="s">
        <v>1001</v>
      </c>
      <c r="D486" s="153">
        <v>43776923</v>
      </c>
      <c r="E486" s="153">
        <v>0</v>
      </c>
    </row>
    <row r="487" spans="3:5">
      <c r="C487" s="179" t="s">
        <v>955</v>
      </c>
      <c r="D487" s="153">
        <v>30998493</v>
      </c>
      <c r="E487" s="153">
        <v>0</v>
      </c>
    </row>
    <row r="488" spans="3:5">
      <c r="C488" s="179" t="s">
        <v>1632</v>
      </c>
      <c r="D488" s="153">
        <v>34165052</v>
      </c>
      <c r="E488" s="153">
        <v>34165052</v>
      </c>
    </row>
    <row r="489" spans="3:5">
      <c r="C489" s="178" t="s">
        <v>245</v>
      </c>
      <c r="D489" s="180">
        <v>20000000</v>
      </c>
      <c r="E489" s="180">
        <v>0</v>
      </c>
    </row>
    <row r="490" spans="3:5">
      <c r="C490" s="179" t="s">
        <v>1057</v>
      </c>
      <c r="D490" s="153">
        <v>20000000</v>
      </c>
      <c r="E490" s="153">
        <v>0</v>
      </c>
    </row>
    <row r="491" spans="3:5">
      <c r="C491" s="176" t="s">
        <v>251</v>
      </c>
      <c r="D491" s="153">
        <v>464694984</v>
      </c>
      <c r="E491" s="153">
        <v>24273366.899999999</v>
      </c>
    </row>
    <row r="492" spans="3:5">
      <c r="C492" s="178" t="s">
        <v>243</v>
      </c>
      <c r="D492" s="180">
        <v>464694984</v>
      </c>
      <c r="E492" s="180">
        <v>24273366.899999999</v>
      </c>
    </row>
    <row r="493" spans="3:5">
      <c r="C493" s="179" t="s">
        <v>1002</v>
      </c>
      <c r="D493" s="153">
        <v>2799546</v>
      </c>
      <c r="E493" s="153">
        <v>0</v>
      </c>
    </row>
    <row r="494" spans="3:5">
      <c r="C494" s="179" t="s">
        <v>542</v>
      </c>
      <c r="D494" s="153">
        <v>1256445</v>
      </c>
      <c r="E494" s="153">
        <v>0</v>
      </c>
    </row>
    <row r="495" spans="3:5">
      <c r="C495" s="179" t="s">
        <v>1457</v>
      </c>
      <c r="D495" s="153">
        <v>2799546</v>
      </c>
      <c r="E495" s="153">
        <v>0</v>
      </c>
    </row>
    <row r="496" spans="3:5">
      <c r="C496" s="179" t="s">
        <v>319</v>
      </c>
      <c r="D496" s="153">
        <v>15000000</v>
      </c>
      <c r="E496" s="153">
        <v>7032201.9199999999</v>
      </c>
    </row>
    <row r="497" spans="3:5">
      <c r="C497" s="179" t="s">
        <v>543</v>
      </c>
      <c r="D497" s="153">
        <v>10611201</v>
      </c>
      <c r="E497" s="153">
        <v>0</v>
      </c>
    </row>
    <row r="498" spans="3:5">
      <c r="C498" s="179" t="s">
        <v>956</v>
      </c>
      <c r="D498" s="153">
        <v>29646707</v>
      </c>
      <c r="E498" s="153">
        <v>0</v>
      </c>
    </row>
    <row r="499" spans="3:5">
      <c r="C499" s="179" t="s">
        <v>1231</v>
      </c>
      <c r="D499" s="153">
        <v>425768</v>
      </c>
      <c r="E499" s="153">
        <v>0</v>
      </c>
    </row>
    <row r="500" spans="3:5">
      <c r="C500" s="179" t="s">
        <v>320</v>
      </c>
      <c r="D500" s="153">
        <v>37397609</v>
      </c>
      <c r="E500" s="153">
        <v>0</v>
      </c>
    </row>
    <row r="501" spans="3:5">
      <c r="C501" s="179" t="s">
        <v>847</v>
      </c>
      <c r="D501" s="153">
        <v>4920242</v>
      </c>
      <c r="E501" s="153">
        <v>0</v>
      </c>
    </row>
    <row r="502" spans="3:5">
      <c r="C502" s="179" t="s">
        <v>848</v>
      </c>
      <c r="D502" s="153">
        <v>18284533</v>
      </c>
      <c r="E502" s="153">
        <v>0</v>
      </c>
    </row>
    <row r="503" spans="3:5">
      <c r="C503" s="179" t="s">
        <v>849</v>
      </c>
      <c r="D503" s="153">
        <v>6106338</v>
      </c>
      <c r="E503" s="153">
        <v>0</v>
      </c>
    </row>
    <row r="504" spans="3:5">
      <c r="C504" s="179" t="s">
        <v>850</v>
      </c>
      <c r="D504" s="153">
        <v>7364658</v>
      </c>
      <c r="E504" s="153">
        <v>0</v>
      </c>
    </row>
    <row r="505" spans="3:5">
      <c r="C505" s="179" t="s">
        <v>851</v>
      </c>
      <c r="D505" s="153">
        <v>5129592</v>
      </c>
      <c r="E505" s="153">
        <v>0</v>
      </c>
    </row>
    <row r="506" spans="3:5">
      <c r="C506" s="179" t="s">
        <v>852</v>
      </c>
      <c r="D506" s="153">
        <v>13752724</v>
      </c>
      <c r="E506" s="153">
        <v>0</v>
      </c>
    </row>
    <row r="507" spans="3:5">
      <c r="C507" s="179" t="s">
        <v>853</v>
      </c>
      <c r="D507" s="153">
        <v>7379600</v>
      </c>
      <c r="E507" s="153">
        <v>0</v>
      </c>
    </row>
    <row r="508" spans="3:5">
      <c r="C508" s="179" t="s">
        <v>854</v>
      </c>
      <c r="D508" s="153">
        <v>23744168</v>
      </c>
      <c r="E508" s="153">
        <v>0</v>
      </c>
    </row>
    <row r="509" spans="3:5">
      <c r="C509" s="179" t="s">
        <v>1456</v>
      </c>
      <c r="D509" s="153">
        <v>13421241</v>
      </c>
      <c r="E509" s="153">
        <v>0</v>
      </c>
    </row>
    <row r="510" spans="3:5">
      <c r="C510" s="179" t="s">
        <v>1455</v>
      </c>
      <c r="D510" s="153">
        <v>5137508</v>
      </c>
      <c r="E510" s="153">
        <v>0</v>
      </c>
    </row>
    <row r="511" spans="3:5">
      <c r="C511" s="179" t="s">
        <v>855</v>
      </c>
      <c r="D511" s="153">
        <v>15774478</v>
      </c>
      <c r="E511" s="153">
        <v>0</v>
      </c>
    </row>
    <row r="512" spans="3:5">
      <c r="C512" s="179" t="s">
        <v>1633</v>
      </c>
      <c r="D512" s="153">
        <v>65464844</v>
      </c>
      <c r="E512" s="153">
        <v>0</v>
      </c>
    </row>
    <row r="513" spans="3:5">
      <c r="C513" s="179" t="s">
        <v>1167</v>
      </c>
      <c r="D513" s="153">
        <v>5000000</v>
      </c>
      <c r="E513" s="153">
        <v>0</v>
      </c>
    </row>
    <row r="514" spans="3:5">
      <c r="C514" s="179" t="s">
        <v>957</v>
      </c>
      <c r="D514" s="153">
        <v>32081839</v>
      </c>
      <c r="E514" s="153">
        <v>0</v>
      </c>
    </row>
    <row r="515" spans="3:5">
      <c r="C515" s="179" t="s">
        <v>490</v>
      </c>
      <c r="D515" s="153">
        <v>102065877</v>
      </c>
      <c r="E515" s="153">
        <v>17241164.98</v>
      </c>
    </row>
    <row r="516" spans="3:5">
      <c r="C516" s="179" t="s">
        <v>958</v>
      </c>
      <c r="D516" s="153">
        <v>39130520</v>
      </c>
      <c r="E516" s="153">
        <v>0</v>
      </c>
    </row>
    <row r="517" spans="3:5">
      <c r="C517" s="178" t="s">
        <v>245</v>
      </c>
      <c r="D517" s="180">
        <v>0</v>
      </c>
      <c r="E517" s="180">
        <v>0</v>
      </c>
    </row>
    <row r="518" spans="3:5">
      <c r="C518" s="179" t="s">
        <v>1720</v>
      </c>
      <c r="D518" s="153">
        <v>0</v>
      </c>
      <c r="E518" s="153">
        <v>0</v>
      </c>
    </row>
    <row r="519" spans="3:5">
      <c r="C519" s="176" t="s">
        <v>252</v>
      </c>
      <c r="D519" s="153">
        <v>1838115789</v>
      </c>
      <c r="E519" s="153">
        <v>297988879.40999991</v>
      </c>
    </row>
    <row r="520" spans="3:5">
      <c r="C520" s="178" t="s">
        <v>243</v>
      </c>
      <c r="D520" s="180">
        <v>1587700010</v>
      </c>
      <c r="E520" s="180">
        <v>283258742.16999996</v>
      </c>
    </row>
    <row r="521" spans="3:5">
      <c r="C521" s="179" t="s">
        <v>544</v>
      </c>
      <c r="D521" s="153">
        <v>2030470</v>
      </c>
      <c r="E521" s="153">
        <v>0</v>
      </c>
    </row>
    <row r="522" spans="3:5">
      <c r="C522" s="179" t="s">
        <v>1454</v>
      </c>
      <c r="D522" s="153">
        <v>4127067</v>
      </c>
      <c r="E522" s="153">
        <v>0</v>
      </c>
    </row>
    <row r="523" spans="3:5">
      <c r="C523" s="179" t="s">
        <v>545</v>
      </c>
      <c r="D523" s="153">
        <v>1253439</v>
      </c>
      <c r="E523" s="153">
        <v>0</v>
      </c>
    </row>
    <row r="524" spans="3:5">
      <c r="C524" s="179" t="s">
        <v>1634</v>
      </c>
      <c r="D524" s="153">
        <v>44422301</v>
      </c>
      <c r="E524" s="153">
        <v>0</v>
      </c>
    </row>
    <row r="525" spans="3:5">
      <c r="C525" s="179" t="s">
        <v>546</v>
      </c>
      <c r="D525" s="153">
        <v>2030470</v>
      </c>
      <c r="E525" s="153">
        <v>0</v>
      </c>
    </row>
    <row r="526" spans="3:5">
      <c r="C526" s="179" t="s">
        <v>1453</v>
      </c>
      <c r="D526" s="153">
        <v>73589468</v>
      </c>
      <c r="E526" s="153">
        <v>0</v>
      </c>
    </row>
    <row r="527" spans="3:5">
      <c r="C527" s="179" t="s">
        <v>547</v>
      </c>
      <c r="D527" s="153">
        <v>791841</v>
      </c>
      <c r="E527" s="153">
        <v>0</v>
      </c>
    </row>
    <row r="528" spans="3:5">
      <c r="C528" s="179" t="s">
        <v>548</v>
      </c>
      <c r="D528" s="153">
        <v>481336</v>
      </c>
      <c r="E528" s="153">
        <v>0</v>
      </c>
    </row>
    <row r="529" spans="3:5">
      <c r="C529" s="179" t="s">
        <v>321</v>
      </c>
      <c r="D529" s="153">
        <v>10909446</v>
      </c>
      <c r="E529" s="153">
        <v>0</v>
      </c>
    </row>
    <row r="530" spans="3:5">
      <c r="C530" s="179" t="s">
        <v>1446</v>
      </c>
      <c r="D530" s="153">
        <v>20000000</v>
      </c>
      <c r="E530" s="153">
        <v>0</v>
      </c>
    </row>
    <row r="531" spans="3:5">
      <c r="C531" s="179" t="s">
        <v>1452</v>
      </c>
      <c r="D531" s="153">
        <v>2088607</v>
      </c>
      <c r="E531" s="153">
        <v>0</v>
      </c>
    </row>
    <row r="532" spans="3:5">
      <c r="C532" s="179" t="s">
        <v>322</v>
      </c>
      <c r="D532" s="153">
        <v>93000000</v>
      </c>
      <c r="E532" s="153">
        <v>0</v>
      </c>
    </row>
    <row r="533" spans="3:5">
      <c r="C533" s="179" t="s">
        <v>1451</v>
      </c>
      <c r="D533" s="153">
        <v>3614249</v>
      </c>
      <c r="E533" s="153">
        <v>0</v>
      </c>
    </row>
    <row r="534" spans="3:5">
      <c r="C534" s="179" t="s">
        <v>1450</v>
      </c>
      <c r="D534" s="153">
        <v>20000000</v>
      </c>
      <c r="E534" s="153">
        <v>20000000</v>
      </c>
    </row>
    <row r="535" spans="3:5">
      <c r="C535" s="179" t="s">
        <v>549</v>
      </c>
      <c r="D535" s="153">
        <v>791841</v>
      </c>
      <c r="E535" s="153">
        <v>0</v>
      </c>
    </row>
    <row r="536" spans="3:5">
      <c r="C536" s="179" t="s">
        <v>1442</v>
      </c>
      <c r="D536" s="153">
        <v>20000000</v>
      </c>
      <c r="E536" s="153">
        <v>0</v>
      </c>
    </row>
    <row r="537" spans="3:5">
      <c r="C537" s="179" t="s">
        <v>550</v>
      </c>
      <c r="D537" s="153">
        <v>2753439</v>
      </c>
      <c r="E537" s="153">
        <v>0</v>
      </c>
    </row>
    <row r="538" spans="3:5">
      <c r="C538" s="179" t="s">
        <v>1449</v>
      </c>
      <c r="D538" s="153">
        <v>20000000</v>
      </c>
      <c r="E538" s="153">
        <v>20000000</v>
      </c>
    </row>
    <row r="539" spans="3:5">
      <c r="C539" s="179" t="s">
        <v>1558</v>
      </c>
      <c r="D539" s="153">
        <v>141167282</v>
      </c>
      <c r="E539" s="153">
        <v>0</v>
      </c>
    </row>
    <row r="540" spans="3:5">
      <c r="C540" s="179" t="s">
        <v>323</v>
      </c>
      <c r="D540" s="153">
        <v>29000000</v>
      </c>
      <c r="E540" s="153">
        <v>0</v>
      </c>
    </row>
    <row r="541" spans="3:5">
      <c r="C541" s="179" t="s">
        <v>1635</v>
      </c>
      <c r="D541" s="153">
        <v>9467926</v>
      </c>
      <c r="E541" s="153">
        <v>0</v>
      </c>
    </row>
    <row r="542" spans="3:5">
      <c r="C542" s="179" t="s">
        <v>324</v>
      </c>
      <c r="D542" s="153">
        <v>261078074</v>
      </c>
      <c r="E542" s="153">
        <v>0</v>
      </c>
    </row>
    <row r="543" spans="3:5">
      <c r="C543" s="179" t="s">
        <v>735</v>
      </c>
      <c r="D543" s="153">
        <v>20000000</v>
      </c>
      <c r="E543" s="153">
        <v>20000000</v>
      </c>
    </row>
    <row r="544" spans="3:5">
      <c r="C544" s="179" t="s">
        <v>1441</v>
      </c>
      <c r="D544" s="153">
        <v>10000000</v>
      </c>
      <c r="E544" s="153">
        <v>0</v>
      </c>
    </row>
    <row r="545" spans="3:5">
      <c r="C545" s="179" t="s">
        <v>1084</v>
      </c>
      <c r="D545" s="153">
        <v>52764804</v>
      </c>
      <c r="E545" s="153">
        <v>8563663.9299999997</v>
      </c>
    </row>
    <row r="546" spans="3:5">
      <c r="C546" s="179" t="s">
        <v>1085</v>
      </c>
      <c r="D546" s="153">
        <v>5000000</v>
      </c>
      <c r="E546" s="153">
        <v>0</v>
      </c>
    </row>
    <row r="547" spans="3:5">
      <c r="C547" s="179" t="s">
        <v>325</v>
      </c>
      <c r="D547" s="153">
        <v>23291774</v>
      </c>
      <c r="E547" s="153">
        <v>0</v>
      </c>
    </row>
    <row r="548" spans="3:5">
      <c r="C548" s="179" t="s">
        <v>326</v>
      </c>
      <c r="D548" s="153">
        <v>124198927</v>
      </c>
      <c r="E548" s="153">
        <v>108712524.39</v>
      </c>
    </row>
    <row r="549" spans="3:5">
      <c r="C549" s="179" t="s">
        <v>1448</v>
      </c>
      <c r="D549" s="153">
        <v>165440861</v>
      </c>
      <c r="E549" s="153">
        <v>81100897.329999998</v>
      </c>
    </row>
    <row r="550" spans="3:5">
      <c r="C550" s="179" t="s">
        <v>1086</v>
      </c>
      <c r="D550" s="153">
        <v>10000000</v>
      </c>
      <c r="E550" s="153">
        <v>10000000</v>
      </c>
    </row>
    <row r="551" spans="3:5">
      <c r="C551" s="179" t="s">
        <v>1087</v>
      </c>
      <c r="D551" s="153">
        <v>14508081</v>
      </c>
      <c r="E551" s="153">
        <v>3294886.39</v>
      </c>
    </row>
    <row r="552" spans="3:5">
      <c r="C552" s="179" t="s">
        <v>959</v>
      </c>
      <c r="D552" s="153">
        <v>73950835</v>
      </c>
      <c r="E552" s="153">
        <v>0</v>
      </c>
    </row>
    <row r="553" spans="3:5">
      <c r="C553" s="179" t="s">
        <v>736</v>
      </c>
      <c r="D553" s="153">
        <v>19889640</v>
      </c>
      <c r="E553" s="153">
        <v>4462456.12</v>
      </c>
    </row>
    <row r="554" spans="3:5">
      <c r="C554" s="179" t="s">
        <v>1088</v>
      </c>
      <c r="D554" s="153">
        <v>20159965</v>
      </c>
      <c r="E554" s="153">
        <v>0</v>
      </c>
    </row>
    <row r="555" spans="3:5">
      <c r="C555" s="179" t="s">
        <v>1636</v>
      </c>
      <c r="D555" s="153">
        <v>77445249</v>
      </c>
      <c r="E555" s="153">
        <v>0</v>
      </c>
    </row>
    <row r="556" spans="3:5">
      <c r="C556" s="179" t="s">
        <v>1168</v>
      </c>
      <c r="D556" s="153">
        <v>2000000</v>
      </c>
      <c r="E556" s="153">
        <v>0</v>
      </c>
    </row>
    <row r="557" spans="3:5">
      <c r="C557" s="179" t="s">
        <v>1447</v>
      </c>
      <c r="D557" s="153">
        <v>10000000</v>
      </c>
      <c r="E557" s="153">
        <v>0</v>
      </c>
    </row>
    <row r="558" spans="3:5">
      <c r="C558" s="179" t="s">
        <v>1169</v>
      </c>
      <c r="D558" s="153">
        <v>2000000</v>
      </c>
      <c r="E558" s="153">
        <v>0</v>
      </c>
    </row>
    <row r="559" spans="3:5">
      <c r="C559" s="179" t="s">
        <v>327</v>
      </c>
      <c r="D559" s="153">
        <v>85653451</v>
      </c>
      <c r="E559" s="153">
        <v>0</v>
      </c>
    </row>
    <row r="560" spans="3:5">
      <c r="C560" s="179" t="s">
        <v>1637</v>
      </c>
      <c r="D560" s="153">
        <v>35520682</v>
      </c>
      <c r="E560" s="153">
        <v>0</v>
      </c>
    </row>
    <row r="561" spans="3:5">
      <c r="C561" s="179" t="s">
        <v>1638</v>
      </c>
      <c r="D561" s="153">
        <v>16689757</v>
      </c>
      <c r="E561" s="153">
        <v>0</v>
      </c>
    </row>
    <row r="562" spans="3:5">
      <c r="C562" s="179" t="s">
        <v>1440</v>
      </c>
      <c r="D562" s="153">
        <v>56588728</v>
      </c>
      <c r="E562" s="153">
        <v>7124314.0099999998</v>
      </c>
    </row>
    <row r="563" spans="3:5">
      <c r="C563" s="178" t="s">
        <v>245</v>
      </c>
      <c r="D563" s="180">
        <v>250415779</v>
      </c>
      <c r="E563" s="180">
        <v>14730137.239999998</v>
      </c>
    </row>
    <row r="564" spans="3:5">
      <c r="C564" s="179" t="s">
        <v>1443</v>
      </c>
      <c r="D564" s="153">
        <v>162716893</v>
      </c>
      <c r="E564" s="153">
        <v>0</v>
      </c>
    </row>
    <row r="565" spans="3:5">
      <c r="C565" s="179" t="s">
        <v>1089</v>
      </c>
      <c r="D565" s="153">
        <v>7797132</v>
      </c>
      <c r="E565" s="153">
        <v>0</v>
      </c>
    </row>
    <row r="566" spans="3:5">
      <c r="C566" s="179" t="s">
        <v>1445</v>
      </c>
      <c r="D566" s="153">
        <v>40125835</v>
      </c>
      <c r="E566" s="153">
        <v>6182941.71</v>
      </c>
    </row>
    <row r="567" spans="3:5">
      <c r="C567" s="179" t="s">
        <v>1444</v>
      </c>
      <c r="D567" s="153">
        <v>924915</v>
      </c>
      <c r="E567" s="153">
        <v>0</v>
      </c>
    </row>
    <row r="568" spans="3:5">
      <c r="C568" s="179" t="s">
        <v>939</v>
      </c>
      <c r="D568" s="153">
        <v>38851004</v>
      </c>
      <c r="E568" s="153">
        <v>8547195.5299999993</v>
      </c>
    </row>
    <row r="569" spans="3:5">
      <c r="C569" s="179" t="s">
        <v>1721</v>
      </c>
      <c r="D569" s="153">
        <v>0</v>
      </c>
      <c r="E569" s="153">
        <v>0</v>
      </c>
    </row>
    <row r="570" spans="3:5">
      <c r="C570" s="176" t="s">
        <v>328</v>
      </c>
      <c r="D570" s="153">
        <v>590800924</v>
      </c>
      <c r="E570" s="153">
        <v>231754074.84</v>
      </c>
    </row>
    <row r="571" spans="3:5">
      <c r="C571" s="178" t="s">
        <v>243</v>
      </c>
      <c r="D571" s="180">
        <v>432160924</v>
      </c>
      <c r="E571" s="180">
        <v>231754074.84</v>
      </c>
    </row>
    <row r="572" spans="3:5">
      <c r="C572" s="179" t="s">
        <v>1639</v>
      </c>
      <c r="D572" s="153">
        <v>10954464</v>
      </c>
      <c r="E572" s="153">
        <v>0</v>
      </c>
    </row>
    <row r="573" spans="3:5">
      <c r="C573" s="179" t="s">
        <v>329</v>
      </c>
      <c r="D573" s="153">
        <v>15000000</v>
      </c>
      <c r="E573" s="153">
        <v>0</v>
      </c>
    </row>
    <row r="574" spans="3:5">
      <c r="C574" s="179" t="s">
        <v>1170</v>
      </c>
      <c r="D574" s="153">
        <v>5000000</v>
      </c>
      <c r="E574" s="153">
        <v>0</v>
      </c>
    </row>
    <row r="575" spans="3:5">
      <c r="C575" s="179" t="s">
        <v>551</v>
      </c>
      <c r="D575" s="153">
        <v>783418</v>
      </c>
      <c r="E575" s="153">
        <v>0</v>
      </c>
    </row>
    <row r="576" spans="3:5">
      <c r="C576" s="179" t="s">
        <v>552</v>
      </c>
      <c r="D576" s="153">
        <v>6726364</v>
      </c>
      <c r="E576" s="153">
        <v>0</v>
      </c>
    </row>
    <row r="577" spans="3:5">
      <c r="C577" s="179" t="s">
        <v>1003</v>
      </c>
      <c r="D577" s="153">
        <v>783417</v>
      </c>
      <c r="E577" s="153">
        <v>0</v>
      </c>
    </row>
    <row r="578" spans="3:5">
      <c r="C578" s="179" t="s">
        <v>627</v>
      </c>
      <c r="D578" s="153">
        <v>12066015</v>
      </c>
      <c r="E578" s="153">
        <v>0</v>
      </c>
    </row>
    <row r="579" spans="3:5">
      <c r="C579" s="179" t="s">
        <v>1439</v>
      </c>
      <c r="D579" s="153">
        <v>3417914</v>
      </c>
      <c r="E579" s="153">
        <v>0</v>
      </c>
    </row>
    <row r="580" spans="3:5">
      <c r="C580" s="179" t="s">
        <v>1004</v>
      </c>
      <c r="D580" s="153">
        <v>21182604</v>
      </c>
      <c r="E580" s="153">
        <v>0</v>
      </c>
    </row>
    <row r="581" spans="3:5">
      <c r="C581" s="179" t="s">
        <v>491</v>
      </c>
      <c r="D581" s="153">
        <v>184848771</v>
      </c>
      <c r="E581" s="153">
        <v>106423099.95</v>
      </c>
    </row>
    <row r="582" spans="3:5">
      <c r="C582" s="179" t="s">
        <v>960</v>
      </c>
      <c r="D582" s="153">
        <v>55372480</v>
      </c>
      <c r="E582" s="153">
        <v>42578067.140000001</v>
      </c>
    </row>
    <row r="583" spans="3:5">
      <c r="C583" s="179" t="s">
        <v>961</v>
      </c>
      <c r="D583" s="153">
        <v>81505429</v>
      </c>
      <c r="E583" s="153">
        <v>61774717.82</v>
      </c>
    </row>
    <row r="584" spans="3:5">
      <c r="C584" s="179" t="s">
        <v>1090</v>
      </c>
      <c r="D584" s="153">
        <v>2792904</v>
      </c>
      <c r="E584" s="153">
        <v>0</v>
      </c>
    </row>
    <row r="585" spans="3:5">
      <c r="C585" s="179" t="s">
        <v>1557</v>
      </c>
      <c r="D585" s="153">
        <v>31727144</v>
      </c>
      <c r="E585" s="153">
        <v>20978189.93</v>
      </c>
    </row>
    <row r="586" spans="3:5">
      <c r="C586" s="178" t="s">
        <v>245</v>
      </c>
      <c r="D586" s="180">
        <v>158640000</v>
      </c>
      <c r="E586" s="180">
        <v>0</v>
      </c>
    </row>
    <row r="587" spans="3:5">
      <c r="C587" s="179" t="s">
        <v>1177</v>
      </c>
      <c r="D587" s="153">
        <v>158640000</v>
      </c>
      <c r="E587" s="153">
        <v>0</v>
      </c>
    </row>
    <row r="588" spans="3:5">
      <c r="C588" s="176" t="s">
        <v>253</v>
      </c>
      <c r="D588" s="153">
        <v>1210673472</v>
      </c>
      <c r="E588" s="153">
        <v>353095756.86000001</v>
      </c>
    </row>
    <row r="589" spans="3:5">
      <c r="C589" s="178" t="s">
        <v>243</v>
      </c>
      <c r="D589" s="180">
        <v>1067488608</v>
      </c>
      <c r="E589" s="180">
        <v>353095756.86000001</v>
      </c>
    </row>
    <row r="590" spans="3:5">
      <c r="C590" s="179" t="s">
        <v>553</v>
      </c>
      <c r="D590" s="153">
        <v>7940241</v>
      </c>
      <c r="E590" s="153">
        <v>0</v>
      </c>
    </row>
    <row r="591" spans="3:5">
      <c r="C591" s="179" t="s">
        <v>554</v>
      </c>
      <c r="D591" s="153">
        <v>1495764</v>
      </c>
      <c r="E591" s="153">
        <v>0</v>
      </c>
    </row>
    <row r="592" spans="3:5">
      <c r="C592" s="179" t="s">
        <v>628</v>
      </c>
      <c r="D592" s="153">
        <v>1124434</v>
      </c>
      <c r="E592" s="153">
        <v>0</v>
      </c>
    </row>
    <row r="593" spans="3:5">
      <c r="C593" s="179" t="s">
        <v>1438</v>
      </c>
      <c r="D593" s="153">
        <v>4270029</v>
      </c>
      <c r="E593" s="153">
        <v>0</v>
      </c>
    </row>
    <row r="594" spans="3:5">
      <c r="C594" s="179" t="s">
        <v>629</v>
      </c>
      <c r="D594" s="153">
        <v>2595669</v>
      </c>
      <c r="E594" s="153">
        <v>0</v>
      </c>
    </row>
    <row r="595" spans="3:5">
      <c r="C595" s="179" t="s">
        <v>630</v>
      </c>
      <c r="D595" s="153">
        <v>705374</v>
      </c>
      <c r="E595" s="153">
        <v>0</v>
      </c>
    </row>
    <row r="596" spans="3:5">
      <c r="C596" s="179" t="s">
        <v>631</v>
      </c>
      <c r="D596" s="153">
        <v>4638767</v>
      </c>
      <c r="E596" s="153">
        <v>0</v>
      </c>
    </row>
    <row r="597" spans="3:5">
      <c r="C597" s="179" t="s">
        <v>632</v>
      </c>
      <c r="D597" s="153">
        <v>3752852</v>
      </c>
      <c r="E597" s="153">
        <v>0</v>
      </c>
    </row>
    <row r="598" spans="3:5">
      <c r="C598" s="179" t="s">
        <v>1640</v>
      </c>
      <c r="D598" s="153">
        <v>27415214</v>
      </c>
      <c r="E598" s="153">
        <v>0</v>
      </c>
    </row>
    <row r="599" spans="3:5">
      <c r="C599" s="179" t="s">
        <v>633</v>
      </c>
      <c r="D599" s="153">
        <v>12244226</v>
      </c>
      <c r="E599" s="153">
        <v>0</v>
      </c>
    </row>
    <row r="600" spans="3:5">
      <c r="C600" s="179" t="s">
        <v>1005</v>
      </c>
      <c r="D600" s="153">
        <v>1095313</v>
      </c>
      <c r="E600" s="153">
        <v>0</v>
      </c>
    </row>
    <row r="601" spans="3:5">
      <c r="C601" s="179" t="s">
        <v>634</v>
      </c>
      <c r="D601" s="153">
        <v>2565308</v>
      </c>
      <c r="E601" s="153">
        <v>0</v>
      </c>
    </row>
    <row r="602" spans="3:5">
      <c r="C602" s="179" t="s">
        <v>635</v>
      </c>
      <c r="D602" s="153">
        <v>2565308</v>
      </c>
      <c r="E602" s="153">
        <v>0</v>
      </c>
    </row>
    <row r="603" spans="3:5">
      <c r="C603" s="179" t="s">
        <v>636</v>
      </c>
      <c r="D603" s="153">
        <v>3765377</v>
      </c>
      <c r="E603" s="153">
        <v>0</v>
      </c>
    </row>
    <row r="604" spans="3:5">
      <c r="C604" s="179" t="s">
        <v>1437</v>
      </c>
      <c r="D604" s="153">
        <v>1262818</v>
      </c>
      <c r="E604" s="153">
        <v>0</v>
      </c>
    </row>
    <row r="605" spans="3:5">
      <c r="C605" s="179" t="s">
        <v>330</v>
      </c>
      <c r="D605" s="153">
        <v>6646032</v>
      </c>
      <c r="E605" s="153">
        <v>0</v>
      </c>
    </row>
    <row r="606" spans="3:5">
      <c r="C606" s="179" t="s">
        <v>331</v>
      </c>
      <c r="D606" s="153">
        <v>31184647</v>
      </c>
      <c r="E606" s="153">
        <v>0</v>
      </c>
    </row>
    <row r="607" spans="3:5">
      <c r="C607" s="179" t="s">
        <v>1436</v>
      </c>
      <c r="D607" s="153">
        <v>4684108</v>
      </c>
      <c r="E607" s="153">
        <v>0</v>
      </c>
    </row>
    <row r="608" spans="3:5">
      <c r="C608" s="179" t="s">
        <v>737</v>
      </c>
      <c r="D608" s="153">
        <v>6692496</v>
      </c>
      <c r="E608" s="153">
        <v>0</v>
      </c>
    </row>
    <row r="609" spans="3:5">
      <c r="C609" s="179" t="s">
        <v>637</v>
      </c>
      <c r="D609" s="153">
        <v>3693289</v>
      </c>
      <c r="E609" s="153">
        <v>0</v>
      </c>
    </row>
    <row r="610" spans="3:5">
      <c r="C610" s="179" t="s">
        <v>638</v>
      </c>
      <c r="D610" s="153">
        <v>2524063</v>
      </c>
      <c r="E610" s="153">
        <v>0</v>
      </c>
    </row>
    <row r="611" spans="3:5">
      <c r="C611" s="179" t="s">
        <v>639</v>
      </c>
      <c r="D611" s="153">
        <v>2524063</v>
      </c>
      <c r="E611" s="153">
        <v>0</v>
      </c>
    </row>
    <row r="612" spans="3:5">
      <c r="C612" s="179" t="s">
        <v>332</v>
      </c>
      <c r="D612" s="153">
        <v>25216142</v>
      </c>
      <c r="E612" s="153">
        <v>0</v>
      </c>
    </row>
    <row r="613" spans="3:5">
      <c r="C613" s="179" t="s">
        <v>640</v>
      </c>
      <c r="D613" s="153">
        <v>3067874</v>
      </c>
      <c r="E613" s="153">
        <v>0</v>
      </c>
    </row>
    <row r="614" spans="3:5">
      <c r="C614" s="179" t="s">
        <v>641</v>
      </c>
      <c r="D614" s="153">
        <v>3067874</v>
      </c>
      <c r="E614" s="153">
        <v>0</v>
      </c>
    </row>
    <row r="615" spans="3:5">
      <c r="C615" s="179" t="s">
        <v>642</v>
      </c>
      <c r="D615" s="153">
        <v>5120664</v>
      </c>
      <c r="E615" s="153">
        <v>0</v>
      </c>
    </row>
    <row r="616" spans="3:5">
      <c r="C616" s="179" t="s">
        <v>643</v>
      </c>
      <c r="D616" s="153">
        <v>4341063</v>
      </c>
      <c r="E616" s="153">
        <v>0</v>
      </c>
    </row>
    <row r="617" spans="3:5">
      <c r="C617" s="179" t="s">
        <v>1435</v>
      </c>
      <c r="D617" s="153">
        <v>26140065</v>
      </c>
      <c r="E617" s="153">
        <v>18138376.890000001</v>
      </c>
    </row>
    <row r="618" spans="3:5">
      <c r="C618" s="179" t="s">
        <v>644</v>
      </c>
      <c r="D618" s="153">
        <v>5103076</v>
      </c>
      <c r="E618" s="153">
        <v>0</v>
      </c>
    </row>
    <row r="619" spans="3:5">
      <c r="C619" s="179" t="s">
        <v>1091</v>
      </c>
      <c r="D619" s="153">
        <v>16757020</v>
      </c>
      <c r="E619" s="153">
        <v>7299772.79</v>
      </c>
    </row>
    <row r="620" spans="3:5">
      <c r="C620" s="179" t="s">
        <v>1641</v>
      </c>
      <c r="D620" s="153">
        <v>10000000</v>
      </c>
      <c r="E620" s="153">
        <v>0</v>
      </c>
    </row>
    <row r="621" spans="3:5">
      <c r="C621" s="179" t="s">
        <v>962</v>
      </c>
      <c r="D621" s="153">
        <v>5000000</v>
      </c>
      <c r="E621" s="153">
        <v>0</v>
      </c>
    </row>
    <row r="622" spans="3:5">
      <c r="C622" s="179" t="s">
        <v>1092</v>
      </c>
      <c r="D622" s="153">
        <v>2142699</v>
      </c>
      <c r="E622" s="153">
        <v>0</v>
      </c>
    </row>
    <row r="623" spans="3:5">
      <c r="C623" s="179" t="s">
        <v>333</v>
      </c>
      <c r="D623" s="153">
        <v>27143613</v>
      </c>
      <c r="E623" s="153">
        <v>0</v>
      </c>
    </row>
    <row r="624" spans="3:5">
      <c r="C624" s="179" t="s">
        <v>963</v>
      </c>
      <c r="D624" s="153">
        <v>136157143</v>
      </c>
      <c r="E624" s="153">
        <v>50944238.390000001</v>
      </c>
    </row>
    <row r="625" spans="3:5">
      <c r="C625" s="179" t="s">
        <v>964</v>
      </c>
      <c r="D625" s="153">
        <v>50946538</v>
      </c>
      <c r="E625" s="153">
        <v>19865672.57</v>
      </c>
    </row>
    <row r="626" spans="3:5">
      <c r="C626" s="179" t="s">
        <v>1093</v>
      </c>
      <c r="D626" s="153">
        <v>8692036</v>
      </c>
      <c r="E626" s="153">
        <v>0</v>
      </c>
    </row>
    <row r="627" spans="3:5">
      <c r="C627" s="179" t="s">
        <v>1171</v>
      </c>
      <c r="D627" s="153">
        <v>33489931</v>
      </c>
      <c r="E627" s="153">
        <v>0</v>
      </c>
    </row>
    <row r="628" spans="3:5">
      <c r="C628" s="179" t="s">
        <v>1094</v>
      </c>
      <c r="D628" s="153">
        <v>29859567</v>
      </c>
      <c r="E628" s="153">
        <v>0</v>
      </c>
    </row>
    <row r="629" spans="3:5">
      <c r="C629" s="179" t="s">
        <v>334</v>
      </c>
      <c r="D629" s="153">
        <v>122935036</v>
      </c>
      <c r="E629" s="153">
        <v>61933369.840000004</v>
      </c>
    </row>
    <row r="630" spans="3:5">
      <c r="C630" s="179" t="s">
        <v>1095</v>
      </c>
      <c r="D630" s="153">
        <v>38456580</v>
      </c>
      <c r="E630" s="153">
        <v>0</v>
      </c>
    </row>
    <row r="631" spans="3:5">
      <c r="C631" s="179" t="s">
        <v>1096</v>
      </c>
      <c r="D631" s="153">
        <v>10000000</v>
      </c>
      <c r="E631" s="153">
        <v>0</v>
      </c>
    </row>
    <row r="632" spans="3:5">
      <c r="C632" s="179" t="s">
        <v>1097</v>
      </c>
      <c r="D632" s="153">
        <v>20155391</v>
      </c>
      <c r="E632" s="153">
        <v>0</v>
      </c>
    </row>
    <row r="633" spans="3:5">
      <c r="C633" s="179" t="s">
        <v>335</v>
      </c>
      <c r="D633" s="153">
        <v>12275437</v>
      </c>
      <c r="E633" s="153">
        <v>0</v>
      </c>
    </row>
    <row r="634" spans="3:5">
      <c r="C634" s="179" t="s">
        <v>1156</v>
      </c>
      <c r="D634" s="153">
        <v>30217777</v>
      </c>
      <c r="E634" s="153">
        <v>0</v>
      </c>
    </row>
    <row r="635" spans="3:5">
      <c r="C635" s="179" t="s">
        <v>336</v>
      </c>
      <c r="D635" s="153">
        <v>69223576</v>
      </c>
      <c r="E635" s="153">
        <v>17966428.23</v>
      </c>
    </row>
    <row r="636" spans="3:5">
      <c r="C636" s="179" t="s">
        <v>1157</v>
      </c>
      <c r="D636" s="153">
        <v>100000000</v>
      </c>
      <c r="E636" s="153">
        <v>99999999.430000007</v>
      </c>
    </row>
    <row r="637" spans="3:5">
      <c r="C637" s="179" t="s">
        <v>492</v>
      </c>
      <c r="D637" s="153">
        <v>120757727</v>
      </c>
      <c r="E637" s="153">
        <v>76947898.719999999</v>
      </c>
    </row>
    <row r="638" spans="3:5">
      <c r="C638" s="179" t="s">
        <v>1172</v>
      </c>
      <c r="D638" s="153">
        <v>15836387</v>
      </c>
      <c r="E638" s="153">
        <v>0</v>
      </c>
    </row>
    <row r="639" spans="3:5">
      <c r="C639" s="178" t="s">
        <v>245</v>
      </c>
      <c r="D639" s="180">
        <v>143184864</v>
      </c>
      <c r="E639" s="180">
        <v>0</v>
      </c>
    </row>
    <row r="640" spans="3:5">
      <c r="C640" s="179" t="s">
        <v>1556</v>
      </c>
      <c r="D640" s="153">
        <v>46099145</v>
      </c>
      <c r="E640" s="153">
        <v>0</v>
      </c>
    </row>
    <row r="641" spans="3:5">
      <c r="C641" s="179" t="s">
        <v>1434</v>
      </c>
      <c r="D641" s="153">
        <v>54198739</v>
      </c>
      <c r="E641" s="153">
        <v>0</v>
      </c>
    </row>
    <row r="642" spans="3:5">
      <c r="C642" s="179" t="s">
        <v>1722</v>
      </c>
      <c r="D642" s="153">
        <v>0</v>
      </c>
      <c r="E642" s="153">
        <v>0</v>
      </c>
    </row>
    <row r="643" spans="3:5">
      <c r="C643" s="179" t="s">
        <v>1098</v>
      </c>
      <c r="D643" s="153">
        <v>42886980</v>
      </c>
      <c r="E643" s="153">
        <v>0</v>
      </c>
    </row>
    <row r="644" spans="3:5">
      <c r="C644" s="176" t="s">
        <v>337</v>
      </c>
      <c r="D644" s="153">
        <v>1498177270</v>
      </c>
      <c r="E644" s="153">
        <v>402515857.17999995</v>
      </c>
    </row>
    <row r="645" spans="3:5">
      <c r="C645" s="178" t="s">
        <v>243</v>
      </c>
      <c r="D645" s="180">
        <v>1473680528</v>
      </c>
      <c r="E645" s="180">
        <v>402515857.17999995</v>
      </c>
    </row>
    <row r="646" spans="3:5">
      <c r="C646" s="179" t="s">
        <v>338</v>
      </c>
      <c r="D646" s="153">
        <v>24072499</v>
      </c>
      <c r="E646" s="153">
        <v>0</v>
      </c>
    </row>
    <row r="647" spans="3:5">
      <c r="C647" s="179" t="s">
        <v>339</v>
      </c>
      <c r="D647" s="153">
        <v>15305469</v>
      </c>
      <c r="E647" s="153">
        <v>0</v>
      </c>
    </row>
    <row r="648" spans="3:5">
      <c r="C648" s="179" t="s">
        <v>340</v>
      </c>
      <c r="D648" s="153">
        <v>103320931</v>
      </c>
      <c r="E648" s="153">
        <v>0</v>
      </c>
    </row>
    <row r="649" spans="3:5">
      <c r="C649" s="179" t="s">
        <v>555</v>
      </c>
      <c r="D649" s="153">
        <v>7036873</v>
      </c>
      <c r="E649" s="153">
        <v>0</v>
      </c>
    </row>
    <row r="650" spans="3:5">
      <c r="C650" s="179" t="s">
        <v>556</v>
      </c>
      <c r="D650" s="153">
        <v>4844222</v>
      </c>
      <c r="E650" s="153">
        <v>0</v>
      </c>
    </row>
    <row r="651" spans="3:5">
      <c r="C651" s="179" t="s">
        <v>1433</v>
      </c>
      <c r="D651" s="153">
        <v>18428206</v>
      </c>
      <c r="E651" s="153">
        <v>0</v>
      </c>
    </row>
    <row r="652" spans="3:5">
      <c r="C652" s="179" t="s">
        <v>557</v>
      </c>
      <c r="D652" s="153">
        <v>1875179</v>
      </c>
      <c r="E652" s="153">
        <v>0</v>
      </c>
    </row>
    <row r="653" spans="3:5">
      <c r="C653" s="179" t="s">
        <v>558</v>
      </c>
      <c r="D653" s="153">
        <v>11762181</v>
      </c>
      <c r="E653" s="153">
        <v>0</v>
      </c>
    </row>
    <row r="654" spans="3:5">
      <c r="C654" s="179" t="s">
        <v>559</v>
      </c>
      <c r="D654" s="153">
        <v>4844222</v>
      </c>
      <c r="E654" s="153">
        <v>0</v>
      </c>
    </row>
    <row r="655" spans="3:5">
      <c r="C655" s="179" t="s">
        <v>1432</v>
      </c>
      <c r="D655" s="153">
        <v>7036873</v>
      </c>
      <c r="E655" s="153">
        <v>0</v>
      </c>
    </row>
    <row r="656" spans="3:5">
      <c r="C656" s="179" t="s">
        <v>1006</v>
      </c>
      <c r="D656" s="153">
        <v>57467939</v>
      </c>
      <c r="E656" s="153">
        <v>0</v>
      </c>
    </row>
    <row r="657" spans="3:5">
      <c r="C657" s="179" t="s">
        <v>1230</v>
      </c>
      <c r="D657" s="153">
        <v>62745808</v>
      </c>
      <c r="E657" s="153">
        <v>0</v>
      </c>
    </row>
    <row r="658" spans="3:5">
      <c r="C658" s="179" t="s">
        <v>341</v>
      </c>
      <c r="D658" s="153">
        <v>8679557</v>
      </c>
      <c r="E658" s="153">
        <v>0</v>
      </c>
    </row>
    <row r="659" spans="3:5">
      <c r="C659" s="179" t="s">
        <v>471</v>
      </c>
      <c r="D659" s="153">
        <v>30000000</v>
      </c>
      <c r="E659" s="153">
        <v>30000000</v>
      </c>
    </row>
    <row r="660" spans="3:5">
      <c r="C660" s="179" t="s">
        <v>472</v>
      </c>
      <c r="D660" s="153">
        <v>9195495</v>
      </c>
      <c r="E660" s="153">
        <v>9195495</v>
      </c>
    </row>
    <row r="661" spans="3:5">
      <c r="C661" s="179" t="s">
        <v>473</v>
      </c>
      <c r="D661" s="153">
        <v>22405690</v>
      </c>
      <c r="E661" s="153">
        <v>22405690</v>
      </c>
    </row>
    <row r="662" spans="3:5">
      <c r="C662" s="179" t="s">
        <v>342</v>
      </c>
      <c r="D662" s="153">
        <v>5229408</v>
      </c>
      <c r="E662" s="153">
        <v>0</v>
      </c>
    </row>
    <row r="663" spans="3:5">
      <c r="C663" s="179" t="s">
        <v>1428</v>
      </c>
      <c r="D663" s="153">
        <v>24706655</v>
      </c>
      <c r="E663" s="153">
        <v>24000000</v>
      </c>
    </row>
    <row r="664" spans="3:5">
      <c r="C664" s="179" t="s">
        <v>1431</v>
      </c>
      <c r="D664" s="153">
        <v>20000000</v>
      </c>
      <c r="E664" s="153">
        <v>0</v>
      </c>
    </row>
    <row r="665" spans="3:5">
      <c r="C665" s="179" t="s">
        <v>1099</v>
      </c>
      <c r="D665" s="153">
        <v>25000000</v>
      </c>
      <c r="E665" s="153">
        <v>25000000</v>
      </c>
    </row>
    <row r="666" spans="3:5">
      <c r="C666" s="179" t="s">
        <v>1642</v>
      </c>
      <c r="D666" s="153">
        <v>30000000</v>
      </c>
      <c r="E666" s="153">
        <v>8141240.3499999996</v>
      </c>
    </row>
    <row r="667" spans="3:5">
      <c r="C667" s="179" t="s">
        <v>1100</v>
      </c>
      <c r="D667" s="153">
        <v>2929951</v>
      </c>
      <c r="E667" s="153">
        <v>0</v>
      </c>
    </row>
    <row r="668" spans="3:5">
      <c r="C668" s="179" t="s">
        <v>856</v>
      </c>
      <c r="D668" s="153">
        <v>5137508</v>
      </c>
      <c r="E668" s="153">
        <v>0</v>
      </c>
    </row>
    <row r="669" spans="3:5">
      <c r="C669" s="179" t="s">
        <v>1430</v>
      </c>
      <c r="D669" s="153">
        <v>2929951</v>
      </c>
      <c r="E669" s="153">
        <v>0</v>
      </c>
    </row>
    <row r="670" spans="3:5">
      <c r="C670" s="179" t="s">
        <v>857</v>
      </c>
      <c r="D670" s="153">
        <v>4368873</v>
      </c>
      <c r="E670" s="153">
        <v>0</v>
      </c>
    </row>
    <row r="671" spans="3:5">
      <c r="C671" s="179" t="s">
        <v>858</v>
      </c>
      <c r="D671" s="153">
        <v>7204080</v>
      </c>
      <c r="E671" s="153">
        <v>0</v>
      </c>
    </row>
    <row r="672" spans="3:5">
      <c r="C672" s="179" t="s">
        <v>859</v>
      </c>
      <c r="D672" s="153">
        <v>3004912</v>
      </c>
      <c r="E672" s="153">
        <v>0</v>
      </c>
    </row>
    <row r="673" spans="3:5">
      <c r="C673" s="179" t="s">
        <v>965</v>
      </c>
      <c r="D673" s="153">
        <v>65620558</v>
      </c>
      <c r="E673" s="153">
        <v>16204640.67</v>
      </c>
    </row>
    <row r="674" spans="3:5">
      <c r="C674" s="179" t="s">
        <v>860</v>
      </c>
      <c r="D674" s="153">
        <v>3687187</v>
      </c>
      <c r="E674" s="153">
        <v>0</v>
      </c>
    </row>
    <row r="675" spans="3:5">
      <c r="C675" s="179" t="s">
        <v>861</v>
      </c>
      <c r="D675" s="153">
        <v>3687187</v>
      </c>
      <c r="E675" s="153">
        <v>0</v>
      </c>
    </row>
    <row r="676" spans="3:5">
      <c r="C676" s="179" t="s">
        <v>1101</v>
      </c>
      <c r="D676" s="153">
        <v>13975681</v>
      </c>
      <c r="E676" s="153">
        <v>0</v>
      </c>
    </row>
    <row r="677" spans="3:5">
      <c r="C677" s="179" t="s">
        <v>1102</v>
      </c>
      <c r="D677" s="153">
        <v>10152268</v>
      </c>
      <c r="E677" s="153">
        <v>0</v>
      </c>
    </row>
    <row r="678" spans="3:5">
      <c r="C678" s="179" t="s">
        <v>1643</v>
      </c>
      <c r="D678" s="153">
        <v>70946399</v>
      </c>
      <c r="E678" s="153">
        <v>0</v>
      </c>
    </row>
    <row r="679" spans="3:5">
      <c r="C679" s="179" t="s">
        <v>493</v>
      </c>
      <c r="D679" s="153">
        <v>736903086</v>
      </c>
      <c r="E679" s="153">
        <v>267568791.16</v>
      </c>
    </row>
    <row r="680" spans="3:5">
      <c r="C680" s="179" t="s">
        <v>966</v>
      </c>
      <c r="D680" s="153">
        <v>49175680</v>
      </c>
      <c r="E680" s="153">
        <v>0</v>
      </c>
    </row>
    <row r="681" spans="3:5">
      <c r="C681" s="178" t="s">
        <v>245</v>
      </c>
      <c r="D681" s="180">
        <v>24496742</v>
      </c>
      <c r="E681" s="180">
        <v>0</v>
      </c>
    </row>
    <row r="682" spans="3:5">
      <c r="C682" s="179" t="s">
        <v>1723</v>
      </c>
      <c r="D682" s="153">
        <v>0</v>
      </c>
      <c r="E682" s="153">
        <v>0</v>
      </c>
    </row>
    <row r="683" spans="3:5">
      <c r="C683" s="179" t="s">
        <v>1429</v>
      </c>
      <c r="D683" s="153">
        <v>16198552</v>
      </c>
      <c r="E683" s="153">
        <v>0</v>
      </c>
    </row>
    <row r="684" spans="3:5">
      <c r="C684" s="179" t="s">
        <v>1724</v>
      </c>
      <c r="D684" s="153">
        <v>0</v>
      </c>
      <c r="E684" s="153">
        <v>0</v>
      </c>
    </row>
    <row r="685" spans="3:5">
      <c r="C685" s="179" t="s">
        <v>1182</v>
      </c>
      <c r="D685" s="153">
        <v>8298190</v>
      </c>
      <c r="E685" s="153">
        <v>0</v>
      </c>
    </row>
    <row r="686" spans="3:5">
      <c r="C686" s="176" t="s">
        <v>343</v>
      </c>
      <c r="D686" s="153">
        <v>4905265143</v>
      </c>
      <c r="E686" s="153">
        <v>534929639.69000006</v>
      </c>
    </row>
    <row r="687" spans="3:5">
      <c r="C687" s="178" t="s">
        <v>243</v>
      </c>
      <c r="D687" s="180">
        <v>1890790749</v>
      </c>
      <c r="E687" s="180">
        <v>528186715.15000004</v>
      </c>
    </row>
    <row r="688" spans="3:5">
      <c r="C688" s="179" t="s">
        <v>1007</v>
      </c>
      <c r="D688" s="153">
        <v>793946</v>
      </c>
      <c r="E688" s="153">
        <v>0</v>
      </c>
    </row>
    <row r="689" spans="3:5">
      <c r="C689" s="179" t="s">
        <v>1427</v>
      </c>
      <c r="D689" s="153">
        <v>2411805</v>
      </c>
      <c r="E689" s="153">
        <v>0</v>
      </c>
    </row>
    <row r="690" spans="3:5">
      <c r="C690" s="179" t="s">
        <v>344</v>
      </c>
      <c r="D690" s="153">
        <v>900000000</v>
      </c>
      <c r="E690" s="153">
        <v>53337256</v>
      </c>
    </row>
    <row r="691" spans="3:5">
      <c r="C691" s="179" t="s">
        <v>1426</v>
      </c>
      <c r="D691" s="153">
        <v>793946</v>
      </c>
      <c r="E691" s="153">
        <v>0</v>
      </c>
    </row>
    <row r="692" spans="3:5">
      <c r="C692" s="179" t="s">
        <v>560</v>
      </c>
      <c r="D692" s="153">
        <v>7036874</v>
      </c>
      <c r="E692" s="153">
        <v>0</v>
      </c>
    </row>
    <row r="693" spans="3:5">
      <c r="C693" s="179" t="s">
        <v>561</v>
      </c>
      <c r="D693" s="153">
        <v>1288275</v>
      </c>
      <c r="E693" s="153">
        <v>0</v>
      </c>
    </row>
    <row r="694" spans="3:5">
      <c r="C694" s="179" t="s">
        <v>562</v>
      </c>
      <c r="D694" s="153">
        <v>793946</v>
      </c>
      <c r="E694" s="153">
        <v>0</v>
      </c>
    </row>
    <row r="695" spans="3:5">
      <c r="C695" s="179" t="s">
        <v>563</v>
      </c>
      <c r="D695" s="153">
        <v>1830442</v>
      </c>
      <c r="E695" s="153">
        <v>0</v>
      </c>
    </row>
    <row r="696" spans="3:5">
      <c r="C696" s="179" t="s">
        <v>482</v>
      </c>
      <c r="D696" s="153">
        <v>12210754</v>
      </c>
      <c r="E696" s="153">
        <v>0</v>
      </c>
    </row>
    <row r="697" spans="3:5">
      <c r="C697" s="179" t="s">
        <v>1425</v>
      </c>
      <c r="D697" s="153">
        <v>50000000</v>
      </c>
      <c r="E697" s="153">
        <v>0</v>
      </c>
    </row>
    <row r="698" spans="3:5">
      <c r="C698" s="179" t="s">
        <v>1008</v>
      </c>
      <c r="D698" s="153">
        <v>60004371</v>
      </c>
      <c r="E698" s="153">
        <v>25826601</v>
      </c>
    </row>
    <row r="699" spans="3:5">
      <c r="C699" s="179" t="s">
        <v>1173</v>
      </c>
      <c r="D699" s="153">
        <v>5000000</v>
      </c>
      <c r="E699" s="153">
        <v>0</v>
      </c>
    </row>
    <row r="700" spans="3:5">
      <c r="C700" s="179" t="s">
        <v>1555</v>
      </c>
      <c r="D700" s="153">
        <v>97691808</v>
      </c>
      <c r="E700" s="153">
        <v>6472770.1200000001</v>
      </c>
    </row>
    <row r="701" spans="3:5">
      <c r="C701" s="179" t="s">
        <v>345</v>
      </c>
      <c r="D701" s="153">
        <v>223697782</v>
      </c>
      <c r="E701" s="153">
        <v>137318827.03000003</v>
      </c>
    </row>
    <row r="702" spans="3:5">
      <c r="C702" s="179" t="s">
        <v>1229</v>
      </c>
      <c r="D702" s="153">
        <v>76016568</v>
      </c>
      <c r="E702" s="153">
        <v>0</v>
      </c>
    </row>
    <row r="703" spans="3:5">
      <c r="C703" s="179" t="s">
        <v>862</v>
      </c>
      <c r="D703" s="153">
        <v>1386356</v>
      </c>
      <c r="E703" s="153">
        <v>0</v>
      </c>
    </row>
    <row r="704" spans="3:5">
      <c r="C704" s="179" t="s">
        <v>863</v>
      </c>
      <c r="D704" s="153">
        <v>2571728</v>
      </c>
      <c r="E704" s="153">
        <v>0</v>
      </c>
    </row>
    <row r="705" spans="3:5">
      <c r="C705" s="179" t="s">
        <v>864</v>
      </c>
      <c r="D705" s="153">
        <v>1658212</v>
      </c>
      <c r="E705" s="153">
        <v>0</v>
      </c>
    </row>
    <row r="706" spans="3:5">
      <c r="C706" s="179" t="s">
        <v>865</v>
      </c>
      <c r="D706" s="153">
        <v>1658212</v>
      </c>
      <c r="E706" s="153">
        <v>0</v>
      </c>
    </row>
    <row r="707" spans="3:5">
      <c r="C707" s="179" t="s">
        <v>1009</v>
      </c>
      <c r="D707" s="153">
        <v>1386356</v>
      </c>
      <c r="E707" s="153">
        <v>0</v>
      </c>
    </row>
    <row r="708" spans="3:5">
      <c r="C708" s="179" t="s">
        <v>1424</v>
      </c>
      <c r="D708" s="153">
        <v>25000000</v>
      </c>
      <c r="E708" s="153">
        <v>0</v>
      </c>
    </row>
    <row r="709" spans="3:5">
      <c r="C709" s="179" t="s">
        <v>866</v>
      </c>
      <c r="D709" s="153">
        <v>145335</v>
      </c>
      <c r="E709" s="153">
        <v>0</v>
      </c>
    </row>
    <row r="710" spans="3:5">
      <c r="C710" s="179" t="s">
        <v>867</v>
      </c>
      <c r="D710" s="153">
        <v>1552464</v>
      </c>
      <c r="E710" s="153">
        <v>0</v>
      </c>
    </row>
    <row r="711" spans="3:5">
      <c r="C711" s="179" t="s">
        <v>868</v>
      </c>
      <c r="D711" s="153">
        <v>2408296</v>
      </c>
      <c r="E711" s="153">
        <v>0</v>
      </c>
    </row>
    <row r="712" spans="3:5">
      <c r="C712" s="179" t="s">
        <v>869</v>
      </c>
      <c r="D712" s="153">
        <v>1552464</v>
      </c>
      <c r="E712" s="153">
        <v>0</v>
      </c>
    </row>
    <row r="713" spans="3:5">
      <c r="C713" s="179" t="s">
        <v>870</v>
      </c>
      <c r="D713" s="153">
        <v>1292069</v>
      </c>
      <c r="E713" s="153">
        <v>0</v>
      </c>
    </row>
    <row r="714" spans="3:5">
      <c r="C714" s="179" t="s">
        <v>871</v>
      </c>
      <c r="D714" s="153">
        <v>1292069</v>
      </c>
      <c r="E714" s="153">
        <v>0</v>
      </c>
    </row>
    <row r="715" spans="3:5">
      <c r="C715" s="179" t="s">
        <v>872</v>
      </c>
      <c r="D715" s="153">
        <v>1524615</v>
      </c>
      <c r="E715" s="153">
        <v>0</v>
      </c>
    </row>
    <row r="716" spans="3:5">
      <c r="C716" s="179" t="s">
        <v>873</v>
      </c>
      <c r="D716" s="153">
        <v>1524615</v>
      </c>
      <c r="E716" s="153">
        <v>0</v>
      </c>
    </row>
    <row r="717" spans="3:5">
      <c r="C717" s="179" t="s">
        <v>874</v>
      </c>
      <c r="D717" s="153">
        <v>1290217</v>
      </c>
      <c r="E717" s="153">
        <v>0</v>
      </c>
    </row>
    <row r="718" spans="3:5">
      <c r="C718" s="179" t="s">
        <v>1644</v>
      </c>
      <c r="D718" s="153">
        <v>2467692</v>
      </c>
      <c r="E718" s="153">
        <v>0</v>
      </c>
    </row>
    <row r="719" spans="3:5">
      <c r="C719" s="179" t="s">
        <v>1423</v>
      </c>
      <c r="D719" s="153">
        <v>1083448</v>
      </c>
      <c r="E719" s="153">
        <v>0</v>
      </c>
    </row>
    <row r="720" spans="3:5">
      <c r="C720" s="179" t="s">
        <v>346</v>
      </c>
      <c r="D720" s="153">
        <v>7000000</v>
      </c>
      <c r="E720" s="153">
        <v>0</v>
      </c>
    </row>
    <row r="721" spans="3:5">
      <c r="C721" s="179" t="s">
        <v>875</v>
      </c>
      <c r="D721" s="153">
        <v>1083448</v>
      </c>
      <c r="E721" s="153">
        <v>0</v>
      </c>
    </row>
    <row r="722" spans="3:5">
      <c r="C722" s="179" t="s">
        <v>876</v>
      </c>
      <c r="D722" s="153">
        <v>1083448</v>
      </c>
      <c r="E722" s="153">
        <v>0</v>
      </c>
    </row>
    <row r="723" spans="3:5">
      <c r="C723" s="179" t="s">
        <v>1645</v>
      </c>
      <c r="D723" s="153">
        <v>10000000</v>
      </c>
      <c r="E723" s="153">
        <v>10000000</v>
      </c>
    </row>
    <row r="724" spans="3:5">
      <c r="C724" s="179" t="s">
        <v>494</v>
      </c>
      <c r="D724" s="153">
        <v>49509381</v>
      </c>
      <c r="E724" s="153">
        <v>30245975</v>
      </c>
    </row>
    <row r="725" spans="3:5">
      <c r="C725" s="179" t="s">
        <v>967</v>
      </c>
      <c r="D725" s="153">
        <v>56815896</v>
      </c>
      <c r="E725" s="153">
        <v>40956579</v>
      </c>
    </row>
    <row r="726" spans="3:5">
      <c r="C726" s="179" t="s">
        <v>1047</v>
      </c>
      <c r="D726" s="153">
        <v>53002068</v>
      </c>
      <c r="E726" s="153">
        <v>39276656</v>
      </c>
    </row>
    <row r="727" spans="3:5">
      <c r="C727" s="179" t="s">
        <v>1158</v>
      </c>
      <c r="D727" s="153">
        <v>89928181</v>
      </c>
      <c r="E727" s="153">
        <v>89928181</v>
      </c>
    </row>
    <row r="728" spans="3:5">
      <c r="C728" s="179" t="s">
        <v>1048</v>
      </c>
      <c r="D728" s="153">
        <v>93502610</v>
      </c>
      <c r="E728" s="153">
        <v>74136886</v>
      </c>
    </row>
    <row r="729" spans="3:5">
      <c r="C729" s="179" t="s">
        <v>968</v>
      </c>
      <c r="D729" s="153">
        <v>39501052</v>
      </c>
      <c r="E729" s="153">
        <v>20686984</v>
      </c>
    </row>
    <row r="730" spans="3:5">
      <c r="C730" s="178" t="s">
        <v>246</v>
      </c>
      <c r="D730" s="180">
        <v>3014474394</v>
      </c>
      <c r="E730" s="180">
        <v>6742924.54</v>
      </c>
    </row>
    <row r="731" spans="3:5">
      <c r="C731" s="179" t="s">
        <v>1422</v>
      </c>
      <c r="D731" s="153">
        <v>3014474394</v>
      </c>
      <c r="E731" s="153">
        <v>6742924.54</v>
      </c>
    </row>
    <row r="732" spans="3:5">
      <c r="C732" s="176" t="s">
        <v>347</v>
      </c>
      <c r="D732" s="153">
        <v>708754976</v>
      </c>
      <c r="E732" s="153">
        <v>8995972.3499999996</v>
      </c>
    </row>
    <row r="733" spans="3:5">
      <c r="C733" s="178" t="s">
        <v>243</v>
      </c>
      <c r="D733" s="180">
        <v>391443082</v>
      </c>
      <c r="E733" s="180">
        <v>8995972.3499999996</v>
      </c>
    </row>
    <row r="734" spans="3:5">
      <c r="C734" s="179" t="s">
        <v>1228</v>
      </c>
      <c r="D734" s="153">
        <v>53100000</v>
      </c>
      <c r="E734" s="153">
        <v>8995972.3499999996</v>
      </c>
    </row>
    <row r="735" spans="3:5">
      <c r="C735" s="179" t="s">
        <v>1159</v>
      </c>
      <c r="D735" s="153">
        <v>1000000</v>
      </c>
      <c r="E735" s="153">
        <v>0</v>
      </c>
    </row>
    <row r="736" spans="3:5">
      <c r="C736" s="179" t="s">
        <v>564</v>
      </c>
      <c r="D736" s="153">
        <v>4364944</v>
      </c>
      <c r="E736" s="153">
        <v>0</v>
      </c>
    </row>
    <row r="737" spans="3:5">
      <c r="C737" s="179" t="s">
        <v>565</v>
      </c>
      <c r="D737" s="153">
        <v>1875179</v>
      </c>
      <c r="E737" s="153">
        <v>0</v>
      </c>
    </row>
    <row r="738" spans="3:5">
      <c r="C738" s="179" t="s">
        <v>566</v>
      </c>
      <c r="D738" s="153">
        <v>6352861</v>
      </c>
      <c r="E738" s="153">
        <v>0</v>
      </c>
    </row>
    <row r="739" spans="3:5">
      <c r="C739" s="179" t="s">
        <v>348</v>
      </c>
      <c r="D739" s="153">
        <v>3424658</v>
      </c>
      <c r="E739" s="153">
        <v>0</v>
      </c>
    </row>
    <row r="740" spans="3:5">
      <c r="C740" s="179" t="s">
        <v>604</v>
      </c>
      <c r="D740" s="153">
        <v>2125528</v>
      </c>
      <c r="E740" s="153">
        <v>0</v>
      </c>
    </row>
    <row r="741" spans="3:5">
      <c r="C741" s="179" t="s">
        <v>605</v>
      </c>
      <c r="D741" s="153">
        <v>11123796</v>
      </c>
      <c r="E741" s="153">
        <v>0</v>
      </c>
    </row>
    <row r="742" spans="3:5">
      <c r="C742" s="179" t="s">
        <v>349</v>
      </c>
      <c r="D742" s="153">
        <v>1000000</v>
      </c>
      <c r="E742" s="153">
        <v>0</v>
      </c>
    </row>
    <row r="743" spans="3:5">
      <c r="C743" s="179" t="s">
        <v>1646</v>
      </c>
      <c r="D743" s="153">
        <v>19508354</v>
      </c>
      <c r="E743" s="153">
        <v>0</v>
      </c>
    </row>
    <row r="744" spans="3:5">
      <c r="C744" s="179" t="s">
        <v>969</v>
      </c>
      <c r="D744" s="153">
        <v>87002149</v>
      </c>
      <c r="E744" s="153">
        <v>0</v>
      </c>
    </row>
    <row r="745" spans="3:5">
      <c r="C745" s="179" t="s">
        <v>474</v>
      </c>
      <c r="D745" s="153">
        <v>20000000</v>
      </c>
      <c r="E745" s="153">
        <v>0</v>
      </c>
    </row>
    <row r="746" spans="3:5">
      <c r="C746" s="179" t="s">
        <v>1160</v>
      </c>
      <c r="D746" s="153">
        <v>498000</v>
      </c>
      <c r="E746" s="153">
        <v>0</v>
      </c>
    </row>
    <row r="747" spans="3:5">
      <c r="C747" s="179" t="s">
        <v>495</v>
      </c>
      <c r="D747" s="153">
        <v>180067613</v>
      </c>
      <c r="E747" s="153">
        <v>0</v>
      </c>
    </row>
    <row r="748" spans="3:5">
      <c r="C748" s="178" t="s">
        <v>245</v>
      </c>
      <c r="D748" s="180">
        <v>306000000</v>
      </c>
      <c r="E748" s="180">
        <v>0</v>
      </c>
    </row>
    <row r="749" spans="3:5">
      <c r="C749" s="179" t="s">
        <v>1197</v>
      </c>
      <c r="D749" s="153">
        <v>306000000</v>
      </c>
      <c r="E749" s="153">
        <v>0</v>
      </c>
    </row>
    <row r="750" spans="3:5">
      <c r="C750" s="178" t="s">
        <v>247</v>
      </c>
      <c r="D750" s="180">
        <v>11311894</v>
      </c>
      <c r="E750" s="180">
        <v>0</v>
      </c>
    </row>
    <row r="751" spans="3:5">
      <c r="C751" s="179" t="s">
        <v>244</v>
      </c>
      <c r="D751" s="153">
        <v>11311894</v>
      </c>
      <c r="E751" s="153">
        <v>0</v>
      </c>
    </row>
    <row r="752" spans="3:5">
      <c r="C752" s="176" t="s">
        <v>350</v>
      </c>
      <c r="D752" s="153">
        <v>746919014</v>
      </c>
      <c r="E752" s="153">
        <v>193390188.22</v>
      </c>
    </row>
    <row r="753" spans="3:5">
      <c r="C753" s="178" t="s">
        <v>243</v>
      </c>
      <c r="D753" s="180">
        <v>706857248</v>
      </c>
      <c r="E753" s="180">
        <v>193390188.22</v>
      </c>
    </row>
    <row r="754" spans="3:5">
      <c r="C754" s="179" t="s">
        <v>244</v>
      </c>
      <c r="D754" s="153">
        <v>2459823</v>
      </c>
      <c r="E754" s="153">
        <v>0</v>
      </c>
    </row>
    <row r="755" spans="3:5">
      <c r="C755" s="179" t="s">
        <v>1421</v>
      </c>
      <c r="D755" s="153">
        <v>2782305</v>
      </c>
      <c r="E755" s="153">
        <v>0</v>
      </c>
    </row>
    <row r="756" spans="3:5">
      <c r="C756" s="179" t="s">
        <v>351</v>
      </c>
      <c r="D756" s="153">
        <v>79196</v>
      </c>
      <c r="E756" s="153">
        <v>0</v>
      </c>
    </row>
    <row r="757" spans="3:5">
      <c r="C757" s="179" t="s">
        <v>567</v>
      </c>
      <c r="D757" s="153">
        <v>2400521</v>
      </c>
      <c r="E757" s="153">
        <v>0</v>
      </c>
    </row>
    <row r="758" spans="3:5">
      <c r="C758" s="179" t="s">
        <v>1420</v>
      </c>
      <c r="D758" s="153">
        <v>2188169</v>
      </c>
      <c r="E758" s="153">
        <v>0</v>
      </c>
    </row>
    <row r="759" spans="3:5">
      <c r="C759" s="179" t="s">
        <v>568</v>
      </c>
      <c r="D759" s="153">
        <v>4603072</v>
      </c>
      <c r="E759" s="153">
        <v>0</v>
      </c>
    </row>
    <row r="760" spans="3:5">
      <c r="C760" s="179" t="s">
        <v>569</v>
      </c>
      <c r="D760" s="153">
        <v>1250434</v>
      </c>
      <c r="E760" s="153">
        <v>0</v>
      </c>
    </row>
    <row r="761" spans="3:5">
      <c r="C761" s="179" t="s">
        <v>570</v>
      </c>
      <c r="D761" s="153">
        <v>2025413</v>
      </c>
      <c r="E761" s="153">
        <v>0</v>
      </c>
    </row>
    <row r="762" spans="3:5">
      <c r="C762" s="179" t="s">
        <v>571</v>
      </c>
      <c r="D762" s="153">
        <v>2025413</v>
      </c>
      <c r="E762" s="153">
        <v>0</v>
      </c>
    </row>
    <row r="763" spans="3:5">
      <c r="C763" s="179" t="s">
        <v>1419</v>
      </c>
      <c r="D763" s="153">
        <v>3227211</v>
      </c>
      <c r="E763" s="153">
        <v>0</v>
      </c>
    </row>
    <row r="764" spans="3:5">
      <c r="C764" s="179" t="s">
        <v>572</v>
      </c>
      <c r="D764" s="153">
        <v>2025413</v>
      </c>
      <c r="E764" s="153">
        <v>0</v>
      </c>
    </row>
    <row r="765" spans="3:5">
      <c r="C765" s="179" t="s">
        <v>573</v>
      </c>
      <c r="D765" s="153">
        <v>5276742</v>
      </c>
      <c r="E765" s="153">
        <v>0</v>
      </c>
    </row>
    <row r="766" spans="3:5">
      <c r="C766" s="179" t="s">
        <v>574</v>
      </c>
      <c r="D766" s="153">
        <v>2025413</v>
      </c>
      <c r="E766" s="153">
        <v>0</v>
      </c>
    </row>
    <row r="767" spans="3:5">
      <c r="C767" s="179" t="s">
        <v>575</v>
      </c>
      <c r="D767" s="153">
        <v>2295673</v>
      </c>
      <c r="E767" s="153">
        <v>0</v>
      </c>
    </row>
    <row r="768" spans="3:5">
      <c r="C768" s="179" t="s">
        <v>352</v>
      </c>
      <c r="D768" s="153">
        <v>119534</v>
      </c>
      <c r="E768" s="153">
        <v>0</v>
      </c>
    </row>
    <row r="769" spans="3:5">
      <c r="C769" s="179" t="s">
        <v>353</v>
      </c>
      <c r="D769" s="153">
        <v>13000000</v>
      </c>
      <c r="E769" s="153">
        <v>0</v>
      </c>
    </row>
    <row r="770" spans="3:5">
      <c r="C770" s="179" t="s">
        <v>354</v>
      </c>
      <c r="D770" s="153">
        <v>1000000</v>
      </c>
      <c r="E770" s="153">
        <v>0</v>
      </c>
    </row>
    <row r="771" spans="3:5">
      <c r="C771" s="179" t="s">
        <v>1196</v>
      </c>
      <c r="D771" s="153">
        <v>10000000</v>
      </c>
      <c r="E771" s="153">
        <v>0</v>
      </c>
    </row>
    <row r="772" spans="3:5">
      <c r="C772" s="179" t="s">
        <v>877</v>
      </c>
      <c r="D772" s="153">
        <v>58125000</v>
      </c>
      <c r="E772" s="153">
        <v>0</v>
      </c>
    </row>
    <row r="773" spans="3:5">
      <c r="C773" s="179" t="s">
        <v>645</v>
      </c>
      <c r="D773" s="153">
        <v>4302296</v>
      </c>
      <c r="E773" s="153">
        <v>0</v>
      </c>
    </row>
    <row r="774" spans="3:5">
      <c r="C774" s="179" t="s">
        <v>646</v>
      </c>
      <c r="D774" s="153">
        <v>9738353</v>
      </c>
      <c r="E774" s="153">
        <v>0</v>
      </c>
    </row>
    <row r="775" spans="3:5">
      <c r="C775" s="179" t="s">
        <v>647</v>
      </c>
      <c r="D775" s="153">
        <v>13086250</v>
      </c>
      <c r="E775" s="153">
        <v>0</v>
      </c>
    </row>
    <row r="776" spans="3:5">
      <c r="C776" s="179" t="s">
        <v>648</v>
      </c>
      <c r="D776" s="153">
        <v>6062686</v>
      </c>
      <c r="E776" s="153">
        <v>0</v>
      </c>
    </row>
    <row r="777" spans="3:5">
      <c r="C777" s="179" t="s">
        <v>649</v>
      </c>
      <c r="D777" s="153">
        <v>9738353</v>
      </c>
      <c r="E777" s="153">
        <v>0</v>
      </c>
    </row>
    <row r="778" spans="3:5">
      <c r="C778" s="179" t="s">
        <v>650</v>
      </c>
      <c r="D778" s="153">
        <v>5105537</v>
      </c>
      <c r="E778" s="153">
        <v>0</v>
      </c>
    </row>
    <row r="779" spans="3:5">
      <c r="C779" s="179" t="s">
        <v>1418</v>
      </c>
      <c r="D779" s="153">
        <v>7331976</v>
      </c>
      <c r="E779" s="153">
        <v>0</v>
      </c>
    </row>
    <row r="780" spans="3:5">
      <c r="C780" s="179" t="s">
        <v>355</v>
      </c>
      <c r="D780" s="153">
        <v>68635382</v>
      </c>
      <c r="E780" s="153">
        <v>26903338.800000001</v>
      </c>
    </row>
    <row r="781" spans="3:5">
      <c r="C781" s="179" t="s">
        <v>1417</v>
      </c>
      <c r="D781" s="153">
        <v>4088406</v>
      </c>
      <c r="E781" s="153">
        <v>0</v>
      </c>
    </row>
    <row r="782" spans="3:5">
      <c r="C782" s="179" t="s">
        <v>1103</v>
      </c>
      <c r="D782" s="153">
        <v>10523913</v>
      </c>
      <c r="E782" s="153">
        <v>0</v>
      </c>
    </row>
    <row r="783" spans="3:5">
      <c r="C783" s="179" t="s">
        <v>1416</v>
      </c>
      <c r="D783" s="153">
        <v>2151870</v>
      </c>
      <c r="E783" s="153">
        <v>0</v>
      </c>
    </row>
    <row r="784" spans="3:5">
      <c r="C784" s="179" t="s">
        <v>1104</v>
      </c>
      <c r="D784" s="153">
        <v>12430184</v>
      </c>
      <c r="E784" s="153">
        <v>0</v>
      </c>
    </row>
    <row r="785" spans="3:5">
      <c r="C785" s="179" t="s">
        <v>651</v>
      </c>
      <c r="D785" s="153">
        <v>4088406</v>
      </c>
      <c r="E785" s="153">
        <v>0</v>
      </c>
    </row>
    <row r="786" spans="3:5">
      <c r="C786" s="179" t="s">
        <v>652</v>
      </c>
      <c r="D786" s="153">
        <v>12185418</v>
      </c>
      <c r="E786" s="153">
        <v>0</v>
      </c>
    </row>
    <row r="787" spans="3:5">
      <c r="C787" s="179" t="s">
        <v>1415</v>
      </c>
      <c r="D787" s="153">
        <v>4312963</v>
      </c>
      <c r="E787" s="153">
        <v>0</v>
      </c>
    </row>
    <row r="788" spans="3:5">
      <c r="C788" s="179" t="s">
        <v>1105</v>
      </c>
      <c r="D788" s="153">
        <v>6723366</v>
      </c>
      <c r="E788" s="153">
        <v>0</v>
      </c>
    </row>
    <row r="789" spans="3:5">
      <c r="C789" s="179" t="s">
        <v>653</v>
      </c>
      <c r="D789" s="153">
        <v>7333389</v>
      </c>
      <c r="E789" s="153">
        <v>0</v>
      </c>
    </row>
    <row r="790" spans="3:5">
      <c r="C790" s="179" t="s">
        <v>1010</v>
      </c>
      <c r="D790" s="153">
        <v>7296416</v>
      </c>
      <c r="E790" s="153">
        <v>0</v>
      </c>
    </row>
    <row r="791" spans="3:5">
      <c r="C791" s="179" t="s">
        <v>1414</v>
      </c>
      <c r="D791" s="153">
        <v>646004</v>
      </c>
      <c r="E791" s="153">
        <v>0</v>
      </c>
    </row>
    <row r="792" spans="3:5">
      <c r="C792" s="179" t="s">
        <v>1647</v>
      </c>
      <c r="D792" s="153">
        <v>18779624</v>
      </c>
      <c r="E792" s="153">
        <v>0</v>
      </c>
    </row>
    <row r="793" spans="3:5">
      <c r="C793" s="179" t="s">
        <v>1106</v>
      </c>
      <c r="D793" s="153">
        <v>7786208</v>
      </c>
      <c r="E793" s="153">
        <v>0</v>
      </c>
    </row>
    <row r="794" spans="3:5">
      <c r="C794" s="179" t="s">
        <v>970</v>
      </c>
      <c r="D794" s="153">
        <v>44144214</v>
      </c>
      <c r="E794" s="153">
        <v>26376733.190000001</v>
      </c>
    </row>
    <row r="795" spans="3:5">
      <c r="C795" s="179" t="s">
        <v>356</v>
      </c>
      <c r="D795" s="153">
        <v>232118496</v>
      </c>
      <c r="E795" s="153">
        <v>140110116.22999999</v>
      </c>
    </row>
    <row r="796" spans="3:5">
      <c r="C796" s="179" t="s">
        <v>1241</v>
      </c>
      <c r="D796" s="153">
        <v>12982145</v>
      </c>
      <c r="E796" s="153">
        <v>0</v>
      </c>
    </row>
    <row r="797" spans="3:5">
      <c r="C797" s="179" t="s">
        <v>510</v>
      </c>
      <c r="D797" s="153">
        <v>78356061</v>
      </c>
      <c r="E797" s="153">
        <v>0</v>
      </c>
    </row>
    <row r="798" spans="3:5">
      <c r="C798" s="178" t="s">
        <v>245</v>
      </c>
      <c r="D798" s="180">
        <v>15596660</v>
      </c>
      <c r="E798" s="180">
        <v>0</v>
      </c>
    </row>
    <row r="799" spans="3:5">
      <c r="C799" s="179" t="s">
        <v>1648</v>
      </c>
      <c r="D799" s="153">
        <v>15596660</v>
      </c>
      <c r="E799" s="153">
        <v>0</v>
      </c>
    </row>
    <row r="800" spans="3:5">
      <c r="C800" s="179" t="s">
        <v>1725</v>
      </c>
      <c r="D800" s="153">
        <v>0</v>
      </c>
      <c r="E800" s="153">
        <v>0</v>
      </c>
    </row>
    <row r="801" spans="3:5">
      <c r="C801" s="178" t="s">
        <v>247</v>
      </c>
      <c r="D801" s="180">
        <v>24465106</v>
      </c>
      <c r="E801" s="180">
        <v>0</v>
      </c>
    </row>
    <row r="802" spans="3:5">
      <c r="C802" s="179" t="s">
        <v>244</v>
      </c>
      <c r="D802" s="153">
        <v>24465106</v>
      </c>
      <c r="E802" s="153">
        <v>0</v>
      </c>
    </row>
    <row r="803" spans="3:5">
      <c r="C803" s="176" t="s">
        <v>357</v>
      </c>
      <c r="D803" s="153">
        <v>1705111399</v>
      </c>
      <c r="E803" s="153">
        <v>344052252.25</v>
      </c>
    </row>
    <row r="804" spans="3:5">
      <c r="C804" s="178" t="s">
        <v>243</v>
      </c>
      <c r="D804" s="180">
        <v>1268788349</v>
      </c>
      <c r="E804" s="180">
        <v>329900617.01999998</v>
      </c>
    </row>
    <row r="805" spans="3:5">
      <c r="C805" s="179" t="s">
        <v>1413</v>
      </c>
      <c r="D805" s="153">
        <v>1573587</v>
      </c>
      <c r="E805" s="153">
        <v>0</v>
      </c>
    </row>
    <row r="806" spans="3:5">
      <c r="C806" s="179" t="s">
        <v>358</v>
      </c>
      <c r="D806" s="153">
        <v>22400000</v>
      </c>
      <c r="E806" s="153">
        <v>4039804.99</v>
      </c>
    </row>
    <row r="807" spans="3:5">
      <c r="C807" s="179" t="s">
        <v>878</v>
      </c>
      <c r="D807" s="153">
        <v>2413329</v>
      </c>
      <c r="E807" s="153">
        <v>0</v>
      </c>
    </row>
    <row r="808" spans="3:5">
      <c r="C808" s="179" t="s">
        <v>879</v>
      </c>
      <c r="D808" s="153">
        <v>1301004</v>
      </c>
      <c r="E808" s="153">
        <v>0</v>
      </c>
    </row>
    <row r="809" spans="3:5">
      <c r="C809" s="179" t="s">
        <v>880</v>
      </c>
      <c r="D809" s="153">
        <v>2413329</v>
      </c>
      <c r="E809" s="153">
        <v>0</v>
      </c>
    </row>
    <row r="810" spans="3:5">
      <c r="C810" s="179" t="s">
        <v>1412</v>
      </c>
      <c r="D810" s="153">
        <v>87233939</v>
      </c>
      <c r="E810" s="153">
        <v>0</v>
      </c>
    </row>
    <row r="811" spans="3:5">
      <c r="C811" s="179" t="s">
        <v>1649</v>
      </c>
      <c r="D811" s="153">
        <v>7995818</v>
      </c>
      <c r="E811" s="153">
        <v>0</v>
      </c>
    </row>
    <row r="812" spans="3:5">
      <c r="C812" s="179" t="s">
        <v>881</v>
      </c>
      <c r="D812" s="153">
        <v>2654072</v>
      </c>
      <c r="E812" s="153">
        <v>0</v>
      </c>
    </row>
    <row r="813" spans="3:5">
      <c r="C813" s="179" t="s">
        <v>882</v>
      </c>
      <c r="D813" s="153">
        <v>2654072</v>
      </c>
      <c r="E813" s="153">
        <v>0</v>
      </c>
    </row>
    <row r="814" spans="3:5">
      <c r="C814" s="179" t="s">
        <v>1650</v>
      </c>
      <c r="D814" s="153">
        <v>178414777</v>
      </c>
      <c r="E814" s="153">
        <v>0</v>
      </c>
    </row>
    <row r="815" spans="3:5">
      <c r="C815" s="179" t="s">
        <v>1411</v>
      </c>
      <c r="D815" s="153">
        <v>2654072</v>
      </c>
      <c r="E815" s="153">
        <v>0</v>
      </c>
    </row>
    <row r="816" spans="3:5">
      <c r="C816" s="179" t="s">
        <v>1011</v>
      </c>
      <c r="D816" s="153">
        <v>1865003</v>
      </c>
      <c r="E816" s="153">
        <v>0</v>
      </c>
    </row>
    <row r="817" spans="3:5">
      <c r="C817" s="179" t="s">
        <v>576</v>
      </c>
      <c r="D817" s="153">
        <v>6083027</v>
      </c>
      <c r="E817" s="153">
        <v>0</v>
      </c>
    </row>
    <row r="818" spans="3:5">
      <c r="C818" s="179" t="s">
        <v>1410</v>
      </c>
      <c r="D818" s="153">
        <v>3261638</v>
      </c>
      <c r="E818" s="153">
        <v>0</v>
      </c>
    </row>
    <row r="819" spans="3:5">
      <c r="C819" s="179" t="s">
        <v>577</v>
      </c>
      <c r="D819" s="153">
        <v>3560142</v>
      </c>
      <c r="E819" s="153">
        <v>0</v>
      </c>
    </row>
    <row r="820" spans="3:5">
      <c r="C820" s="179" t="s">
        <v>578</v>
      </c>
      <c r="D820" s="153">
        <v>3532376</v>
      </c>
      <c r="E820" s="153">
        <v>0</v>
      </c>
    </row>
    <row r="821" spans="3:5">
      <c r="C821" s="179" t="s">
        <v>579</v>
      </c>
      <c r="D821" s="153">
        <v>4016874</v>
      </c>
      <c r="E821" s="153">
        <v>0</v>
      </c>
    </row>
    <row r="822" spans="3:5">
      <c r="C822" s="179" t="s">
        <v>580</v>
      </c>
      <c r="D822" s="153">
        <v>3443139</v>
      </c>
      <c r="E822" s="153">
        <v>0</v>
      </c>
    </row>
    <row r="823" spans="3:5">
      <c r="C823" s="179" t="s">
        <v>581</v>
      </c>
      <c r="D823" s="153">
        <v>2954072</v>
      </c>
      <c r="E823" s="153">
        <v>0</v>
      </c>
    </row>
    <row r="824" spans="3:5">
      <c r="C824" s="179" t="s">
        <v>1409</v>
      </c>
      <c r="D824" s="153">
        <v>28000000</v>
      </c>
      <c r="E824" s="153">
        <v>0</v>
      </c>
    </row>
    <row r="825" spans="3:5">
      <c r="C825" s="179" t="s">
        <v>1408</v>
      </c>
      <c r="D825" s="153">
        <v>11218697</v>
      </c>
      <c r="E825" s="153">
        <v>0</v>
      </c>
    </row>
    <row r="826" spans="3:5">
      <c r="C826" s="179" t="s">
        <v>738</v>
      </c>
      <c r="D826" s="153">
        <v>10000000</v>
      </c>
      <c r="E826" s="153">
        <v>0</v>
      </c>
    </row>
    <row r="827" spans="3:5">
      <c r="C827" s="179" t="s">
        <v>971</v>
      </c>
      <c r="D827" s="153">
        <v>49169329</v>
      </c>
      <c r="E827" s="153">
        <v>29228964.440000001</v>
      </c>
    </row>
    <row r="828" spans="3:5">
      <c r="C828" s="179" t="s">
        <v>1554</v>
      </c>
      <c r="D828" s="153">
        <v>87144574</v>
      </c>
      <c r="E828" s="153">
        <v>62687049.5</v>
      </c>
    </row>
    <row r="829" spans="3:5">
      <c r="C829" s="179" t="s">
        <v>457</v>
      </c>
      <c r="D829" s="153">
        <v>1301843</v>
      </c>
      <c r="E829" s="153">
        <v>0</v>
      </c>
    </row>
    <row r="830" spans="3:5">
      <c r="C830" s="179" t="s">
        <v>1195</v>
      </c>
      <c r="D830" s="153">
        <v>15000000</v>
      </c>
      <c r="E830" s="153">
        <v>0</v>
      </c>
    </row>
    <row r="831" spans="3:5">
      <c r="C831" s="179" t="s">
        <v>1181</v>
      </c>
      <c r="D831" s="153">
        <v>7570295</v>
      </c>
      <c r="E831" s="153">
        <v>0</v>
      </c>
    </row>
    <row r="832" spans="3:5">
      <c r="C832" s="179" t="s">
        <v>359</v>
      </c>
      <c r="D832" s="153">
        <v>5000000</v>
      </c>
      <c r="E832" s="153">
        <v>0</v>
      </c>
    </row>
    <row r="833" spans="3:5">
      <c r="C833" s="179" t="s">
        <v>1651</v>
      </c>
      <c r="D833" s="153">
        <v>12408251</v>
      </c>
      <c r="E833" s="153">
        <v>0</v>
      </c>
    </row>
    <row r="834" spans="3:5">
      <c r="C834" s="179" t="s">
        <v>458</v>
      </c>
      <c r="D834" s="153">
        <v>12372948</v>
      </c>
      <c r="E834" s="153">
        <v>0</v>
      </c>
    </row>
    <row r="835" spans="3:5">
      <c r="C835" s="179" t="s">
        <v>1652</v>
      </c>
      <c r="D835" s="153">
        <v>52524374</v>
      </c>
      <c r="E835" s="153">
        <v>0</v>
      </c>
    </row>
    <row r="836" spans="3:5">
      <c r="C836" s="179" t="s">
        <v>1407</v>
      </c>
      <c r="D836" s="153">
        <v>28764263</v>
      </c>
      <c r="E836" s="153">
        <v>0</v>
      </c>
    </row>
    <row r="837" spans="3:5">
      <c r="C837" s="179" t="s">
        <v>360</v>
      </c>
      <c r="D837" s="153">
        <v>43624733</v>
      </c>
      <c r="E837" s="153">
        <v>0</v>
      </c>
    </row>
    <row r="838" spans="3:5">
      <c r="C838" s="179" t="s">
        <v>361</v>
      </c>
      <c r="D838" s="153">
        <v>62964489</v>
      </c>
      <c r="E838" s="153">
        <v>57000000</v>
      </c>
    </row>
    <row r="839" spans="3:5">
      <c r="C839" s="179" t="s">
        <v>362</v>
      </c>
      <c r="D839" s="153">
        <v>10000000</v>
      </c>
      <c r="E839" s="153">
        <v>0</v>
      </c>
    </row>
    <row r="840" spans="3:5">
      <c r="C840" s="179" t="s">
        <v>1406</v>
      </c>
      <c r="D840" s="153">
        <v>40269532</v>
      </c>
      <c r="E840" s="153">
        <v>5364993.01</v>
      </c>
    </row>
    <row r="841" spans="3:5">
      <c r="C841" s="179" t="s">
        <v>1653</v>
      </c>
      <c r="D841" s="153">
        <v>13983297</v>
      </c>
      <c r="E841" s="153">
        <v>0</v>
      </c>
    </row>
    <row r="842" spans="3:5">
      <c r="C842" s="179" t="s">
        <v>1107</v>
      </c>
      <c r="D842" s="153">
        <v>52947752</v>
      </c>
      <c r="E842" s="153">
        <v>36862306.789999999</v>
      </c>
    </row>
    <row r="843" spans="3:5">
      <c r="C843" s="179" t="s">
        <v>1108</v>
      </c>
      <c r="D843" s="153">
        <v>5000000</v>
      </c>
      <c r="E843" s="153">
        <v>0</v>
      </c>
    </row>
    <row r="844" spans="3:5">
      <c r="C844" s="179" t="s">
        <v>363</v>
      </c>
      <c r="D844" s="153">
        <v>10000000</v>
      </c>
      <c r="E844" s="153">
        <v>0</v>
      </c>
    </row>
    <row r="845" spans="3:5">
      <c r="C845" s="179" t="s">
        <v>364</v>
      </c>
      <c r="D845" s="153">
        <v>74863554</v>
      </c>
      <c r="E845" s="153">
        <v>58546802.780000001</v>
      </c>
    </row>
    <row r="846" spans="3:5">
      <c r="C846" s="179" t="s">
        <v>1654</v>
      </c>
      <c r="D846" s="153">
        <v>10000000</v>
      </c>
      <c r="E846" s="153">
        <v>0</v>
      </c>
    </row>
    <row r="847" spans="3:5">
      <c r="C847" s="179" t="s">
        <v>365</v>
      </c>
      <c r="D847" s="153">
        <v>9638950</v>
      </c>
      <c r="E847" s="153">
        <v>211569.52</v>
      </c>
    </row>
    <row r="848" spans="3:5">
      <c r="C848" s="179" t="s">
        <v>496</v>
      </c>
      <c r="D848" s="153">
        <v>132021221</v>
      </c>
      <c r="E848" s="153">
        <v>37946986.990000002</v>
      </c>
    </row>
    <row r="849" spans="3:5">
      <c r="C849" s="179" t="s">
        <v>366</v>
      </c>
      <c r="D849" s="153">
        <v>36637165</v>
      </c>
      <c r="E849" s="153">
        <v>0</v>
      </c>
    </row>
    <row r="850" spans="3:5">
      <c r="C850" s="179" t="s">
        <v>1049</v>
      </c>
      <c r="D850" s="153">
        <v>64931847</v>
      </c>
      <c r="E850" s="153">
        <v>38012139</v>
      </c>
    </row>
    <row r="851" spans="3:5">
      <c r="C851" s="179" t="s">
        <v>1553</v>
      </c>
      <c r="D851" s="153">
        <v>39433378</v>
      </c>
      <c r="E851" s="153">
        <v>0</v>
      </c>
    </row>
    <row r="852" spans="3:5">
      <c r="C852" s="179" t="s">
        <v>883</v>
      </c>
      <c r="D852" s="153">
        <v>1573587</v>
      </c>
      <c r="E852" s="153">
        <v>0</v>
      </c>
    </row>
    <row r="853" spans="3:5">
      <c r="C853" s="178" t="s">
        <v>245</v>
      </c>
      <c r="D853" s="180">
        <v>436323050</v>
      </c>
      <c r="E853" s="180">
        <v>14151635.23</v>
      </c>
    </row>
    <row r="854" spans="3:5">
      <c r="C854" s="179" t="s">
        <v>1726</v>
      </c>
      <c r="D854" s="153">
        <v>0</v>
      </c>
      <c r="E854" s="153">
        <v>0</v>
      </c>
    </row>
    <row r="855" spans="3:5">
      <c r="C855" s="179" t="s">
        <v>940</v>
      </c>
      <c r="D855" s="153">
        <v>4035043</v>
      </c>
      <c r="E855" s="153">
        <v>824936.47000000009</v>
      </c>
    </row>
    <row r="856" spans="3:5">
      <c r="C856" s="179" t="s">
        <v>1109</v>
      </c>
      <c r="D856" s="153">
        <v>318622007</v>
      </c>
      <c r="E856" s="153">
        <v>0</v>
      </c>
    </row>
    <row r="857" spans="3:5">
      <c r="C857" s="179" t="s">
        <v>1727</v>
      </c>
      <c r="D857" s="153">
        <v>0</v>
      </c>
      <c r="E857" s="153">
        <v>0</v>
      </c>
    </row>
    <row r="858" spans="3:5">
      <c r="C858" s="179" t="s">
        <v>1174</v>
      </c>
      <c r="D858" s="153">
        <v>17665999</v>
      </c>
      <c r="E858" s="153">
        <v>13326698.76</v>
      </c>
    </row>
    <row r="859" spans="3:5">
      <c r="C859" s="179" t="s">
        <v>1405</v>
      </c>
      <c r="D859" s="153">
        <v>96000001</v>
      </c>
      <c r="E859" s="153">
        <v>0</v>
      </c>
    </row>
    <row r="860" spans="3:5">
      <c r="C860" s="176" t="s">
        <v>367</v>
      </c>
      <c r="D860" s="153">
        <v>438639614</v>
      </c>
      <c r="E860" s="153">
        <v>78683458.270000011</v>
      </c>
    </row>
    <row r="861" spans="3:5">
      <c r="C861" s="178" t="s">
        <v>243</v>
      </c>
      <c r="D861" s="180">
        <v>426139614</v>
      </c>
      <c r="E861" s="180">
        <v>78683458.270000011</v>
      </c>
    </row>
    <row r="862" spans="3:5">
      <c r="C862" s="179" t="s">
        <v>582</v>
      </c>
      <c r="D862" s="153">
        <v>2025413</v>
      </c>
      <c r="E862" s="153">
        <v>0</v>
      </c>
    </row>
    <row r="863" spans="3:5">
      <c r="C863" s="179" t="s">
        <v>583</v>
      </c>
      <c r="D863" s="153">
        <v>2686980</v>
      </c>
      <c r="E863" s="153">
        <v>0</v>
      </c>
    </row>
    <row r="864" spans="3:5">
      <c r="C864" s="179" t="s">
        <v>584</v>
      </c>
      <c r="D864" s="153">
        <v>215335</v>
      </c>
      <c r="E864" s="153">
        <v>0</v>
      </c>
    </row>
    <row r="865" spans="3:5">
      <c r="C865" s="179" t="s">
        <v>585</v>
      </c>
      <c r="D865" s="153">
        <v>1250434</v>
      </c>
      <c r="E865" s="153">
        <v>0</v>
      </c>
    </row>
    <row r="866" spans="3:5">
      <c r="C866" s="179" t="s">
        <v>1655</v>
      </c>
      <c r="D866" s="153">
        <v>12500000</v>
      </c>
      <c r="E866" s="153">
        <v>7264914.5899999999</v>
      </c>
    </row>
    <row r="867" spans="3:5">
      <c r="C867" s="179" t="s">
        <v>1203</v>
      </c>
      <c r="D867" s="153">
        <v>35366240</v>
      </c>
      <c r="E867" s="153">
        <v>0</v>
      </c>
    </row>
    <row r="868" spans="3:5">
      <c r="C868" s="179" t="s">
        <v>1175</v>
      </c>
      <c r="D868" s="153">
        <v>18949611</v>
      </c>
      <c r="E868" s="153">
        <v>0</v>
      </c>
    </row>
    <row r="869" spans="3:5">
      <c r="C869" s="179" t="s">
        <v>739</v>
      </c>
      <c r="D869" s="153">
        <v>2177274</v>
      </c>
      <c r="E869" s="153">
        <v>0</v>
      </c>
    </row>
    <row r="870" spans="3:5">
      <c r="C870" s="179" t="s">
        <v>740</v>
      </c>
      <c r="D870" s="153">
        <v>881280</v>
      </c>
      <c r="E870" s="153">
        <v>0</v>
      </c>
    </row>
    <row r="871" spans="3:5">
      <c r="C871" s="179" t="s">
        <v>1404</v>
      </c>
      <c r="D871" s="153">
        <v>64029667</v>
      </c>
      <c r="E871" s="153">
        <v>0</v>
      </c>
    </row>
    <row r="872" spans="3:5">
      <c r="C872" s="179" t="s">
        <v>741</v>
      </c>
      <c r="D872" s="153">
        <v>2177274</v>
      </c>
      <c r="E872" s="153">
        <v>0</v>
      </c>
    </row>
    <row r="873" spans="3:5">
      <c r="C873" s="179" t="s">
        <v>742</v>
      </c>
      <c r="D873" s="153">
        <v>2177274</v>
      </c>
      <c r="E873" s="153">
        <v>0</v>
      </c>
    </row>
    <row r="874" spans="3:5">
      <c r="C874" s="179" t="s">
        <v>743</v>
      </c>
      <c r="D874" s="153">
        <v>1283065</v>
      </c>
      <c r="E874" s="153">
        <v>0</v>
      </c>
    </row>
    <row r="875" spans="3:5">
      <c r="C875" s="179" t="s">
        <v>744</v>
      </c>
      <c r="D875" s="153">
        <v>1283065</v>
      </c>
      <c r="E875" s="153">
        <v>0</v>
      </c>
    </row>
    <row r="876" spans="3:5">
      <c r="C876" s="179" t="s">
        <v>745</v>
      </c>
      <c r="D876" s="153">
        <v>855982</v>
      </c>
      <c r="E876" s="153">
        <v>0</v>
      </c>
    </row>
    <row r="877" spans="3:5">
      <c r="C877" s="179" t="s">
        <v>1110</v>
      </c>
      <c r="D877" s="153">
        <v>5000000</v>
      </c>
      <c r="E877" s="153">
        <v>0</v>
      </c>
    </row>
    <row r="878" spans="3:5">
      <c r="C878" s="179" t="s">
        <v>1403</v>
      </c>
      <c r="D878" s="153">
        <v>11615952</v>
      </c>
      <c r="E878" s="153">
        <v>0</v>
      </c>
    </row>
    <row r="879" spans="3:5">
      <c r="C879" s="179" t="s">
        <v>1012</v>
      </c>
      <c r="D879" s="153">
        <v>30979808</v>
      </c>
      <c r="E879" s="153">
        <v>0</v>
      </c>
    </row>
    <row r="880" spans="3:5">
      <c r="C880" s="179" t="s">
        <v>1111</v>
      </c>
      <c r="D880" s="153">
        <v>1466974</v>
      </c>
      <c r="E880" s="153">
        <v>0</v>
      </c>
    </row>
    <row r="881" spans="3:5">
      <c r="C881" s="179" t="s">
        <v>1112</v>
      </c>
      <c r="D881" s="153">
        <v>38020348</v>
      </c>
      <c r="E881" s="153">
        <v>35819568.670000002</v>
      </c>
    </row>
    <row r="882" spans="3:5">
      <c r="C882" s="179" t="s">
        <v>1113</v>
      </c>
      <c r="D882" s="153">
        <v>10000000</v>
      </c>
      <c r="E882" s="153">
        <v>10000000</v>
      </c>
    </row>
    <row r="883" spans="3:5">
      <c r="C883" s="179" t="s">
        <v>1114</v>
      </c>
      <c r="D883" s="153">
        <v>22611444</v>
      </c>
      <c r="E883" s="153">
        <v>20463874.920000002</v>
      </c>
    </row>
    <row r="884" spans="3:5">
      <c r="C884" s="179" t="s">
        <v>1115</v>
      </c>
      <c r="D884" s="153">
        <v>22817684</v>
      </c>
      <c r="E884" s="153">
        <v>0</v>
      </c>
    </row>
    <row r="885" spans="3:5">
      <c r="C885" s="179" t="s">
        <v>746</v>
      </c>
      <c r="D885" s="153">
        <v>7348649</v>
      </c>
      <c r="E885" s="153">
        <v>0</v>
      </c>
    </row>
    <row r="886" spans="3:5">
      <c r="C886" s="179" t="s">
        <v>747</v>
      </c>
      <c r="D886" s="153">
        <v>5098639</v>
      </c>
      <c r="E886" s="153">
        <v>0</v>
      </c>
    </row>
    <row r="887" spans="3:5">
      <c r="C887" s="179" t="s">
        <v>1050</v>
      </c>
      <c r="D887" s="153">
        <v>10939016</v>
      </c>
      <c r="E887" s="153">
        <v>0</v>
      </c>
    </row>
    <row r="888" spans="3:5">
      <c r="C888" s="179" t="s">
        <v>1116</v>
      </c>
      <c r="D888" s="153">
        <v>5000000</v>
      </c>
      <c r="E888" s="153">
        <v>0</v>
      </c>
    </row>
    <row r="889" spans="3:5">
      <c r="C889" s="179" t="s">
        <v>1117</v>
      </c>
      <c r="D889" s="153">
        <v>27965372</v>
      </c>
      <c r="E889" s="153">
        <v>5135100.09</v>
      </c>
    </row>
    <row r="890" spans="3:5">
      <c r="C890" s="179" t="s">
        <v>497</v>
      </c>
      <c r="D890" s="153">
        <v>73629686</v>
      </c>
      <c r="E890" s="153">
        <v>0</v>
      </c>
    </row>
    <row r="891" spans="3:5">
      <c r="C891" s="179" t="s">
        <v>1552</v>
      </c>
      <c r="D891" s="153">
        <v>5787148</v>
      </c>
      <c r="E891" s="153">
        <v>0</v>
      </c>
    </row>
    <row r="892" spans="3:5">
      <c r="C892" s="178" t="s">
        <v>245</v>
      </c>
      <c r="D892" s="180">
        <v>12500000</v>
      </c>
      <c r="E892" s="180">
        <v>0</v>
      </c>
    </row>
    <row r="893" spans="3:5">
      <c r="C893" s="179" t="s">
        <v>1655</v>
      </c>
      <c r="D893" s="153">
        <v>12500000</v>
      </c>
      <c r="E893" s="153">
        <v>0</v>
      </c>
    </row>
    <row r="894" spans="3:5">
      <c r="C894" s="176" t="s">
        <v>368</v>
      </c>
      <c r="D894" s="153">
        <v>859715674</v>
      </c>
      <c r="E894" s="153">
        <v>96277060.24000001</v>
      </c>
    </row>
    <row r="895" spans="3:5">
      <c r="C895" s="178" t="s">
        <v>243</v>
      </c>
      <c r="D895" s="180">
        <v>643854280</v>
      </c>
      <c r="E895" s="180">
        <v>60301758.82</v>
      </c>
    </row>
    <row r="896" spans="3:5">
      <c r="C896" s="179" t="s">
        <v>498</v>
      </c>
      <c r="D896" s="153">
        <v>63882720</v>
      </c>
      <c r="E896" s="153">
        <v>29633308.969999999</v>
      </c>
    </row>
    <row r="897" spans="3:5">
      <c r="C897" s="179" t="s">
        <v>369</v>
      </c>
      <c r="D897" s="153">
        <v>95576106</v>
      </c>
      <c r="E897" s="153">
        <v>0</v>
      </c>
    </row>
    <row r="898" spans="3:5">
      <c r="C898" s="179" t="s">
        <v>370</v>
      </c>
      <c r="D898" s="153">
        <v>29391796</v>
      </c>
      <c r="E898" s="153">
        <v>0</v>
      </c>
    </row>
    <row r="899" spans="3:5">
      <c r="C899" s="179" t="s">
        <v>1551</v>
      </c>
      <c r="D899" s="153">
        <v>12155794</v>
      </c>
      <c r="E899" s="153">
        <v>11395504</v>
      </c>
    </row>
    <row r="900" spans="3:5">
      <c r="C900" s="179" t="s">
        <v>1402</v>
      </c>
      <c r="D900" s="153">
        <v>127695291</v>
      </c>
      <c r="E900" s="153">
        <v>0</v>
      </c>
    </row>
    <row r="901" spans="3:5">
      <c r="C901" s="179" t="s">
        <v>1550</v>
      </c>
      <c r="D901" s="153">
        <v>6115384</v>
      </c>
      <c r="E901" s="153">
        <v>5733114</v>
      </c>
    </row>
    <row r="902" spans="3:5">
      <c r="C902" s="179" t="s">
        <v>972</v>
      </c>
      <c r="D902" s="153">
        <v>55886222</v>
      </c>
      <c r="E902" s="153">
        <v>0</v>
      </c>
    </row>
    <row r="903" spans="3:5">
      <c r="C903" s="179" t="s">
        <v>1227</v>
      </c>
      <c r="D903" s="153">
        <v>70399902</v>
      </c>
      <c r="E903" s="153">
        <v>0</v>
      </c>
    </row>
    <row r="904" spans="3:5">
      <c r="C904" s="179" t="s">
        <v>586</v>
      </c>
      <c r="D904" s="153">
        <v>4844222</v>
      </c>
      <c r="E904" s="153">
        <v>0</v>
      </c>
    </row>
    <row r="905" spans="3:5">
      <c r="C905" s="179" t="s">
        <v>587</v>
      </c>
      <c r="D905" s="153">
        <v>11762183</v>
      </c>
      <c r="E905" s="153">
        <v>0</v>
      </c>
    </row>
    <row r="906" spans="3:5">
      <c r="C906" s="179" t="s">
        <v>588</v>
      </c>
      <c r="D906" s="153">
        <v>6625122</v>
      </c>
      <c r="E906" s="153">
        <v>0</v>
      </c>
    </row>
    <row r="907" spans="3:5">
      <c r="C907" s="179" t="s">
        <v>589</v>
      </c>
      <c r="D907" s="153">
        <v>2799546</v>
      </c>
      <c r="E907" s="153">
        <v>0</v>
      </c>
    </row>
    <row r="908" spans="3:5">
      <c r="C908" s="179" t="s">
        <v>1549</v>
      </c>
      <c r="D908" s="153">
        <v>9446153</v>
      </c>
      <c r="E908" s="153">
        <v>0</v>
      </c>
    </row>
    <row r="909" spans="3:5">
      <c r="C909" s="179" t="s">
        <v>371</v>
      </c>
      <c r="D909" s="153">
        <v>36427627</v>
      </c>
      <c r="E909" s="153">
        <v>0</v>
      </c>
    </row>
    <row r="910" spans="3:5">
      <c r="C910" s="179" t="s">
        <v>372</v>
      </c>
      <c r="D910" s="153">
        <v>10508708</v>
      </c>
      <c r="E910" s="153">
        <v>0</v>
      </c>
    </row>
    <row r="911" spans="3:5">
      <c r="C911" s="179" t="s">
        <v>373</v>
      </c>
      <c r="D911" s="153">
        <v>1500000</v>
      </c>
      <c r="E911" s="153">
        <v>0</v>
      </c>
    </row>
    <row r="912" spans="3:5">
      <c r="C912" s="179" t="s">
        <v>884</v>
      </c>
      <c r="D912" s="153">
        <v>2601681</v>
      </c>
      <c r="E912" s="153">
        <v>0</v>
      </c>
    </row>
    <row r="913" spans="3:5">
      <c r="C913" s="179" t="s">
        <v>885</v>
      </c>
      <c r="D913" s="153">
        <v>5119151</v>
      </c>
      <c r="E913" s="153">
        <v>0</v>
      </c>
    </row>
    <row r="914" spans="3:5">
      <c r="C914" s="179" t="s">
        <v>886</v>
      </c>
      <c r="D914" s="153">
        <v>5120551</v>
      </c>
      <c r="E914" s="153">
        <v>0</v>
      </c>
    </row>
    <row r="915" spans="3:5">
      <c r="C915" s="179" t="s">
        <v>1194</v>
      </c>
      <c r="D915" s="153">
        <v>10000000</v>
      </c>
      <c r="E915" s="153">
        <v>10000000</v>
      </c>
    </row>
    <row r="916" spans="3:5">
      <c r="C916" s="179" t="s">
        <v>973</v>
      </c>
      <c r="D916" s="153">
        <v>75996121</v>
      </c>
      <c r="E916" s="153">
        <v>3539831.85</v>
      </c>
    </row>
    <row r="917" spans="3:5">
      <c r="C917" s="178" t="s">
        <v>245</v>
      </c>
      <c r="D917" s="180">
        <v>215861394</v>
      </c>
      <c r="E917" s="180">
        <v>35975301.420000002</v>
      </c>
    </row>
    <row r="918" spans="3:5">
      <c r="C918" s="179" t="s">
        <v>1401</v>
      </c>
      <c r="D918" s="153">
        <v>92139087</v>
      </c>
      <c r="E918" s="153">
        <v>14310229.220000001</v>
      </c>
    </row>
    <row r="919" spans="3:5">
      <c r="C919" s="179" t="s">
        <v>1400</v>
      </c>
      <c r="D919" s="153">
        <v>322307</v>
      </c>
      <c r="E919" s="153">
        <v>21665072.199999999</v>
      </c>
    </row>
    <row r="920" spans="3:5">
      <c r="C920" s="179" t="s">
        <v>1728</v>
      </c>
      <c r="D920" s="153">
        <v>0</v>
      </c>
      <c r="E920" s="153">
        <v>0</v>
      </c>
    </row>
    <row r="921" spans="3:5">
      <c r="C921" s="179" t="s">
        <v>1729</v>
      </c>
      <c r="D921" s="153">
        <v>0</v>
      </c>
      <c r="E921" s="153">
        <v>0</v>
      </c>
    </row>
    <row r="922" spans="3:5">
      <c r="C922" s="179" t="s">
        <v>1118</v>
      </c>
      <c r="D922" s="153">
        <v>30000000</v>
      </c>
      <c r="E922" s="153">
        <v>0</v>
      </c>
    </row>
    <row r="923" spans="3:5">
      <c r="C923" s="179" t="s">
        <v>1176</v>
      </c>
      <c r="D923" s="153">
        <v>5400000</v>
      </c>
      <c r="E923" s="153">
        <v>0</v>
      </c>
    </row>
    <row r="924" spans="3:5">
      <c r="C924" s="179" t="s">
        <v>1730</v>
      </c>
      <c r="D924" s="153">
        <v>0</v>
      </c>
      <c r="E924" s="153">
        <v>0</v>
      </c>
    </row>
    <row r="925" spans="3:5">
      <c r="C925" s="179" t="s">
        <v>1731</v>
      </c>
      <c r="D925" s="153">
        <v>0</v>
      </c>
      <c r="E925" s="153">
        <v>0</v>
      </c>
    </row>
    <row r="926" spans="3:5">
      <c r="C926" s="179" t="s">
        <v>1217</v>
      </c>
      <c r="D926" s="153">
        <v>88000000</v>
      </c>
      <c r="E926" s="153">
        <v>0</v>
      </c>
    </row>
    <row r="927" spans="3:5">
      <c r="C927" s="176" t="s">
        <v>254</v>
      </c>
      <c r="D927" s="153">
        <v>1300879786</v>
      </c>
      <c r="E927" s="153">
        <v>498421435.61000001</v>
      </c>
    </row>
    <row r="928" spans="3:5">
      <c r="C928" s="178" t="s">
        <v>243</v>
      </c>
      <c r="D928" s="180">
        <v>1300879786</v>
      </c>
      <c r="E928" s="180">
        <v>498421435.61000001</v>
      </c>
    </row>
    <row r="929" spans="3:5">
      <c r="C929" s="179" t="s">
        <v>374</v>
      </c>
      <c r="D929" s="153">
        <v>20747766</v>
      </c>
      <c r="E929" s="153">
        <v>3686015.48</v>
      </c>
    </row>
    <row r="930" spans="3:5">
      <c r="C930" s="179" t="s">
        <v>1548</v>
      </c>
      <c r="D930" s="153">
        <v>4807567</v>
      </c>
      <c r="E930" s="153">
        <v>0</v>
      </c>
    </row>
    <row r="931" spans="3:5">
      <c r="C931" s="179" t="s">
        <v>1716</v>
      </c>
      <c r="D931" s="153">
        <v>0</v>
      </c>
      <c r="E931" s="153">
        <v>0</v>
      </c>
    </row>
    <row r="932" spans="3:5">
      <c r="C932" s="179" t="s">
        <v>375</v>
      </c>
      <c r="D932" s="153">
        <v>311388206</v>
      </c>
      <c r="E932" s="153">
        <v>184861814.69999999</v>
      </c>
    </row>
    <row r="933" spans="3:5">
      <c r="C933" s="179" t="s">
        <v>1399</v>
      </c>
      <c r="D933" s="153">
        <v>20509966</v>
      </c>
      <c r="E933" s="153">
        <v>0</v>
      </c>
    </row>
    <row r="934" spans="3:5">
      <c r="C934" s="179" t="s">
        <v>1119</v>
      </c>
      <c r="D934" s="153">
        <v>5254613</v>
      </c>
      <c r="E934" s="153">
        <v>0</v>
      </c>
    </row>
    <row r="935" spans="3:5">
      <c r="C935" s="179" t="s">
        <v>376</v>
      </c>
      <c r="D935" s="153">
        <v>70000000</v>
      </c>
      <c r="E935" s="153">
        <v>0</v>
      </c>
    </row>
    <row r="936" spans="3:5">
      <c r="C936" s="179" t="s">
        <v>377</v>
      </c>
      <c r="D936" s="153">
        <v>458797</v>
      </c>
      <c r="E936" s="153">
        <v>0</v>
      </c>
    </row>
    <row r="937" spans="3:5">
      <c r="C937" s="179" t="s">
        <v>1656</v>
      </c>
      <c r="D937" s="153">
        <v>9173874</v>
      </c>
      <c r="E937" s="153">
        <v>0</v>
      </c>
    </row>
    <row r="938" spans="3:5">
      <c r="C938" s="179" t="s">
        <v>1547</v>
      </c>
      <c r="D938" s="153">
        <v>17397527</v>
      </c>
      <c r="E938" s="153">
        <v>0</v>
      </c>
    </row>
    <row r="939" spans="3:5">
      <c r="C939" s="179" t="s">
        <v>378</v>
      </c>
      <c r="D939" s="153">
        <v>4734096</v>
      </c>
      <c r="E939" s="153">
        <v>0</v>
      </c>
    </row>
    <row r="940" spans="3:5">
      <c r="C940" s="179" t="s">
        <v>379</v>
      </c>
      <c r="D940" s="153">
        <v>80247</v>
      </c>
      <c r="E940" s="153">
        <v>0</v>
      </c>
    </row>
    <row r="941" spans="3:5">
      <c r="C941" s="179" t="s">
        <v>380</v>
      </c>
      <c r="D941" s="153">
        <v>75086</v>
      </c>
      <c r="E941" s="153">
        <v>0</v>
      </c>
    </row>
    <row r="942" spans="3:5">
      <c r="C942" s="179" t="s">
        <v>1398</v>
      </c>
      <c r="D942" s="153">
        <v>80247</v>
      </c>
      <c r="E942" s="153">
        <v>0</v>
      </c>
    </row>
    <row r="943" spans="3:5">
      <c r="C943" s="179" t="s">
        <v>1546</v>
      </c>
      <c r="D943" s="153">
        <v>46476764</v>
      </c>
      <c r="E943" s="153">
        <v>0</v>
      </c>
    </row>
    <row r="944" spans="3:5">
      <c r="C944" s="179" t="s">
        <v>1226</v>
      </c>
      <c r="D944" s="153">
        <v>3000000</v>
      </c>
      <c r="E944" s="153">
        <v>0</v>
      </c>
    </row>
    <row r="945" spans="3:5">
      <c r="C945" s="179" t="s">
        <v>381</v>
      </c>
      <c r="D945" s="153">
        <v>30068537</v>
      </c>
      <c r="E945" s="153">
        <v>14129849.83</v>
      </c>
    </row>
    <row r="946" spans="3:5">
      <c r="C946" s="179" t="s">
        <v>654</v>
      </c>
      <c r="D946" s="153">
        <v>4237286</v>
      </c>
      <c r="E946" s="153">
        <v>0</v>
      </c>
    </row>
    <row r="947" spans="3:5">
      <c r="C947" s="179" t="s">
        <v>1397</v>
      </c>
      <c r="D947" s="153">
        <v>597761</v>
      </c>
      <c r="E947" s="153">
        <v>0</v>
      </c>
    </row>
    <row r="948" spans="3:5">
      <c r="C948" s="179" t="s">
        <v>382</v>
      </c>
      <c r="D948" s="153">
        <v>25000000</v>
      </c>
      <c r="E948" s="153">
        <v>0</v>
      </c>
    </row>
    <row r="949" spans="3:5">
      <c r="C949" s="179" t="s">
        <v>655</v>
      </c>
      <c r="D949" s="153">
        <v>2587656</v>
      </c>
      <c r="E949" s="153">
        <v>0</v>
      </c>
    </row>
    <row r="950" spans="3:5">
      <c r="C950" s="179" t="s">
        <v>1396</v>
      </c>
      <c r="D950" s="153">
        <v>31477472</v>
      </c>
      <c r="E950" s="153">
        <v>0</v>
      </c>
    </row>
    <row r="951" spans="3:5">
      <c r="C951" s="179" t="s">
        <v>656</v>
      </c>
      <c r="D951" s="153">
        <v>889724</v>
      </c>
      <c r="E951" s="153">
        <v>0</v>
      </c>
    </row>
    <row r="952" spans="3:5">
      <c r="C952" s="179" t="s">
        <v>657</v>
      </c>
      <c r="D952" s="153">
        <v>5051678</v>
      </c>
      <c r="E952" s="153">
        <v>0</v>
      </c>
    </row>
    <row r="953" spans="3:5">
      <c r="C953" s="179" t="s">
        <v>1395</v>
      </c>
      <c r="D953" s="153">
        <v>29687478</v>
      </c>
      <c r="E953" s="153">
        <v>23935743</v>
      </c>
    </row>
    <row r="954" spans="3:5">
      <c r="C954" s="179" t="s">
        <v>658</v>
      </c>
      <c r="D954" s="153">
        <v>9591650</v>
      </c>
      <c r="E954" s="153">
        <v>0</v>
      </c>
    </row>
    <row r="955" spans="3:5">
      <c r="C955" s="179" t="s">
        <v>1394</v>
      </c>
      <c r="D955" s="153">
        <v>35161253</v>
      </c>
      <c r="E955" s="153">
        <v>25000000</v>
      </c>
    </row>
    <row r="956" spans="3:5">
      <c r="C956" s="179" t="s">
        <v>659</v>
      </c>
      <c r="D956" s="153">
        <v>9591650</v>
      </c>
      <c r="E956" s="153">
        <v>0</v>
      </c>
    </row>
    <row r="957" spans="3:5">
      <c r="C957" s="179" t="s">
        <v>660</v>
      </c>
      <c r="D957" s="153">
        <v>3618597</v>
      </c>
      <c r="E957" s="153">
        <v>0</v>
      </c>
    </row>
    <row r="958" spans="3:5">
      <c r="C958" s="179" t="s">
        <v>1393</v>
      </c>
      <c r="D958" s="153">
        <v>117367382</v>
      </c>
      <c r="E958" s="153">
        <v>70000000</v>
      </c>
    </row>
    <row r="959" spans="3:5">
      <c r="C959" s="179" t="s">
        <v>661</v>
      </c>
      <c r="D959" s="153">
        <v>5803815</v>
      </c>
      <c r="E959" s="153">
        <v>0</v>
      </c>
    </row>
    <row r="960" spans="3:5">
      <c r="C960" s="179" t="s">
        <v>1392</v>
      </c>
      <c r="D960" s="153">
        <v>53904088</v>
      </c>
      <c r="E960" s="153">
        <v>0</v>
      </c>
    </row>
    <row r="961" spans="3:5">
      <c r="C961" s="179" t="s">
        <v>1013</v>
      </c>
      <c r="D961" s="153">
        <v>1181902</v>
      </c>
      <c r="E961" s="153">
        <v>0</v>
      </c>
    </row>
    <row r="962" spans="3:5">
      <c r="C962" s="179" t="s">
        <v>1391</v>
      </c>
      <c r="D962" s="153">
        <v>36000000</v>
      </c>
      <c r="E962" s="153">
        <v>0</v>
      </c>
    </row>
    <row r="963" spans="3:5">
      <c r="C963" s="179" t="s">
        <v>662</v>
      </c>
      <c r="D963" s="153">
        <v>1181902</v>
      </c>
      <c r="E963" s="153">
        <v>0</v>
      </c>
    </row>
    <row r="964" spans="3:5">
      <c r="C964" s="179" t="s">
        <v>663</v>
      </c>
      <c r="D964" s="153">
        <v>1181902</v>
      </c>
      <c r="E964" s="153">
        <v>0</v>
      </c>
    </row>
    <row r="965" spans="3:5">
      <c r="C965" s="179" t="s">
        <v>664</v>
      </c>
      <c r="D965" s="153">
        <v>2792959</v>
      </c>
      <c r="E965" s="153">
        <v>0</v>
      </c>
    </row>
    <row r="966" spans="3:5">
      <c r="C966" s="179" t="s">
        <v>1390</v>
      </c>
      <c r="D966" s="153">
        <v>33121737</v>
      </c>
      <c r="E966" s="153">
        <v>19868106.809999999</v>
      </c>
    </row>
    <row r="967" spans="3:5">
      <c r="C967" s="179" t="s">
        <v>665</v>
      </c>
      <c r="D967" s="153">
        <v>2579928</v>
      </c>
      <c r="E967" s="153">
        <v>0</v>
      </c>
    </row>
    <row r="968" spans="3:5">
      <c r="C968" s="179" t="s">
        <v>1389</v>
      </c>
      <c r="D968" s="153">
        <v>223499064</v>
      </c>
      <c r="E968" s="153">
        <v>131519775.05</v>
      </c>
    </row>
    <row r="969" spans="3:5">
      <c r="C969" s="179" t="s">
        <v>666</v>
      </c>
      <c r="D969" s="153">
        <v>1720224</v>
      </c>
      <c r="E969" s="153">
        <v>0</v>
      </c>
    </row>
    <row r="970" spans="3:5">
      <c r="C970" s="179" t="s">
        <v>667</v>
      </c>
      <c r="D970" s="153">
        <v>805138</v>
      </c>
      <c r="E970" s="153">
        <v>0</v>
      </c>
    </row>
    <row r="971" spans="3:5">
      <c r="C971" s="179" t="s">
        <v>668</v>
      </c>
      <c r="D971" s="153">
        <v>2792959</v>
      </c>
      <c r="E971" s="153">
        <v>0</v>
      </c>
    </row>
    <row r="972" spans="3:5">
      <c r="C972" s="179" t="s">
        <v>669</v>
      </c>
      <c r="D972" s="153">
        <v>923196</v>
      </c>
      <c r="E972" s="153">
        <v>0</v>
      </c>
    </row>
    <row r="973" spans="3:5">
      <c r="C973" s="179" t="s">
        <v>670</v>
      </c>
      <c r="D973" s="153">
        <v>2579928</v>
      </c>
      <c r="E973" s="153">
        <v>0</v>
      </c>
    </row>
    <row r="974" spans="3:5">
      <c r="C974" s="179" t="s">
        <v>1388</v>
      </c>
      <c r="D974" s="153">
        <v>597164</v>
      </c>
      <c r="E974" s="153">
        <v>0</v>
      </c>
    </row>
    <row r="975" spans="3:5">
      <c r="C975" s="179" t="s">
        <v>1014</v>
      </c>
      <c r="D975" s="153">
        <v>53693227</v>
      </c>
      <c r="E975" s="153">
        <v>25420130.739999998</v>
      </c>
    </row>
    <row r="976" spans="3:5">
      <c r="C976" s="179" t="s">
        <v>671</v>
      </c>
      <c r="D976" s="153">
        <v>923196</v>
      </c>
      <c r="E976" s="153">
        <v>0</v>
      </c>
    </row>
    <row r="977" spans="3:5">
      <c r="C977" s="179" t="s">
        <v>672</v>
      </c>
      <c r="D977" s="153">
        <v>597164</v>
      </c>
      <c r="E977" s="153">
        <v>0</v>
      </c>
    </row>
    <row r="978" spans="3:5">
      <c r="C978" s="179" t="s">
        <v>673</v>
      </c>
      <c r="D978" s="153">
        <v>9591650</v>
      </c>
      <c r="E978" s="153">
        <v>0</v>
      </c>
    </row>
    <row r="979" spans="3:5">
      <c r="C979" s="179" t="s">
        <v>674</v>
      </c>
      <c r="D979" s="153">
        <v>1738075</v>
      </c>
      <c r="E979" s="153">
        <v>0</v>
      </c>
    </row>
    <row r="980" spans="3:5">
      <c r="C980" s="179" t="s">
        <v>1387</v>
      </c>
      <c r="D980" s="153">
        <v>13954365</v>
      </c>
      <c r="E980" s="153">
        <v>0</v>
      </c>
    </row>
    <row r="981" spans="3:5">
      <c r="C981" s="179" t="s">
        <v>675</v>
      </c>
      <c r="D981" s="153">
        <v>2280776</v>
      </c>
      <c r="E981" s="153">
        <v>0</v>
      </c>
    </row>
    <row r="982" spans="3:5">
      <c r="C982" s="179" t="s">
        <v>676</v>
      </c>
      <c r="D982" s="153">
        <v>4224262</v>
      </c>
      <c r="E982" s="153">
        <v>0</v>
      </c>
    </row>
    <row r="983" spans="3:5">
      <c r="C983" s="179" t="s">
        <v>677</v>
      </c>
      <c r="D983" s="153">
        <v>1761878</v>
      </c>
      <c r="E983" s="153">
        <v>0</v>
      </c>
    </row>
    <row r="984" spans="3:5">
      <c r="C984" s="179" t="s">
        <v>1015</v>
      </c>
      <c r="D984" s="153">
        <v>4272721</v>
      </c>
      <c r="E984" s="153">
        <v>0</v>
      </c>
    </row>
    <row r="985" spans="3:5">
      <c r="C985" s="179" t="s">
        <v>1386</v>
      </c>
      <c r="D985" s="153">
        <v>2555844</v>
      </c>
      <c r="E985" s="153">
        <v>0</v>
      </c>
    </row>
    <row r="986" spans="3:5">
      <c r="C986" s="179" t="s">
        <v>678</v>
      </c>
      <c r="D986" s="153">
        <v>2555842</v>
      </c>
      <c r="E986" s="153">
        <v>0</v>
      </c>
    </row>
    <row r="987" spans="3:5">
      <c r="C987" s="179" t="s">
        <v>679</v>
      </c>
      <c r="D987" s="153">
        <v>2611503</v>
      </c>
      <c r="E987" s="153">
        <v>0</v>
      </c>
    </row>
    <row r="988" spans="3:5">
      <c r="C988" s="179" t="s">
        <v>1385</v>
      </c>
      <c r="D988" s="153">
        <v>2611503</v>
      </c>
      <c r="E988" s="153">
        <v>0</v>
      </c>
    </row>
    <row r="989" spans="3:5">
      <c r="C989" s="179" t="s">
        <v>1016</v>
      </c>
      <c r="D989" s="153">
        <v>4100000</v>
      </c>
      <c r="E989" s="153">
        <v>0</v>
      </c>
    </row>
    <row r="990" spans="3:5">
      <c r="C990" s="179" t="s">
        <v>1384</v>
      </c>
      <c r="D990" s="153">
        <v>575149</v>
      </c>
      <c r="E990" s="153">
        <v>0</v>
      </c>
    </row>
    <row r="991" spans="3:5">
      <c r="C991" s="179" t="s">
        <v>1017</v>
      </c>
      <c r="D991" s="153">
        <v>2555845</v>
      </c>
      <c r="E991" s="153">
        <v>0</v>
      </c>
    </row>
    <row r="992" spans="3:5">
      <c r="C992" s="179" t="s">
        <v>1161</v>
      </c>
      <c r="D992" s="153">
        <v>498000</v>
      </c>
      <c r="E992" s="153">
        <v>0</v>
      </c>
    </row>
    <row r="993" spans="3:5">
      <c r="C993" s="178" t="s">
        <v>245</v>
      </c>
      <c r="D993" s="180">
        <v>0</v>
      </c>
      <c r="E993" s="180">
        <v>0</v>
      </c>
    </row>
    <row r="994" spans="3:5">
      <c r="C994" s="179" t="s">
        <v>1732</v>
      </c>
      <c r="D994" s="153">
        <v>0</v>
      </c>
      <c r="E994" s="153">
        <v>0</v>
      </c>
    </row>
    <row r="995" spans="3:5">
      <c r="C995" s="179" t="s">
        <v>1733</v>
      </c>
      <c r="D995" s="153">
        <v>0</v>
      </c>
      <c r="E995" s="153">
        <v>0</v>
      </c>
    </row>
    <row r="996" spans="3:5">
      <c r="C996" s="179" t="s">
        <v>1734</v>
      </c>
      <c r="D996" s="153">
        <v>0</v>
      </c>
      <c r="E996" s="153">
        <v>0</v>
      </c>
    </row>
    <row r="997" spans="3:5">
      <c r="C997" s="176" t="s">
        <v>255</v>
      </c>
      <c r="D997" s="153">
        <v>835122585</v>
      </c>
      <c r="E997" s="153">
        <v>82939719.860000014</v>
      </c>
    </row>
    <row r="998" spans="3:5">
      <c r="C998" s="178" t="s">
        <v>243</v>
      </c>
      <c r="D998" s="180">
        <v>835122585</v>
      </c>
      <c r="E998" s="180">
        <v>82939719.860000014</v>
      </c>
    </row>
    <row r="999" spans="3:5">
      <c r="C999" s="179" t="s">
        <v>590</v>
      </c>
      <c r="D999" s="153">
        <v>2030470</v>
      </c>
      <c r="E999" s="153">
        <v>0</v>
      </c>
    </row>
    <row r="1000" spans="3:5">
      <c r="C1000" s="179" t="s">
        <v>1383</v>
      </c>
      <c r="D1000" s="153">
        <v>4617578</v>
      </c>
      <c r="E1000" s="153">
        <v>0</v>
      </c>
    </row>
    <row r="1001" spans="3:5">
      <c r="C1001" s="179" t="s">
        <v>1382</v>
      </c>
      <c r="D1001" s="153">
        <v>2030470</v>
      </c>
      <c r="E1001" s="153">
        <v>0</v>
      </c>
    </row>
    <row r="1002" spans="3:5">
      <c r="C1002" s="179" t="s">
        <v>1381</v>
      </c>
      <c r="D1002" s="153">
        <v>6731310</v>
      </c>
      <c r="E1002" s="153">
        <v>0</v>
      </c>
    </row>
    <row r="1003" spans="3:5">
      <c r="C1003" s="179" t="s">
        <v>1380</v>
      </c>
      <c r="D1003" s="153">
        <v>1253439</v>
      </c>
      <c r="E1003" s="153">
        <v>0</v>
      </c>
    </row>
    <row r="1004" spans="3:5">
      <c r="C1004" s="179" t="s">
        <v>1379</v>
      </c>
      <c r="D1004" s="153">
        <v>1073222</v>
      </c>
      <c r="E1004" s="153">
        <v>3714372.2</v>
      </c>
    </row>
    <row r="1005" spans="3:5">
      <c r="C1005" s="179" t="s">
        <v>1018</v>
      </c>
      <c r="D1005" s="153">
        <v>2790925</v>
      </c>
      <c r="E1005" s="153">
        <v>0</v>
      </c>
    </row>
    <row r="1006" spans="3:5">
      <c r="C1006" s="179" t="s">
        <v>591</v>
      </c>
      <c r="D1006" s="153">
        <v>2790925</v>
      </c>
      <c r="E1006" s="153">
        <v>0</v>
      </c>
    </row>
    <row r="1007" spans="3:5">
      <c r="C1007" s="179" t="s">
        <v>1180</v>
      </c>
      <c r="D1007" s="153">
        <v>777731</v>
      </c>
      <c r="E1007" s="153">
        <v>0</v>
      </c>
    </row>
    <row r="1008" spans="3:5">
      <c r="C1008" s="179" t="s">
        <v>974</v>
      </c>
      <c r="D1008" s="153">
        <v>22315101</v>
      </c>
      <c r="E1008" s="153">
        <v>3221986.22</v>
      </c>
    </row>
    <row r="1009" spans="3:5">
      <c r="C1009" s="179" t="s">
        <v>975</v>
      </c>
      <c r="D1009" s="153">
        <v>78916280</v>
      </c>
      <c r="E1009" s="153">
        <v>19520783.469999999</v>
      </c>
    </row>
    <row r="1010" spans="3:5">
      <c r="C1010" s="179" t="s">
        <v>748</v>
      </c>
      <c r="D1010" s="153">
        <v>4081155</v>
      </c>
      <c r="E1010" s="153">
        <v>0</v>
      </c>
    </row>
    <row r="1011" spans="3:5">
      <c r="C1011" s="179" t="s">
        <v>383</v>
      </c>
      <c r="D1011" s="153">
        <v>20000000</v>
      </c>
      <c r="E1011" s="153">
        <v>0</v>
      </c>
    </row>
    <row r="1012" spans="3:5">
      <c r="C1012" s="179" t="s">
        <v>606</v>
      </c>
      <c r="D1012" s="153">
        <v>4125127</v>
      </c>
      <c r="E1012" s="153">
        <v>0</v>
      </c>
    </row>
    <row r="1013" spans="3:5">
      <c r="C1013" s="179" t="s">
        <v>607</v>
      </c>
      <c r="D1013" s="153">
        <v>7364139</v>
      </c>
      <c r="E1013" s="153">
        <v>0</v>
      </c>
    </row>
    <row r="1014" spans="3:5">
      <c r="C1014" s="179" t="s">
        <v>608</v>
      </c>
      <c r="D1014" s="153">
        <v>5848496</v>
      </c>
      <c r="E1014" s="153">
        <v>0</v>
      </c>
    </row>
    <row r="1015" spans="3:5">
      <c r="C1015" s="179" t="s">
        <v>609</v>
      </c>
      <c r="D1015" s="153">
        <v>4125127</v>
      </c>
      <c r="E1015" s="153">
        <v>0</v>
      </c>
    </row>
    <row r="1016" spans="3:5">
      <c r="C1016" s="179" t="s">
        <v>610</v>
      </c>
      <c r="D1016" s="153">
        <v>1411678</v>
      </c>
      <c r="E1016" s="153">
        <v>0</v>
      </c>
    </row>
    <row r="1017" spans="3:5">
      <c r="C1017" s="179" t="s">
        <v>611</v>
      </c>
      <c r="D1017" s="153">
        <v>2080338</v>
      </c>
      <c r="E1017" s="153">
        <v>0</v>
      </c>
    </row>
    <row r="1018" spans="3:5">
      <c r="C1018" s="179" t="s">
        <v>680</v>
      </c>
      <c r="D1018" s="153">
        <v>1901132</v>
      </c>
      <c r="E1018" s="153">
        <v>0</v>
      </c>
    </row>
    <row r="1019" spans="3:5">
      <c r="C1019" s="179" t="s">
        <v>1378</v>
      </c>
      <c r="D1019" s="153">
        <v>2589059</v>
      </c>
      <c r="E1019" s="153">
        <v>0</v>
      </c>
    </row>
    <row r="1020" spans="3:5">
      <c r="C1020" s="179" t="s">
        <v>384</v>
      </c>
      <c r="D1020" s="153">
        <v>22105301</v>
      </c>
      <c r="E1020" s="153">
        <v>13446167.949999999</v>
      </c>
    </row>
    <row r="1021" spans="3:5">
      <c r="C1021" s="179" t="s">
        <v>1377</v>
      </c>
      <c r="D1021" s="153">
        <v>5881088</v>
      </c>
      <c r="E1021" s="153">
        <v>0</v>
      </c>
    </row>
    <row r="1022" spans="3:5">
      <c r="C1022" s="179" t="s">
        <v>385</v>
      </c>
      <c r="D1022" s="153">
        <v>3000000</v>
      </c>
      <c r="E1022" s="153">
        <v>0</v>
      </c>
    </row>
    <row r="1023" spans="3:5">
      <c r="C1023" s="179" t="s">
        <v>1376</v>
      </c>
      <c r="D1023" s="153">
        <v>5404360</v>
      </c>
      <c r="E1023" s="153">
        <v>3089463.31</v>
      </c>
    </row>
    <row r="1024" spans="3:5">
      <c r="C1024" s="179" t="s">
        <v>681</v>
      </c>
      <c r="D1024" s="153">
        <v>1759695</v>
      </c>
      <c r="E1024" s="153">
        <v>0</v>
      </c>
    </row>
    <row r="1025" spans="3:5">
      <c r="C1025" s="179" t="s">
        <v>1657</v>
      </c>
      <c r="D1025" s="153">
        <v>5881088</v>
      </c>
      <c r="E1025" s="153">
        <v>0</v>
      </c>
    </row>
    <row r="1026" spans="3:5">
      <c r="C1026" s="179" t="s">
        <v>1375</v>
      </c>
      <c r="D1026" s="153">
        <v>1104373</v>
      </c>
      <c r="E1026" s="153">
        <v>0</v>
      </c>
    </row>
    <row r="1027" spans="3:5">
      <c r="C1027" s="179" t="s">
        <v>1374</v>
      </c>
      <c r="D1027" s="153">
        <v>4076234</v>
      </c>
      <c r="E1027" s="153">
        <v>0</v>
      </c>
    </row>
    <row r="1028" spans="3:5">
      <c r="C1028" s="179" t="s">
        <v>682</v>
      </c>
      <c r="D1028" s="153">
        <v>4076234</v>
      </c>
      <c r="E1028" s="153">
        <v>0</v>
      </c>
    </row>
    <row r="1029" spans="3:5">
      <c r="C1029" s="179" t="s">
        <v>683</v>
      </c>
      <c r="D1029" s="153">
        <v>2080338</v>
      </c>
      <c r="E1029" s="153">
        <v>0</v>
      </c>
    </row>
    <row r="1030" spans="3:5">
      <c r="C1030" s="179" t="s">
        <v>684</v>
      </c>
      <c r="D1030" s="153">
        <v>779923</v>
      </c>
      <c r="E1030" s="153">
        <v>0</v>
      </c>
    </row>
    <row r="1031" spans="3:5">
      <c r="C1031" s="179" t="s">
        <v>685</v>
      </c>
      <c r="D1031" s="153">
        <v>1769301</v>
      </c>
      <c r="E1031" s="153">
        <v>0</v>
      </c>
    </row>
    <row r="1032" spans="3:5">
      <c r="C1032" s="179" t="s">
        <v>686</v>
      </c>
      <c r="D1032" s="153">
        <v>779923</v>
      </c>
      <c r="E1032" s="153">
        <v>0</v>
      </c>
    </row>
    <row r="1033" spans="3:5">
      <c r="C1033" s="179" t="s">
        <v>687</v>
      </c>
      <c r="D1033" s="153">
        <v>779923</v>
      </c>
      <c r="E1033" s="153">
        <v>0</v>
      </c>
    </row>
    <row r="1034" spans="3:5">
      <c r="C1034" s="179" t="s">
        <v>1373</v>
      </c>
      <c r="D1034" s="153">
        <v>141034127</v>
      </c>
      <c r="E1034" s="153">
        <v>0</v>
      </c>
    </row>
    <row r="1035" spans="3:5">
      <c r="C1035" s="179" t="s">
        <v>688</v>
      </c>
      <c r="D1035" s="153">
        <v>3856383</v>
      </c>
      <c r="E1035" s="153">
        <v>0</v>
      </c>
    </row>
    <row r="1036" spans="3:5">
      <c r="C1036" s="179" t="s">
        <v>1372</v>
      </c>
      <c r="D1036" s="153">
        <v>46924815</v>
      </c>
      <c r="E1036" s="153">
        <v>0</v>
      </c>
    </row>
    <row r="1037" spans="3:5">
      <c r="C1037" s="179" t="s">
        <v>689</v>
      </c>
      <c r="D1037" s="153">
        <v>5499812</v>
      </c>
      <c r="E1037" s="153">
        <v>0</v>
      </c>
    </row>
    <row r="1038" spans="3:5">
      <c r="C1038" s="179" t="s">
        <v>1371</v>
      </c>
      <c r="D1038" s="153">
        <v>38071704</v>
      </c>
      <c r="E1038" s="153">
        <v>0</v>
      </c>
    </row>
    <row r="1039" spans="3:5">
      <c r="C1039" s="179" t="s">
        <v>690</v>
      </c>
      <c r="D1039" s="153">
        <v>3850402</v>
      </c>
      <c r="E1039" s="153">
        <v>0</v>
      </c>
    </row>
    <row r="1040" spans="3:5">
      <c r="C1040" s="179" t="s">
        <v>691</v>
      </c>
      <c r="D1040" s="153">
        <v>4783393</v>
      </c>
      <c r="E1040" s="153">
        <v>0</v>
      </c>
    </row>
    <row r="1041" spans="3:5">
      <c r="C1041" s="179" t="s">
        <v>692</v>
      </c>
      <c r="D1041" s="153">
        <v>1376080</v>
      </c>
      <c r="E1041" s="153">
        <v>0</v>
      </c>
    </row>
    <row r="1042" spans="3:5">
      <c r="C1042" s="179" t="s">
        <v>693</v>
      </c>
      <c r="D1042" s="153">
        <v>5881087</v>
      </c>
      <c r="E1042" s="153">
        <v>0</v>
      </c>
    </row>
    <row r="1043" spans="3:5">
      <c r="C1043" s="179" t="s">
        <v>694</v>
      </c>
      <c r="D1043" s="153">
        <v>9721888</v>
      </c>
      <c r="E1043" s="153">
        <v>0</v>
      </c>
    </row>
    <row r="1044" spans="3:5">
      <c r="C1044" s="179" t="s">
        <v>1370</v>
      </c>
      <c r="D1044" s="153">
        <v>10000000</v>
      </c>
      <c r="E1044" s="153">
        <v>0</v>
      </c>
    </row>
    <row r="1045" spans="3:5">
      <c r="C1045" s="179" t="s">
        <v>695</v>
      </c>
      <c r="D1045" s="153">
        <v>4076234</v>
      </c>
      <c r="E1045" s="153">
        <v>0</v>
      </c>
    </row>
    <row r="1046" spans="3:5">
      <c r="C1046" s="179" t="s">
        <v>696</v>
      </c>
      <c r="D1046" s="153">
        <v>4076234</v>
      </c>
      <c r="E1046" s="153">
        <v>0</v>
      </c>
    </row>
    <row r="1047" spans="3:5">
      <c r="C1047" s="179" t="s">
        <v>697</v>
      </c>
      <c r="D1047" s="153">
        <v>5881088</v>
      </c>
      <c r="E1047" s="153">
        <v>0</v>
      </c>
    </row>
    <row r="1048" spans="3:5">
      <c r="C1048" s="179" t="s">
        <v>1369</v>
      </c>
      <c r="D1048" s="153">
        <v>5963974</v>
      </c>
      <c r="E1048" s="153">
        <v>0</v>
      </c>
    </row>
    <row r="1049" spans="3:5">
      <c r="C1049" s="179" t="s">
        <v>386</v>
      </c>
      <c r="D1049" s="153">
        <v>26126598</v>
      </c>
      <c r="E1049" s="153">
        <v>0</v>
      </c>
    </row>
    <row r="1050" spans="3:5">
      <c r="C1050" s="179" t="s">
        <v>1368</v>
      </c>
      <c r="D1050" s="153">
        <v>61031571</v>
      </c>
      <c r="E1050" s="153">
        <v>29946946.710000001</v>
      </c>
    </row>
    <row r="1051" spans="3:5">
      <c r="C1051" s="179" t="s">
        <v>698</v>
      </c>
      <c r="D1051" s="153">
        <v>5963974</v>
      </c>
      <c r="E1051" s="153">
        <v>0</v>
      </c>
    </row>
    <row r="1052" spans="3:5">
      <c r="C1052" s="179" t="s">
        <v>1367</v>
      </c>
      <c r="D1052" s="153">
        <v>4073271</v>
      </c>
      <c r="E1052" s="153">
        <v>0</v>
      </c>
    </row>
    <row r="1053" spans="3:5">
      <c r="C1053" s="179" t="s">
        <v>387</v>
      </c>
      <c r="D1053" s="153">
        <v>15000000</v>
      </c>
      <c r="E1053" s="153">
        <v>0</v>
      </c>
    </row>
    <row r="1054" spans="3:5">
      <c r="C1054" s="179" t="s">
        <v>388</v>
      </c>
      <c r="D1054" s="153">
        <v>9000000</v>
      </c>
      <c r="E1054" s="153">
        <v>0</v>
      </c>
    </row>
    <row r="1055" spans="3:5">
      <c r="C1055" s="179" t="s">
        <v>499</v>
      </c>
      <c r="D1055" s="153">
        <v>183602467</v>
      </c>
      <c r="E1055" s="153">
        <v>10000000</v>
      </c>
    </row>
    <row r="1056" spans="3:5">
      <c r="C1056" s="179" t="s">
        <v>1162</v>
      </c>
      <c r="D1056" s="153">
        <v>498000</v>
      </c>
      <c r="E1056" s="153">
        <v>0</v>
      </c>
    </row>
    <row r="1057" spans="3:5">
      <c r="C1057" s="179" t="s">
        <v>1366</v>
      </c>
      <c r="D1057" s="153">
        <v>498000</v>
      </c>
      <c r="E1057" s="153">
        <v>0</v>
      </c>
    </row>
    <row r="1058" spans="3:5">
      <c r="C1058" s="176" t="s">
        <v>389</v>
      </c>
      <c r="D1058" s="153">
        <v>1670250027</v>
      </c>
      <c r="E1058" s="153">
        <v>164202019.07999998</v>
      </c>
    </row>
    <row r="1059" spans="3:5">
      <c r="C1059" s="178" t="s">
        <v>243</v>
      </c>
      <c r="D1059" s="180">
        <v>1328199092</v>
      </c>
      <c r="E1059" s="180">
        <v>137037923</v>
      </c>
    </row>
    <row r="1060" spans="3:5">
      <c r="C1060" s="179" t="s">
        <v>475</v>
      </c>
      <c r="D1060" s="153">
        <v>21411478</v>
      </c>
      <c r="E1060" s="153">
        <v>0</v>
      </c>
    </row>
    <row r="1061" spans="3:5">
      <c r="C1061" s="179" t="s">
        <v>1365</v>
      </c>
      <c r="D1061" s="153">
        <v>44000000</v>
      </c>
      <c r="E1061" s="153">
        <v>0</v>
      </c>
    </row>
    <row r="1062" spans="3:5">
      <c r="C1062" s="179" t="s">
        <v>699</v>
      </c>
      <c r="D1062" s="153">
        <v>1111230</v>
      </c>
      <c r="E1062" s="153">
        <v>0</v>
      </c>
    </row>
    <row r="1063" spans="3:5">
      <c r="C1063" s="179" t="s">
        <v>1364</v>
      </c>
      <c r="D1063" s="153">
        <v>8000000</v>
      </c>
      <c r="E1063" s="153">
        <v>0</v>
      </c>
    </row>
    <row r="1064" spans="3:5">
      <c r="C1064" s="179" t="s">
        <v>700</v>
      </c>
      <c r="D1064" s="153">
        <v>5001203</v>
      </c>
      <c r="E1064" s="153">
        <v>0</v>
      </c>
    </row>
    <row r="1065" spans="3:5">
      <c r="C1065" s="179" t="s">
        <v>701</v>
      </c>
      <c r="D1065" s="153">
        <v>7256885</v>
      </c>
      <c r="E1065" s="153">
        <v>0</v>
      </c>
    </row>
    <row r="1066" spans="3:5">
      <c r="C1066" s="179" t="s">
        <v>1658</v>
      </c>
      <c r="D1066" s="153">
        <v>430669</v>
      </c>
      <c r="E1066" s="153">
        <v>0</v>
      </c>
    </row>
    <row r="1067" spans="3:5">
      <c r="C1067" s="179" t="s">
        <v>1363</v>
      </c>
      <c r="D1067" s="153">
        <v>9831681</v>
      </c>
      <c r="E1067" s="153">
        <v>0</v>
      </c>
    </row>
    <row r="1068" spans="3:5">
      <c r="C1068" s="179" t="s">
        <v>702</v>
      </c>
      <c r="D1068" s="153">
        <v>4989515</v>
      </c>
      <c r="E1068" s="153">
        <v>0</v>
      </c>
    </row>
    <row r="1069" spans="3:5">
      <c r="C1069" s="179" t="s">
        <v>1362</v>
      </c>
      <c r="D1069" s="153">
        <v>7804941</v>
      </c>
      <c r="E1069" s="153">
        <v>5000000</v>
      </c>
    </row>
    <row r="1070" spans="3:5">
      <c r="C1070" s="179" t="s">
        <v>1659</v>
      </c>
      <c r="D1070" s="153">
        <v>3386383</v>
      </c>
      <c r="E1070" s="153">
        <v>0</v>
      </c>
    </row>
    <row r="1071" spans="3:5">
      <c r="C1071" s="179" t="s">
        <v>391</v>
      </c>
      <c r="D1071" s="153">
        <v>56402241</v>
      </c>
      <c r="E1071" s="153">
        <v>0</v>
      </c>
    </row>
    <row r="1072" spans="3:5">
      <c r="C1072" s="179" t="s">
        <v>1202</v>
      </c>
      <c r="D1072" s="153">
        <v>19404819</v>
      </c>
      <c r="E1072" s="153">
        <v>0</v>
      </c>
    </row>
    <row r="1073" spans="3:5">
      <c r="C1073" s="179" t="s">
        <v>1121</v>
      </c>
      <c r="D1073" s="153">
        <v>5000000</v>
      </c>
      <c r="E1073" s="153">
        <v>0</v>
      </c>
    </row>
    <row r="1074" spans="3:5">
      <c r="C1074" s="179" t="s">
        <v>703</v>
      </c>
      <c r="D1074" s="153">
        <v>1170135</v>
      </c>
      <c r="E1074" s="153">
        <v>0</v>
      </c>
    </row>
    <row r="1075" spans="3:5">
      <c r="C1075" s="179" t="s">
        <v>704</v>
      </c>
      <c r="D1075" s="153">
        <v>16594591</v>
      </c>
      <c r="E1075" s="153">
        <v>0</v>
      </c>
    </row>
    <row r="1076" spans="3:5">
      <c r="C1076" s="179" t="s">
        <v>1361</v>
      </c>
      <c r="D1076" s="153">
        <v>2469363</v>
      </c>
      <c r="E1076" s="153">
        <v>0</v>
      </c>
    </row>
    <row r="1077" spans="3:5">
      <c r="C1077" s="179" t="s">
        <v>705</v>
      </c>
      <c r="D1077" s="153">
        <v>5042740</v>
      </c>
      <c r="E1077" s="153">
        <v>0</v>
      </c>
    </row>
    <row r="1078" spans="3:5">
      <c r="C1078" s="179" t="s">
        <v>1360</v>
      </c>
      <c r="D1078" s="153">
        <v>111166406</v>
      </c>
      <c r="E1078" s="153">
        <v>54619652.640000001</v>
      </c>
    </row>
    <row r="1079" spans="3:5">
      <c r="C1079" s="179" t="s">
        <v>1359</v>
      </c>
      <c r="D1079" s="153">
        <v>56720062</v>
      </c>
      <c r="E1079" s="153">
        <v>0</v>
      </c>
    </row>
    <row r="1080" spans="3:5">
      <c r="C1080" s="179" t="s">
        <v>1358</v>
      </c>
      <c r="D1080" s="153">
        <v>5525987</v>
      </c>
      <c r="E1080" s="153">
        <v>0</v>
      </c>
    </row>
    <row r="1081" spans="3:5">
      <c r="C1081" s="179" t="s">
        <v>392</v>
      </c>
      <c r="D1081" s="153">
        <v>40942547</v>
      </c>
      <c r="E1081" s="153">
        <v>19968319.530000001</v>
      </c>
    </row>
    <row r="1082" spans="3:5">
      <c r="C1082" s="179" t="s">
        <v>706</v>
      </c>
      <c r="D1082" s="153">
        <v>6669416</v>
      </c>
      <c r="E1082" s="153">
        <v>0</v>
      </c>
    </row>
    <row r="1083" spans="3:5">
      <c r="C1083" s="179" t="s">
        <v>1660</v>
      </c>
      <c r="D1083" s="153">
        <v>30000000</v>
      </c>
      <c r="E1083" s="153">
        <v>0</v>
      </c>
    </row>
    <row r="1084" spans="3:5">
      <c r="C1084" s="179" t="s">
        <v>393</v>
      </c>
      <c r="D1084" s="153">
        <v>103374369</v>
      </c>
      <c r="E1084" s="153">
        <v>0</v>
      </c>
    </row>
    <row r="1085" spans="3:5">
      <c r="C1085" s="179" t="s">
        <v>1357</v>
      </c>
      <c r="D1085" s="153">
        <v>13511580</v>
      </c>
      <c r="E1085" s="153">
        <v>0</v>
      </c>
    </row>
    <row r="1086" spans="3:5">
      <c r="C1086" s="179" t="s">
        <v>394</v>
      </c>
      <c r="D1086" s="153">
        <v>538658</v>
      </c>
      <c r="E1086" s="153">
        <v>0</v>
      </c>
    </row>
    <row r="1087" spans="3:5">
      <c r="C1087" s="179" t="s">
        <v>395</v>
      </c>
      <c r="D1087" s="153">
        <v>67056947</v>
      </c>
      <c r="E1087" s="153">
        <v>0</v>
      </c>
    </row>
    <row r="1088" spans="3:5">
      <c r="C1088" s="179" t="s">
        <v>976</v>
      </c>
      <c r="D1088" s="153">
        <v>155656045</v>
      </c>
      <c r="E1088" s="153">
        <v>29401008.059999999</v>
      </c>
    </row>
    <row r="1089" spans="3:5">
      <c r="C1089" s="179" t="s">
        <v>396</v>
      </c>
      <c r="D1089" s="153">
        <v>8000000</v>
      </c>
      <c r="E1089" s="153">
        <v>0</v>
      </c>
    </row>
    <row r="1090" spans="3:5">
      <c r="C1090" s="179" t="s">
        <v>397</v>
      </c>
      <c r="D1090" s="153">
        <v>230794055</v>
      </c>
      <c r="E1090" s="153">
        <v>3986964</v>
      </c>
    </row>
    <row r="1091" spans="3:5">
      <c r="C1091" s="179" t="s">
        <v>500</v>
      </c>
      <c r="D1091" s="153">
        <v>103935146</v>
      </c>
      <c r="E1091" s="153">
        <v>17706675.899999999</v>
      </c>
    </row>
    <row r="1092" spans="3:5">
      <c r="C1092" s="179" t="s">
        <v>1122</v>
      </c>
      <c r="D1092" s="153">
        <v>135000000</v>
      </c>
      <c r="E1092" s="153">
        <v>6355302.8700000001</v>
      </c>
    </row>
    <row r="1093" spans="3:5">
      <c r="C1093" s="179" t="s">
        <v>1193</v>
      </c>
      <c r="D1093" s="153">
        <v>40000000</v>
      </c>
      <c r="E1093" s="153">
        <v>0</v>
      </c>
    </row>
    <row r="1094" spans="3:5">
      <c r="C1094" s="178" t="s">
        <v>245</v>
      </c>
      <c r="D1094" s="180">
        <v>67749732</v>
      </c>
      <c r="E1094" s="180">
        <v>27164096.079999998</v>
      </c>
    </row>
    <row r="1095" spans="3:5">
      <c r="C1095" s="179" t="s">
        <v>592</v>
      </c>
      <c r="D1095" s="153">
        <v>57208005</v>
      </c>
      <c r="E1095" s="153">
        <v>19854344.23</v>
      </c>
    </row>
    <row r="1096" spans="3:5">
      <c r="C1096" s="179" t="s">
        <v>1120</v>
      </c>
      <c r="D1096" s="153">
        <v>3555960</v>
      </c>
      <c r="E1096" s="153">
        <v>0</v>
      </c>
    </row>
    <row r="1097" spans="3:5">
      <c r="C1097" s="179" t="s">
        <v>1356</v>
      </c>
      <c r="D1097" s="153">
        <v>6985767</v>
      </c>
      <c r="E1097" s="153">
        <v>0</v>
      </c>
    </row>
    <row r="1098" spans="3:5">
      <c r="C1098" s="179" t="s">
        <v>1735</v>
      </c>
      <c r="D1098" s="153">
        <v>0</v>
      </c>
      <c r="E1098" s="153">
        <v>7309751.8499999996</v>
      </c>
    </row>
    <row r="1099" spans="3:5">
      <c r="C1099" s="178" t="s">
        <v>246</v>
      </c>
      <c r="D1099" s="180">
        <v>274301203</v>
      </c>
      <c r="E1099" s="180">
        <v>0</v>
      </c>
    </row>
    <row r="1100" spans="3:5">
      <c r="C1100" s="179" t="s">
        <v>390</v>
      </c>
      <c r="D1100" s="153">
        <v>274301203</v>
      </c>
      <c r="E1100" s="153">
        <v>0</v>
      </c>
    </row>
    <row r="1101" spans="3:5">
      <c r="C1101" s="176" t="s">
        <v>398</v>
      </c>
      <c r="D1101" s="153">
        <v>4088437272</v>
      </c>
      <c r="E1101" s="153">
        <v>98380064.860000014</v>
      </c>
    </row>
    <row r="1102" spans="3:5">
      <c r="C1102" s="178" t="s">
        <v>243</v>
      </c>
      <c r="D1102" s="180">
        <v>691977336</v>
      </c>
      <c r="E1102" s="180">
        <v>30204244.300000001</v>
      </c>
    </row>
    <row r="1103" spans="3:5">
      <c r="C1103" s="179" t="s">
        <v>1225</v>
      </c>
      <c r="D1103" s="153">
        <v>34603615</v>
      </c>
      <c r="E1103" s="153">
        <v>0</v>
      </c>
    </row>
    <row r="1104" spans="3:5">
      <c r="C1104" s="179" t="s">
        <v>1661</v>
      </c>
      <c r="D1104" s="153">
        <v>21000000</v>
      </c>
      <c r="E1104" s="153">
        <v>0</v>
      </c>
    </row>
    <row r="1105" spans="3:5">
      <c r="C1105" s="179" t="s">
        <v>1576</v>
      </c>
      <c r="D1105" s="153">
        <v>73507758</v>
      </c>
      <c r="E1105" s="153">
        <v>0</v>
      </c>
    </row>
    <row r="1106" spans="3:5">
      <c r="C1106" s="179" t="s">
        <v>399</v>
      </c>
      <c r="D1106" s="153">
        <v>84027878</v>
      </c>
      <c r="E1106" s="153">
        <v>0</v>
      </c>
    </row>
    <row r="1107" spans="3:5">
      <c r="C1107" s="179" t="s">
        <v>1662</v>
      </c>
      <c r="D1107" s="153">
        <v>51610779</v>
      </c>
      <c r="E1107" s="153">
        <v>0</v>
      </c>
    </row>
    <row r="1108" spans="3:5">
      <c r="C1108" s="179" t="s">
        <v>1663</v>
      </c>
      <c r="D1108" s="153">
        <v>2542220</v>
      </c>
      <c r="E1108" s="153">
        <v>0</v>
      </c>
    </row>
    <row r="1109" spans="3:5">
      <c r="C1109" s="179" t="s">
        <v>887</v>
      </c>
      <c r="D1109" s="153">
        <v>2542220</v>
      </c>
      <c r="E1109" s="153">
        <v>0</v>
      </c>
    </row>
    <row r="1110" spans="3:5">
      <c r="C1110" s="179" t="s">
        <v>888</v>
      </c>
      <c r="D1110" s="153">
        <v>2523769</v>
      </c>
      <c r="E1110" s="153">
        <v>0</v>
      </c>
    </row>
    <row r="1111" spans="3:5">
      <c r="C1111" s="179" t="s">
        <v>889</v>
      </c>
      <c r="D1111" s="153">
        <v>6071992</v>
      </c>
      <c r="E1111" s="153">
        <v>0</v>
      </c>
    </row>
    <row r="1112" spans="3:5">
      <c r="C1112" s="179" t="s">
        <v>890</v>
      </c>
      <c r="D1112" s="153">
        <v>3689328</v>
      </c>
      <c r="E1112" s="153">
        <v>0</v>
      </c>
    </row>
    <row r="1113" spans="3:5">
      <c r="C1113" s="179" t="s">
        <v>891</v>
      </c>
      <c r="D1113" s="153">
        <v>3689328</v>
      </c>
      <c r="E1113" s="153">
        <v>0</v>
      </c>
    </row>
    <row r="1114" spans="3:5">
      <c r="C1114" s="179" t="s">
        <v>892</v>
      </c>
      <c r="D1114" s="153">
        <v>3689328</v>
      </c>
      <c r="E1114" s="153">
        <v>0</v>
      </c>
    </row>
    <row r="1115" spans="3:5">
      <c r="C1115" s="179" t="s">
        <v>893</v>
      </c>
      <c r="D1115" s="153">
        <v>2523767</v>
      </c>
      <c r="E1115" s="153">
        <v>0</v>
      </c>
    </row>
    <row r="1116" spans="3:5">
      <c r="C1116" s="179" t="s">
        <v>894</v>
      </c>
      <c r="D1116" s="153">
        <v>3689328</v>
      </c>
      <c r="E1116" s="153">
        <v>0</v>
      </c>
    </row>
    <row r="1117" spans="3:5">
      <c r="C1117" s="179" t="s">
        <v>895</v>
      </c>
      <c r="D1117" s="153">
        <v>3689328</v>
      </c>
      <c r="E1117" s="153">
        <v>0</v>
      </c>
    </row>
    <row r="1118" spans="3:5">
      <c r="C1118" s="179" t="s">
        <v>896</v>
      </c>
      <c r="D1118" s="153">
        <v>3689328</v>
      </c>
      <c r="E1118" s="153">
        <v>0</v>
      </c>
    </row>
    <row r="1119" spans="3:5">
      <c r="C1119" s="179" t="s">
        <v>897</v>
      </c>
      <c r="D1119" s="153">
        <v>1407491</v>
      </c>
      <c r="E1119" s="153">
        <v>0</v>
      </c>
    </row>
    <row r="1120" spans="3:5">
      <c r="C1120" s="179" t="s">
        <v>898</v>
      </c>
      <c r="D1120" s="153">
        <v>2113557</v>
      </c>
      <c r="E1120" s="153">
        <v>0</v>
      </c>
    </row>
    <row r="1121" spans="3:5">
      <c r="C1121" s="179" t="s">
        <v>899</v>
      </c>
      <c r="D1121" s="153">
        <v>5103177</v>
      </c>
      <c r="E1121" s="153">
        <v>0</v>
      </c>
    </row>
    <row r="1122" spans="3:5">
      <c r="C1122" s="179" t="s">
        <v>900</v>
      </c>
      <c r="D1122" s="153">
        <v>6071992</v>
      </c>
      <c r="E1122" s="153">
        <v>0</v>
      </c>
    </row>
    <row r="1123" spans="3:5">
      <c r="C1123" s="179" t="s">
        <v>901</v>
      </c>
      <c r="D1123" s="153">
        <v>3609752</v>
      </c>
      <c r="E1123" s="153">
        <v>0</v>
      </c>
    </row>
    <row r="1124" spans="3:5">
      <c r="C1124" s="179" t="s">
        <v>1355</v>
      </c>
      <c r="D1124" s="153">
        <v>3689328</v>
      </c>
      <c r="E1124" s="153">
        <v>0</v>
      </c>
    </row>
    <row r="1125" spans="3:5">
      <c r="C1125" s="179" t="s">
        <v>1051</v>
      </c>
      <c r="D1125" s="153">
        <v>59238928</v>
      </c>
      <c r="E1125" s="153">
        <v>0</v>
      </c>
    </row>
    <row r="1126" spans="3:5">
      <c r="C1126" s="179" t="s">
        <v>1123</v>
      </c>
      <c r="D1126" s="153">
        <v>92860473</v>
      </c>
      <c r="E1126" s="153">
        <v>0</v>
      </c>
    </row>
    <row r="1127" spans="3:5">
      <c r="C1127" s="179" t="s">
        <v>902</v>
      </c>
      <c r="D1127" s="153">
        <v>3689328</v>
      </c>
      <c r="E1127" s="153">
        <v>0</v>
      </c>
    </row>
    <row r="1128" spans="3:5">
      <c r="C1128" s="179" t="s">
        <v>903</v>
      </c>
      <c r="D1128" s="153">
        <v>6071992</v>
      </c>
      <c r="E1128" s="153">
        <v>0</v>
      </c>
    </row>
    <row r="1129" spans="3:5">
      <c r="C1129" s="179" t="s">
        <v>977</v>
      </c>
      <c r="D1129" s="153">
        <v>57592521</v>
      </c>
      <c r="E1129" s="153">
        <v>0</v>
      </c>
    </row>
    <row r="1130" spans="3:5">
      <c r="C1130" s="179" t="s">
        <v>1124</v>
      </c>
      <c r="D1130" s="153">
        <v>10000000</v>
      </c>
      <c r="E1130" s="153">
        <v>0</v>
      </c>
    </row>
    <row r="1131" spans="3:5">
      <c r="C1131" s="179" t="s">
        <v>501</v>
      </c>
      <c r="D1131" s="153">
        <v>137438831</v>
      </c>
      <c r="E1131" s="153">
        <v>30204244.300000001</v>
      </c>
    </row>
    <row r="1132" spans="3:5">
      <c r="C1132" s="178" t="s">
        <v>245</v>
      </c>
      <c r="D1132" s="180">
        <v>240959936</v>
      </c>
      <c r="E1132" s="180">
        <v>50503325.159999996</v>
      </c>
    </row>
    <row r="1133" spans="3:5">
      <c r="C1133" s="179" t="s">
        <v>1573</v>
      </c>
      <c r="D1133" s="153">
        <v>207951833</v>
      </c>
      <c r="E1133" s="153">
        <v>22147719.149999999</v>
      </c>
    </row>
    <row r="1134" spans="3:5">
      <c r="C1134" s="179" t="s">
        <v>1664</v>
      </c>
      <c r="D1134" s="153">
        <v>33008103</v>
      </c>
      <c r="E1134" s="153">
        <v>28355606.010000002</v>
      </c>
    </row>
    <row r="1135" spans="3:5">
      <c r="C1135" s="178" t="s">
        <v>246</v>
      </c>
      <c r="D1135" s="180">
        <v>3155500000</v>
      </c>
      <c r="E1135" s="180">
        <v>17672495.399999999</v>
      </c>
    </row>
    <row r="1136" spans="3:5">
      <c r="C1136" s="179" t="s">
        <v>452</v>
      </c>
      <c r="D1136" s="153">
        <v>3155500000</v>
      </c>
      <c r="E1136" s="153">
        <v>17672495.399999999</v>
      </c>
    </row>
    <row r="1137" spans="3:5">
      <c r="C1137" s="176" t="s">
        <v>256</v>
      </c>
      <c r="D1137" s="153">
        <v>3391840772</v>
      </c>
      <c r="E1137" s="153">
        <v>299617778.53000003</v>
      </c>
    </row>
    <row r="1138" spans="3:5">
      <c r="C1138" s="178" t="s">
        <v>243</v>
      </c>
      <c r="D1138" s="180">
        <v>3044735772</v>
      </c>
      <c r="E1138" s="180">
        <v>299617778.53000003</v>
      </c>
    </row>
    <row r="1139" spans="3:5">
      <c r="C1139" s="179" t="s">
        <v>1052</v>
      </c>
      <c r="D1139" s="153">
        <v>100001</v>
      </c>
      <c r="E1139" s="153">
        <v>0</v>
      </c>
    </row>
    <row r="1140" spans="3:5">
      <c r="C1140" s="179" t="s">
        <v>1331</v>
      </c>
      <c r="D1140" s="153">
        <v>887087444</v>
      </c>
      <c r="E1140" s="153">
        <v>0</v>
      </c>
    </row>
    <row r="1141" spans="3:5">
      <c r="C1141" s="179" t="s">
        <v>1665</v>
      </c>
      <c r="D1141" s="153">
        <v>130146458</v>
      </c>
      <c r="E1141" s="153">
        <v>0</v>
      </c>
    </row>
    <row r="1142" spans="3:5">
      <c r="C1142" s="179" t="s">
        <v>1179</v>
      </c>
      <c r="D1142" s="153">
        <v>11196288</v>
      </c>
      <c r="E1142" s="153">
        <v>0</v>
      </c>
    </row>
    <row r="1143" spans="3:5">
      <c r="C1143" s="179" t="s">
        <v>1666</v>
      </c>
      <c r="D1143" s="153">
        <v>16077858</v>
      </c>
      <c r="E1143" s="153">
        <v>0</v>
      </c>
    </row>
    <row r="1144" spans="3:5">
      <c r="C1144" s="179" t="s">
        <v>1354</v>
      </c>
      <c r="D1144" s="153">
        <v>3492752</v>
      </c>
      <c r="E1144" s="153">
        <v>0</v>
      </c>
    </row>
    <row r="1145" spans="3:5">
      <c r="C1145" s="179" t="s">
        <v>400</v>
      </c>
      <c r="D1145" s="153">
        <v>3835091</v>
      </c>
      <c r="E1145" s="153">
        <v>3402857.55</v>
      </c>
    </row>
    <row r="1146" spans="3:5">
      <c r="C1146" s="179" t="s">
        <v>401</v>
      </c>
      <c r="D1146" s="153">
        <v>2783204</v>
      </c>
      <c r="E1146" s="153">
        <v>2633104</v>
      </c>
    </row>
    <row r="1147" spans="3:5">
      <c r="C1147" s="179" t="s">
        <v>402</v>
      </c>
      <c r="D1147" s="153">
        <v>1521692</v>
      </c>
      <c r="E1147" s="153">
        <v>0</v>
      </c>
    </row>
    <row r="1148" spans="3:5">
      <c r="C1148" s="179" t="s">
        <v>1353</v>
      </c>
      <c r="D1148" s="153">
        <v>10000000</v>
      </c>
      <c r="E1148" s="153">
        <v>8593594.4900000002</v>
      </c>
    </row>
    <row r="1149" spans="3:5">
      <c r="C1149" s="179" t="s">
        <v>403</v>
      </c>
      <c r="D1149" s="153">
        <v>75000000</v>
      </c>
      <c r="E1149" s="153">
        <v>7404149.5899999999</v>
      </c>
    </row>
    <row r="1150" spans="3:5">
      <c r="C1150" s="179" t="s">
        <v>1218</v>
      </c>
      <c r="D1150" s="153">
        <v>131058</v>
      </c>
      <c r="E1150" s="153">
        <v>0</v>
      </c>
    </row>
    <row r="1151" spans="3:5">
      <c r="C1151" s="179" t="s">
        <v>978</v>
      </c>
      <c r="D1151" s="153">
        <v>50250419</v>
      </c>
      <c r="E1151" s="153">
        <v>18804927.98</v>
      </c>
    </row>
    <row r="1152" spans="3:5">
      <c r="C1152" s="179" t="s">
        <v>979</v>
      </c>
      <c r="D1152" s="153">
        <v>45904305</v>
      </c>
      <c r="E1152" s="153">
        <v>0</v>
      </c>
    </row>
    <row r="1153" spans="3:5">
      <c r="C1153" s="179" t="s">
        <v>980</v>
      </c>
      <c r="D1153" s="153">
        <v>70496679</v>
      </c>
      <c r="E1153" s="153">
        <v>35444289.990000002</v>
      </c>
    </row>
    <row r="1154" spans="3:5">
      <c r="C1154" s="179" t="s">
        <v>1192</v>
      </c>
      <c r="D1154" s="153">
        <v>9261623</v>
      </c>
      <c r="E1154" s="153">
        <v>0</v>
      </c>
    </row>
    <row r="1155" spans="3:5">
      <c r="C1155" s="179" t="s">
        <v>1352</v>
      </c>
      <c r="D1155" s="153">
        <v>92033458</v>
      </c>
      <c r="E1155" s="153">
        <v>55290857.399999999</v>
      </c>
    </row>
    <row r="1156" spans="3:5">
      <c r="C1156" s="179" t="s">
        <v>1351</v>
      </c>
      <c r="D1156" s="153">
        <v>811151</v>
      </c>
      <c r="E1156" s="153">
        <v>0</v>
      </c>
    </row>
    <row r="1157" spans="3:5">
      <c r="C1157" s="179" t="s">
        <v>1350</v>
      </c>
      <c r="D1157" s="153">
        <v>38549089</v>
      </c>
      <c r="E1157" s="153">
        <v>7881000</v>
      </c>
    </row>
    <row r="1158" spans="3:5">
      <c r="C1158" s="179" t="s">
        <v>404</v>
      </c>
      <c r="D1158" s="153">
        <v>121446905</v>
      </c>
      <c r="E1158" s="153">
        <v>0</v>
      </c>
    </row>
    <row r="1159" spans="3:5">
      <c r="C1159" s="179" t="s">
        <v>749</v>
      </c>
      <c r="D1159" s="153">
        <v>811351</v>
      </c>
      <c r="E1159" s="153">
        <v>0</v>
      </c>
    </row>
    <row r="1160" spans="3:5">
      <c r="C1160" s="179" t="s">
        <v>1349</v>
      </c>
      <c r="D1160" s="153">
        <v>72982996</v>
      </c>
      <c r="E1160" s="153">
        <v>48774189</v>
      </c>
    </row>
    <row r="1161" spans="3:5">
      <c r="C1161" s="179" t="s">
        <v>1348</v>
      </c>
      <c r="D1161" s="153">
        <v>2047022</v>
      </c>
      <c r="E1161" s="153">
        <v>0</v>
      </c>
    </row>
    <row r="1162" spans="3:5">
      <c r="C1162" s="179" t="s">
        <v>1125</v>
      </c>
      <c r="D1162" s="153">
        <v>24381867</v>
      </c>
      <c r="E1162" s="153">
        <v>0</v>
      </c>
    </row>
    <row r="1163" spans="3:5">
      <c r="C1163" s="179" t="s">
        <v>1667</v>
      </c>
      <c r="D1163" s="153">
        <v>93836919</v>
      </c>
      <c r="E1163" s="153">
        <v>0</v>
      </c>
    </row>
    <row r="1164" spans="3:5">
      <c r="C1164" s="179" t="s">
        <v>750</v>
      </c>
      <c r="D1164" s="153">
        <v>787856</v>
      </c>
      <c r="E1164" s="153">
        <v>0</v>
      </c>
    </row>
    <row r="1165" spans="3:5">
      <c r="C1165" s="179" t="s">
        <v>1347</v>
      </c>
      <c r="D1165" s="153">
        <v>28490997</v>
      </c>
      <c r="E1165" s="153">
        <v>21065416</v>
      </c>
    </row>
    <row r="1166" spans="3:5">
      <c r="C1166" s="179" t="s">
        <v>751</v>
      </c>
      <c r="D1166" s="153">
        <v>1578136</v>
      </c>
      <c r="E1166" s="153">
        <v>0</v>
      </c>
    </row>
    <row r="1167" spans="3:5">
      <c r="C1167" s="179" t="s">
        <v>1346</v>
      </c>
      <c r="D1167" s="153">
        <v>681879</v>
      </c>
      <c r="E1167" s="153">
        <v>0</v>
      </c>
    </row>
    <row r="1168" spans="3:5">
      <c r="C1168" s="179" t="s">
        <v>1668</v>
      </c>
      <c r="D1168" s="153">
        <v>861339</v>
      </c>
      <c r="E1168" s="153">
        <v>0</v>
      </c>
    </row>
    <row r="1169" spans="3:5">
      <c r="C1169" s="179" t="s">
        <v>1345</v>
      </c>
      <c r="D1169" s="153">
        <v>21532897</v>
      </c>
      <c r="E1169" s="153">
        <v>0</v>
      </c>
    </row>
    <row r="1170" spans="3:5">
      <c r="C1170" s="179" t="s">
        <v>1344</v>
      </c>
      <c r="D1170" s="153">
        <v>1375936</v>
      </c>
      <c r="E1170" s="153">
        <v>0</v>
      </c>
    </row>
    <row r="1171" spans="3:5">
      <c r="C1171" s="179" t="s">
        <v>405</v>
      </c>
      <c r="D1171" s="153">
        <v>61878395</v>
      </c>
      <c r="E1171" s="153">
        <v>12549240.77</v>
      </c>
    </row>
    <row r="1172" spans="3:5">
      <c r="C1172" s="179" t="s">
        <v>1343</v>
      </c>
      <c r="D1172" s="153">
        <v>2658544</v>
      </c>
      <c r="E1172" s="153">
        <v>0</v>
      </c>
    </row>
    <row r="1173" spans="3:5">
      <c r="C1173" s="179" t="s">
        <v>406</v>
      </c>
      <c r="D1173" s="153">
        <v>9413897</v>
      </c>
      <c r="E1173" s="153">
        <v>0</v>
      </c>
    </row>
    <row r="1174" spans="3:5">
      <c r="C1174" s="179" t="s">
        <v>1342</v>
      </c>
      <c r="D1174" s="153">
        <v>2658544</v>
      </c>
      <c r="E1174" s="153">
        <v>0</v>
      </c>
    </row>
    <row r="1175" spans="3:5">
      <c r="C1175" s="179" t="s">
        <v>752</v>
      </c>
      <c r="D1175" s="153">
        <v>4988020</v>
      </c>
      <c r="E1175" s="153">
        <v>0</v>
      </c>
    </row>
    <row r="1176" spans="3:5">
      <c r="C1176" s="179" t="s">
        <v>1341</v>
      </c>
      <c r="D1176" s="153">
        <v>1366852</v>
      </c>
      <c r="E1176" s="153">
        <v>0</v>
      </c>
    </row>
    <row r="1177" spans="3:5">
      <c r="C1177" s="179" t="s">
        <v>407</v>
      </c>
      <c r="D1177" s="153">
        <v>250000000</v>
      </c>
      <c r="E1177" s="153">
        <v>0</v>
      </c>
    </row>
    <row r="1178" spans="3:5">
      <c r="C1178" s="179" t="s">
        <v>753</v>
      </c>
      <c r="D1178" s="153">
        <v>1173513</v>
      </c>
      <c r="E1178" s="153">
        <v>0</v>
      </c>
    </row>
    <row r="1179" spans="3:5">
      <c r="C1179" s="179" t="s">
        <v>754</v>
      </c>
      <c r="D1179" s="153">
        <v>334551</v>
      </c>
      <c r="E1179" s="153">
        <v>0</v>
      </c>
    </row>
    <row r="1180" spans="3:5">
      <c r="C1180" s="179" t="s">
        <v>755</v>
      </c>
      <c r="D1180" s="153">
        <v>926225</v>
      </c>
      <c r="E1180" s="153">
        <v>0</v>
      </c>
    </row>
    <row r="1181" spans="3:5">
      <c r="C1181" s="179" t="s">
        <v>756</v>
      </c>
      <c r="D1181" s="153">
        <v>7299770</v>
      </c>
      <c r="E1181" s="153">
        <v>0</v>
      </c>
    </row>
    <row r="1182" spans="3:5">
      <c r="C1182" s="179" t="s">
        <v>757</v>
      </c>
      <c r="D1182" s="153">
        <v>5047821</v>
      </c>
      <c r="E1182" s="153">
        <v>0</v>
      </c>
    </row>
    <row r="1183" spans="3:5">
      <c r="C1183" s="179" t="s">
        <v>1019</v>
      </c>
      <c r="D1183" s="153">
        <v>2423798</v>
      </c>
      <c r="E1183" s="153">
        <v>0</v>
      </c>
    </row>
    <row r="1184" spans="3:5">
      <c r="C1184" s="179" t="s">
        <v>758</v>
      </c>
      <c r="D1184" s="153">
        <v>12177968</v>
      </c>
      <c r="E1184" s="153">
        <v>0</v>
      </c>
    </row>
    <row r="1185" spans="3:5">
      <c r="C1185" s="179" t="s">
        <v>759</v>
      </c>
      <c r="D1185" s="153">
        <v>1307788</v>
      </c>
      <c r="E1185" s="153">
        <v>0</v>
      </c>
    </row>
    <row r="1186" spans="3:5">
      <c r="C1186" s="179" t="s">
        <v>760</v>
      </c>
      <c r="D1186" s="153">
        <v>2419653</v>
      </c>
      <c r="E1186" s="153">
        <v>0</v>
      </c>
    </row>
    <row r="1187" spans="3:5">
      <c r="C1187" s="179" t="s">
        <v>1340</v>
      </c>
      <c r="D1187" s="153">
        <v>1523118</v>
      </c>
      <c r="E1187" s="153">
        <v>0</v>
      </c>
    </row>
    <row r="1188" spans="3:5">
      <c r="C1188" s="179" t="s">
        <v>761</v>
      </c>
      <c r="D1188" s="153">
        <v>1523118</v>
      </c>
      <c r="E1188" s="153">
        <v>0</v>
      </c>
    </row>
    <row r="1189" spans="3:5">
      <c r="C1189" s="179" t="s">
        <v>762</v>
      </c>
      <c r="D1189" s="153">
        <v>1493665</v>
      </c>
      <c r="E1189" s="153">
        <v>0</v>
      </c>
    </row>
    <row r="1190" spans="3:5">
      <c r="C1190" s="179" t="s">
        <v>763</v>
      </c>
      <c r="D1190" s="153">
        <v>2413782</v>
      </c>
      <c r="E1190" s="153">
        <v>0</v>
      </c>
    </row>
    <row r="1191" spans="3:5">
      <c r="C1191" s="179" t="s">
        <v>764</v>
      </c>
      <c r="D1191" s="153">
        <v>1493665</v>
      </c>
      <c r="E1191" s="153">
        <v>0</v>
      </c>
    </row>
    <row r="1192" spans="3:5">
      <c r="C1192" s="179" t="s">
        <v>765</v>
      </c>
      <c r="D1192" s="153">
        <v>2731352</v>
      </c>
      <c r="E1192" s="153">
        <v>0</v>
      </c>
    </row>
    <row r="1193" spans="3:5">
      <c r="C1193" s="179" t="s">
        <v>1339</v>
      </c>
      <c r="D1193" s="153">
        <v>1665477</v>
      </c>
      <c r="E1193" s="153">
        <v>0</v>
      </c>
    </row>
    <row r="1194" spans="3:5">
      <c r="C1194" s="179" t="s">
        <v>1338</v>
      </c>
      <c r="D1194" s="153">
        <v>1000000</v>
      </c>
      <c r="E1194" s="153">
        <v>0</v>
      </c>
    </row>
    <row r="1195" spans="3:5">
      <c r="C1195" s="179" t="s">
        <v>408</v>
      </c>
      <c r="D1195" s="153">
        <v>23000000</v>
      </c>
      <c r="E1195" s="153">
        <v>0</v>
      </c>
    </row>
    <row r="1196" spans="3:5">
      <c r="C1196" s="179" t="s">
        <v>766</v>
      </c>
      <c r="D1196" s="153">
        <v>1665477</v>
      </c>
      <c r="E1196" s="153">
        <v>0</v>
      </c>
    </row>
    <row r="1197" spans="3:5">
      <c r="C1197" s="179" t="s">
        <v>767</v>
      </c>
      <c r="D1197" s="153">
        <v>1880812</v>
      </c>
      <c r="E1197" s="153">
        <v>0</v>
      </c>
    </row>
    <row r="1198" spans="3:5">
      <c r="C1198" s="179" t="s">
        <v>768</v>
      </c>
      <c r="D1198" s="153">
        <v>2420044</v>
      </c>
      <c r="E1198" s="153">
        <v>0</v>
      </c>
    </row>
    <row r="1199" spans="3:5">
      <c r="C1199" s="179" t="s">
        <v>1337</v>
      </c>
      <c r="D1199" s="153">
        <v>2420044</v>
      </c>
      <c r="E1199" s="153">
        <v>0</v>
      </c>
    </row>
    <row r="1200" spans="3:5">
      <c r="C1200" s="179" t="s">
        <v>409</v>
      </c>
      <c r="D1200" s="153">
        <v>105000000</v>
      </c>
      <c r="E1200" s="153">
        <v>0</v>
      </c>
    </row>
    <row r="1201" spans="3:5">
      <c r="C1201" s="179" t="s">
        <v>769</v>
      </c>
      <c r="D1201" s="153">
        <v>1378176</v>
      </c>
      <c r="E1201" s="153">
        <v>0</v>
      </c>
    </row>
    <row r="1202" spans="3:5">
      <c r="C1202" s="179" t="s">
        <v>770</v>
      </c>
      <c r="D1202" s="153">
        <v>1641497</v>
      </c>
      <c r="E1202" s="153">
        <v>0</v>
      </c>
    </row>
    <row r="1203" spans="3:5">
      <c r="C1203" s="179" t="s">
        <v>771</v>
      </c>
      <c r="D1203" s="153">
        <v>1991636</v>
      </c>
      <c r="E1203" s="153">
        <v>0</v>
      </c>
    </row>
    <row r="1204" spans="3:5">
      <c r="C1204" s="179" t="s">
        <v>772</v>
      </c>
      <c r="D1204" s="153">
        <v>1991636</v>
      </c>
      <c r="E1204" s="153">
        <v>0</v>
      </c>
    </row>
    <row r="1205" spans="3:5">
      <c r="C1205" s="179" t="s">
        <v>773</v>
      </c>
      <c r="D1205" s="153">
        <v>466982</v>
      </c>
      <c r="E1205" s="153">
        <v>0</v>
      </c>
    </row>
    <row r="1206" spans="3:5">
      <c r="C1206" s="179" t="s">
        <v>1669</v>
      </c>
      <c r="D1206" s="153">
        <v>646004</v>
      </c>
      <c r="E1206" s="153">
        <v>0</v>
      </c>
    </row>
    <row r="1207" spans="3:5">
      <c r="C1207" s="179" t="s">
        <v>410</v>
      </c>
      <c r="D1207" s="153">
        <v>36345632</v>
      </c>
      <c r="E1207" s="153">
        <v>0</v>
      </c>
    </row>
    <row r="1208" spans="3:5">
      <c r="C1208" s="179" t="s">
        <v>774</v>
      </c>
      <c r="D1208" s="153">
        <v>1230541</v>
      </c>
      <c r="E1208" s="153">
        <v>0</v>
      </c>
    </row>
    <row r="1209" spans="3:5">
      <c r="C1209" s="179" t="s">
        <v>775</v>
      </c>
      <c r="D1209" s="153">
        <v>2654072</v>
      </c>
      <c r="E1209" s="153">
        <v>0</v>
      </c>
    </row>
    <row r="1210" spans="3:5">
      <c r="C1210" s="179" t="s">
        <v>776</v>
      </c>
      <c r="D1210" s="153">
        <v>2654072</v>
      </c>
      <c r="E1210" s="153">
        <v>0</v>
      </c>
    </row>
    <row r="1211" spans="3:5">
      <c r="C1211" s="179" t="s">
        <v>1020</v>
      </c>
      <c r="D1211" s="153">
        <v>1375936</v>
      </c>
      <c r="E1211" s="153">
        <v>0</v>
      </c>
    </row>
    <row r="1212" spans="3:5">
      <c r="C1212" s="179" t="s">
        <v>777</v>
      </c>
      <c r="D1212" s="153">
        <v>2309159</v>
      </c>
      <c r="E1212" s="153">
        <v>0</v>
      </c>
    </row>
    <row r="1213" spans="3:5">
      <c r="C1213" s="179" t="s">
        <v>778</v>
      </c>
      <c r="D1213" s="153">
        <v>2654072</v>
      </c>
      <c r="E1213" s="153">
        <v>0</v>
      </c>
    </row>
    <row r="1214" spans="3:5">
      <c r="C1214" s="179" t="s">
        <v>779</v>
      </c>
      <c r="D1214" s="153">
        <v>215335</v>
      </c>
      <c r="E1214" s="153">
        <v>0</v>
      </c>
    </row>
    <row r="1215" spans="3:5">
      <c r="C1215" s="179" t="s">
        <v>780</v>
      </c>
      <c r="D1215" s="153">
        <v>2654072</v>
      </c>
      <c r="E1215" s="153">
        <v>0</v>
      </c>
    </row>
    <row r="1216" spans="3:5">
      <c r="C1216" s="179" t="s">
        <v>1670</v>
      </c>
      <c r="D1216" s="153">
        <v>18377817</v>
      </c>
      <c r="E1216" s="153">
        <v>0</v>
      </c>
    </row>
    <row r="1217" spans="3:5">
      <c r="C1217" s="179" t="s">
        <v>781</v>
      </c>
      <c r="D1217" s="153">
        <v>2654072</v>
      </c>
      <c r="E1217" s="153">
        <v>0</v>
      </c>
    </row>
    <row r="1218" spans="3:5">
      <c r="C1218" s="179" t="s">
        <v>1336</v>
      </c>
      <c r="D1218" s="153">
        <v>1375936</v>
      </c>
      <c r="E1218" s="153">
        <v>0</v>
      </c>
    </row>
    <row r="1219" spans="3:5">
      <c r="C1219" s="179" t="s">
        <v>1330</v>
      </c>
      <c r="D1219" s="153">
        <v>85248595</v>
      </c>
      <c r="E1219" s="153">
        <v>50903131.450000003</v>
      </c>
    </row>
    <row r="1220" spans="3:5">
      <c r="C1220" s="179" t="s">
        <v>1335</v>
      </c>
      <c r="D1220" s="153">
        <v>2654072</v>
      </c>
      <c r="E1220" s="153">
        <v>0</v>
      </c>
    </row>
    <row r="1221" spans="3:5">
      <c r="C1221" s="179" t="s">
        <v>782</v>
      </c>
      <c r="D1221" s="153">
        <v>1312634</v>
      </c>
      <c r="E1221" s="153">
        <v>0</v>
      </c>
    </row>
    <row r="1222" spans="3:5">
      <c r="C1222" s="179" t="s">
        <v>783</v>
      </c>
      <c r="D1222" s="153">
        <v>2445396</v>
      </c>
      <c r="E1222" s="153">
        <v>0</v>
      </c>
    </row>
    <row r="1223" spans="3:5">
      <c r="C1223" s="179" t="s">
        <v>784</v>
      </c>
      <c r="D1223" s="153">
        <v>2445396</v>
      </c>
      <c r="E1223" s="153">
        <v>0</v>
      </c>
    </row>
    <row r="1224" spans="3:5">
      <c r="C1224" s="179" t="s">
        <v>1334</v>
      </c>
      <c r="D1224" s="153">
        <v>21704683</v>
      </c>
      <c r="E1224" s="153">
        <v>0</v>
      </c>
    </row>
    <row r="1225" spans="3:5">
      <c r="C1225" s="179" t="s">
        <v>785</v>
      </c>
      <c r="D1225" s="153">
        <v>2445396</v>
      </c>
      <c r="E1225" s="153">
        <v>0</v>
      </c>
    </row>
    <row r="1226" spans="3:5">
      <c r="C1226" s="179" t="s">
        <v>786</v>
      </c>
      <c r="D1226" s="153">
        <v>2454667</v>
      </c>
      <c r="E1226" s="153">
        <v>0</v>
      </c>
    </row>
    <row r="1227" spans="3:5">
      <c r="C1227" s="179" t="s">
        <v>787</v>
      </c>
      <c r="D1227" s="153">
        <v>1284813</v>
      </c>
      <c r="E1227" s="153">
        <v>0</v>
      </c>
    </row>
    <row r="1228" spans="3:5">
      <c r="C1228" s="179" t="s">
        <v>788</v>
      </c>
      <c r="D1228" s="153">
        <v>2454667</v>
      </c>
      <c r="E1228" s="153">
        <v>0</v>
      </c>
    </row>
    <row r="1229" spans="3:5">
      <c r="C1229" s="179" t="s">
        <v>789</v>
      </c>
      <c r="D1229" s="153">
        <v>496723</v>
      </c>
      <c r="E1229" s="153">
        <v>0</v>
      </c>
    </row>
    <row r="1230" spans="3:5">
      <c r="C1230" s="179" t="s">
        <v>1021</v>
      </c>
      <c r="D1230" s="153">
        <v>474875</v>
      </c>
      <c r="E1230" s="153">
        <v>0</v>
      </c>
    </row>
    <row r="1231" spans="3:5">
      <c r="C1231" s="179" t="s">
        <v>1333</v>
      </c>
      <c r="D1231" s="153">
        <v>60378413</v>
      </c>
      <c r="E1231" s="153">
        <v>24182880</v>
      </c>
    </row>
    <row r="1232" spans="3:5">
      <c r="C1232" s="179" t="s">
        <v>790</v>
      </c>
      <c r="D1232" s="153">
        <v>496723</v>
      </c>
      <c r="E1232" s="153">
        <v>0</v>
      </c>
    </row>
    <row r="1233" spans="3:5">
      <c r="C1233" s="179" t="s">
        <v>1671</v>
      </c>
      <c r="D1233" s="153">
        <v>306326996</v>
      </c>
      <c r="E1233" s="153">
        <v>0</v>
      </c>
    </row>
    <row r="1234" spans="3:5">
      <c r="C1234" s="179" t="s">
        <v>791</v>
      </c>
      <c r="D1234" s="153">
        <v>760823</v>
      </c>
      <c r="E1234" s="153">
        <v>0</v>
      </c>
    </row>
    <row r="1235" spans="3:5">
      <c r="C1235" s="179" t="s">
        <v>792</v>
      </c>
      <c r="D1235" s="153">
        <v>760823</v>
      </c>
      <c r="E1235" s="153">
        <v>0</v>
      </c>
    </row>
    <row r="1236" spans="3:5">
      <c r="C1236" s="179" t="s">
        <v>793</v>
      </c>
      <c r="D1236" s="153">
        <v>5056888</v>
      </c>
      <c r="E1236" s="153">
        <v>0</v>
      </c>
    </row>
    <row r="1237" spans="3:5">
      <c r="C1237" s="179" t="s">
        <v>794</v>
      </c>
      <c r="D1237" s="153">
        <v>3128008</v>
      </c>
      <c r="E1237" s="153">
        <v>0</v>
      </c>
    </row>
    <row r="1238" spans="3:5">
      <c r="C1238" s="179" t="s">
        <v>1332</v>
      </c>
      <c r="D1238" s="153">
        <v>114292123</v>
      </c>
      <c r="E1238" s="153">
        <v>2688140.31</v>
      </c>
    </row>
    <row r="1239" spans="3:5">
      <c r="C1239" s="179" t="s">
        <v>795</v>
      </c>
      <c r="D1239" s="153">
        <v>2367205</v>
      </c>
      <c r="E1239" s="153">
        <v>0</v>
      </c>
    </row>
    <row r="1240" spans="3:5">
      <c r="C1240" s="179" t="s">
        <v>796</v>
      </c>
      <c r="D1240" s="153">
        <v>1492003</v>
      </c>
      <c r="E1240" s="153">
        <v>0</v>
      </c>
    </row>
    <row r="1241" spans="3:5">
      <c r="C1241" s="179" t="s">
        <v>797</v>
      </c>
      <c r="D1241" s="153">
        <v>1375936</v>
      </c>
      <c r="E1241" s="153">
        <v>0</v>
      </c>
    </row>
    <row r="1242" spans="3:5">
      <c r="C1242" s="179" t="s">
        <v>798</v>
      </c>
      <c r="D1242" s="153">
        <v>2046922</v>
      </c>
      <c r="E1242" s="153">
        <v>0</v>
      </c>
    </row>
    <row r="1243" spans="3:5">
      <c r="C1243" s="179" t="s">
        <v>799</v>
      </c>
      <c r="D1243" s="153">
        <v>2413782</v>
      </c>
      <c r="E1243" s="153">
        <v>0</v>
      </c>
    </row>
    <row r="1244" spans="3:5">
      <c r="C1244" s="178" t="s">
        <v>260</v>
      </c>
      <c r="D1244" s="180">
        <v>0</v>
      </c>
      <c r="E1244" s="180">
        <v>0</v>
      </c>
    </row>
    <row r="1245" spans="3:5">
      <c r="C1245" s="179" t="s">
        <v>1331</v>
      </c>
      <c r="D1245" s="153">
        <v>0</v>
      </c>
      <c r="E1245" s="153">
        <v>0</v>
      </c>
    </row>
    <row r="1246" spans="3:5">
      <c r="C1246" s="178" t="s">
        <v>246</v>
      </c>
      <c r="D1246" s="180">
        <v>347105000</v>
      </c>
      <c r="E1246" s="180">
        <v>0</v>
      </c>
    </row>
    <row r="1247" spans="3:5">
      <c r="C1247" s="179" t="s">
        <v>244</v>
      </c>
      <c r="D1247" s="153">
        <v>347105000</v>
      </c>
      <c r="E1247" s="153">
        <v>0</v>
      </c>
    </row>
    <row r="1248" spans="3:5">
      <c r="C1248" s="179" t="s">
        <v>1331</v>
      </c>
      <c r="D1248" s="153">
        <v>0</v>
      </c>
      <c r="E1248" s="153">
        <v>0</v>
      </c>
    </row>
    <row r="1249" spans="3:5">
      <c r="C1249" s="176" t="s">
        <v>411</v>
      </c>
      <c r="D1249" s="153">
        <v>224237198</v>
      </c>
      <c r="E1249" s="153">
        <v>56921523.460000008</v>
      </c>
    </row>
    <row r="1250" spans="3:5">
      <c r="C1250" s="178" t="s">
        <v>243</v>
      </c>
      <c r="D1250" s="180">
        <v>219237198</v>
      </c>
      <c r="E1250" s="180">
        <v>56921523.460000008</v>
      </c>
    </row>
    <row r="1251" spans="3:5">
      <c r="C1251" s="179" t="s">
        <v>800</v>
      </c>
      <c r="D1251" s="153">
        <v>2000000</v>
      </c>
      <c r="E1251" s="153">
        <v>0</v>
      </c>
    </row>
    <row r="1252" spans="3:5">
      <c r="C1252" s="179" t="s">
        <v>1191</v>
      </c>
      <c r="D1252" s="153">
        <v>5000000</v>
      </c>
      <c r="E1252" s="153">
        <v>4193227.87</v>
      </c>
    </row>
    <row r="1253" spans="3:5">
      <c r="C1253" s="179" t="s">
        <v>801</v>
      </c>
      <c r="D1253" s="153">
        <v>4826380</v>
      </c>
      <c r="E1253" s="153">
        <v>0</v>
      </c>
    </row>
    <row r="1254" spans="3:5">
      <c r="C1254" s="179" t="s">
        <v>802</v>
      </c>
      <c r="D1254" s="153">
        <v>2448638</v>
      </c>
      <c r="E1254" s="153">
        <v>0</v>
      </c>
    </row>
    <row r="1255" spans="3:5">
      <c r="C1255" s="179" t="s">
        <v>1022</v>
      </c>
      <c r="D1255" s="153">
        <v>2425754</v>
      </c>
      <c r="E1255" s="153">
        <v>0</v>
      </c>
    </row>
    <row r="1256" spans="3:5">
      <c r="C1256" s="179" t="s">
        <v>803</v>
      </c>
      <c r="D1256" s="153">
        <v>2425754</v>
      </c>
      <c r="E1256" s="153">
        <v>0</v>
      </c>
    </row>
    <row r="1257" spans="3:5">
      <c r="C1257" s="179" t="s">
        <v>804</v>
      </c>
      <c r="D1257" s="153">
        <v>1556180</v>
      </c>
      <c r="E1257" s="153">
        <v>0</v>
      </c>
    </row>
    <row r="1258" spans="3:5">
      <c r="C1258" s="179" t="s">
        <v>1329</v>
      </c>
      <c r="D1258" s="153">
        <v>31787417</v>
      </c>
      <c r="E1258" s="153">
        <v>17296946</v>
      </c>
    </row>
    <row r="1259" spans="3:5">
      <c r="C1259" s="179" t="s">
        <v>805</v>
      </c>
      <c r="D1259" s="153">
        <v>1556180</v>
      </c>
      <c r="E1259" s="153">
        <v>0</v>
      </c>
    </row>
    <row r="1260" spans="3:5">
      <c r="C1260" s="179" t="s">
        <v>806</v>
      </c>
      <c r="D1260" s="153">
        <v>4067285</v>
      </c>
      <c r="E1260" s="153">
        <v>0</v>
      </c>
    </row>
    <row r="1261" spans="3:5">
      <c r="C1261" s="179" t="s">
        <v>1328</v>
      </c>
      <c r="D1261" s="153">
        <v>33147489</v>
      </c>
      <c r="E1261" s="153">
        <v>25754265</v>
      </c>
    </row>
    <row r="1262" spans="3:5">
      <c r="C1262" s="179" t="s">
        <v>807</v>
      </c>
      <c r="D1262" s="153">
        <v>892319</v>
      </c>
      <c r="E1262" s="153">
        <v>0</v>
      </c>
    </row>
    <row r="1263" spans="3:5">
      <c r="C1263" s="179" t="s">
        <v>808</v>
      </c>
      <c r="D1263" s="153">
        <v>2052030</v>
      </c>
      <c r="E1263" s="153">
        <v>0</v>
      </c>
    </row>
    <row r="1264" spans="3:5">
      <c r="C1264" s="179" t="s">
        <v>809</v>
      </c>
      <c r="D1264" s="153">
        <v>2052030</v>
      </c>
      <c r="E1264" s="153">
        <v>0</v>
      </c>
    </row>
    <row r="1265" spans="3:5">
      <c r="C1265" s="179" t="s">
        <v>412</v>
      </c>
      <c r="D1265" s="153">
        <v>95168846</v>
      </c>
      <c r="E1265" s="153">
        <v>0</v>
      </c>
    </row>
    <row r="1266" spans="3:5">
      <c r="C1266" s="179" t="s">
        <v>413</v>
      </c>
      <c r="D1266" s="153">
        <v>5000000</v>
      </c>
      <c r="E1266" s="153">
        <v>0</v>
      </c>
    </row>
    <row r="1267" spans="3:5">
      <c r="C1267" s="179" t="s">
        <v>502</v>
      </c>
      <c r="D1267" s="153">
        <v>22830896</v>
      </c>
      <c r="E1267" s="153">
        <v>9677084.5899999999</v>
      </c>
    </row>
    <row r="1268" spans="3:5">
      <c r="C1268" s="178" t="s">
        <v>245</v>
      </c>
      <c r="D1268" s="180">
        <v>5000000</v>
      </c>
      <c r="E1268" s="180">
        <v>0</v>
      </c>
    </row>
    <row r="1269" spans="3:5">
      <c r="C1269" s="179" t="s">
        <v>1178</v>
      </c>
      <c r="D1269" s="153">
        <v>5000000</v>
      </c>
      <c r="E1269" s="153">
        <v>0</v>
      </c>
    </row>
    <row r="1270" spans="3:5">
      <c r="C1270" s="176" t="s">
        <v>257</v>
      </c>
      <c r="D1270" s="153">
        <v>257316285</v>
      </c>
      <c r="E1270" s="153">
        <v>165930407.50999999</v>
      </c>
    </row>
    <row r="1271" spans="3:5">
      <c r="C1271" s="178" t="s">
        <v>243</v>
      </c>
      <c r="D1271" s="180">
        <v>257316285</v>
      </c>
      <c r="E1271" s="180">
        <v>165930407.50999999</v>
      </c>
    </row>
    <row r="1272" spans="3:5">
      <c r="C1272" s="179" t="s">
        <v>810</v>
      </c>
      <c r="D1272" s="153">
        <v>2434110</v>
      </c>
      <c r="E1272" s="153">
        <v>0</v>
      </c>
    </row>
    <row r="1273" spans="3:5">
      <c r="C1273" s="179" t="s">
        <v>811</v>
      </c>
      <c r="D1273" s="153">
        <v>1534460</v>
      </c>
      <c r="E1273" s="153">
        <v>0</v>
      </c>
    </row>
    <row r="1274" spans="3:5">
      <c r="C1274" s="179" t="s">
        <v>812</v>
      </c>
      <c r="D1274" s="153">
        <v>2434110</v>
      </c>
      <c r="E1274" s="153">
        <v>0</v>
      </c>
    </row>
    <row r="1275" spans="3:5">
      <c r="C1275" s="179" t="s">
        <v>1023</v>
      </c>
      <c r="D1275" s="153">
        <v>1534460</v>
      </c>
      <c r="E1275" s="153">
        <v>0</v>
      </c>
    </row>
    <row r="1276" spans="3:5">
      <c r="C1276" s="179" t="s">
        <v>813</v>
      </c>
      <c r="D1276" s="153">
        <v>2871043</v>
      </c>
      <c r="E1276" s="153">
        <v>0</v>
      </c>
    </row>
    <row r="1277" spans="3:5">
      <c r="C1277" s="179" t="s">
        <v>814</v>
      </c>
      <c r="D1277" s="153">
        <v>4818780</v>
      </c>
      <c r="E1277" s="153">
        <v>0</v>
      </c>
    </row>
    <row r="1278" spans="3:5">
      <c r="C1278" s="179" t="s">
        <v>815</v>
      </c>
      <c r="D1278" s="153">
        <v>1880094</v>
      </c>
      <c r="E1278" s="153">
        <v>0</v>
      </c>
    </row>
    <row r="1279" spans="3:5">
      <c r="C1279" s="179" t="s">
        <v>816</v>
      </c>
      <c r="D1279" s="153">
        <v>723610</v>
      </c>
      <c r="E1279" s="153">
        <v>0</v>
      </c>
    </row>
    <row r="1280" spans="3:5">
      <c r="C1280" s="179" t="s">
        <v>817</v>
      </c>
      <c r="D1280" s="153">
        <v>723610</v>
      </c>
      <c r="E1280" s="153">
        <v>0</v>
      </c>
    </row>
    <row r="1281" spans="3:5">
      <c r="C1281" s="179" t="s">
        <v>818</v>
      </c>
      <c r="D1281" s="153">
        <v>4734410</v>
      </c>
      <c r="E1281" s="153">
        <v>0</v>
      </c>
    </row>
    <row r="1282" spans="3:5">
      <c r="C1282" s="179" t="s">
        <v>819</v>
      </c>
      <c r="D1282" s="153">
        <v>2183018</v>
      </c>
      <c r="E1282" s="153">
        <v>0</v>
      </c>
    </row>
    <row r="1283" spans="3:5">
      <c r="C1283" s="179" t="s">
        <v>820</v>
      </c>
      <c r="D1283" s="153">
        <v>2183018</v>
      </c>
      <c r="E1283" s="153">
        <v>0</v>
      </c>
    </row>
    <row r="1284" spans="3:5">
      <c r="C1284" s="179" t="s">
        <v>821</v>
      </c>
      <c r="D1284" s="153">
        <v>882194</v>
      </c>
      <c r="E1284" s="153">
        <v>0</v>
      </c>
    </row>
    <row r="1285" spans="3:5">
      <c r="C1285" s="179" t="s">
        <v>822</v>
      </c>
      <c r="D1285" s="153">
        <v>2183018</v>
      </c>
      <c r="E1285" s="153">
        <v>0</v>
      </c>
    </row>
    <row r="1286" spans="3:5">
      <c r="C1286" s="179" t="s">
        <v>414</v>
      </c>
      <c r="D1286" s="153">
        <v>3000000</v>
      </c>
      <c r="E1286" s="153">
        <v>0</v>
      </c>
    </row>
    <row r="1287" spans="3:5">
      <c r="C1287" s="179" t="s">
        <v>823</v>
      </c>
      <c r="D1287" s="153">
        <v>2004892</v>
      </c>
      <c r="E1287" s="153">
        <v>0</v>
      </c>
    </row>
    <row r="1288" spans="3:5">
      <c r="C1288" s="179" t="s">
        <v>824</v>
      </c>
      <c r="D1288" s="153">
        <v>2179643</v>
      </c>
      <c r="E1288" s="153">
        <v>0</v>
      </c>
    </row>
    <row r="1289" spans="3:5">
      <c r="C1289" s="179" t="s">
        <v>825</v>
      </c>
      <c r="D1289" s="153">
        <v>2179643</v>
      </c>
      <c r="E1289" s="153">
        <v>0</v>
      </c>
    </row>
    <row r="1290" spans="3:5">
      <c r="C1290" s="179" t="s">
        <v>1327</v>
      </c>
      <c r="D1290" s="153">
        <v>2179643</v>
      </c>
      <c r="E1290" s="153">
        <v>0</v>
      </c>
    </row>
    <row r="1291" spans="3:5">
      <c r="C1291" s="179" t="s">
        <v>415</v>
      </c>
      <c r="D1291" s="153">
        <v>10849293</v>
      </c>
      <c r="E1291" s="153">
        <v>0</v>
      </c>
    </row>
    <row r="1292" spans="3:5">
      <c r="C1292" s="179" t="s">
        <v>1326</v>
      </c>
      <c r="D1292" s="153">
        <v>2052030</v>
      </c>
      <c r="E1292" s="153">
        <v>0</v>
      </c>
    </row>
    <row r="1293" spans="3:5">
      <c r="C1293" s="179" t="s">
        <v>1126</v>
      </c>
      <c r="D1293" s="153">
        <v>4103995</v>
      </c>
      <c r="E1293" s="153">
        <v>0</v>
      </c>
    </row>
    <row r="1294" spans="3:5">
      <c r="C1294" s="179" t="s">
        <v>416</v>
      </c>
      <c r="D1294" s="153">
        <v>32918997</v>
      </c>
      <c r="E1294" s="153">
        <v>23396176</v>
      </c>
    </row>
    <row r="1295" spans="3:5">
      <c r="C1295" s="179" t="s">
        <v>417</v>
      </c>
      <c r="D1295" s="153">
        <v>74223502</v>
      </c>
      <c r="E1295" s="153">
        <v>88882663.219999999</v>
      </c>
    </row>
    <row r="1296" spans="3:5">
      <c r="C1296" s="179" t="s">
        <v>418</v>
      </c>
      <c r="D1296" s="153">
        <v>13388396</v>
      </c>
      <c r="E1296" s="153">
        <v>0</v>
      </c>
    </row>
    <row r="1297" spans="3:5">
      <c r="C1297" s="179" t="s">
        <v>419</v>
      </c>
      <c r="D1297" s="153">
        <v>15000000</v>
      </c>
      <c r="E1297" s="153">
        <v>0</v>
      </c>
    </row>
    <row r="1298" spans="3:5">
      <c r="C1298" s="179" t="s">
        <v>420</v>
      </c>
      <c r="D1298" s="153">
        <v>62116316</v>
      </c>
      <c r="E1298" s="153">
        <v>53651568.289999999</v>
      </c>
    </row>
    <row r="1299" spans="3:5">
      <c r="C1299" s="176" t="s">
        <v>421</v>
      </c>
      <c r="D1299" s="153">
        <v>699192504</v>
      </c>
      <c r="E1299" s="153">
        <v>25540765.23</v>
      </c>
    </row>
    <row r="1300" spans="3:5">
      <c r="C1300" s="178" t="s">
        <v>243</v>
      </c>
      <c r="D1300" s="180">
        <v>698547023</v>
      </c>
      <c r="E1300" s="180">
        <v>25540765.23</v>
      </c>
    </row>
    <row r="1301" spans="3:5">
      <c r="C1301" s="179" t="s">
        <v>1672</v>
      </c>
      <c r="D1301" s="153">
        <v>265169142</v>
      </c>
      <c r="E1301" s="153">
        <v>0</v>
      </c>
    </row>
    <row r="1302" spans="3:5">
      <c r="C1302" s="179" t="s">
        <v>1127</v>
      </c>
      <c r="D1302" s="153">
        <v>1197921</v>
      </c>
      <c r="E1302" s="153">
        <v>0</v>
      </c>
    </row>
    <row r="1303" spans="3:5">
      <c r="C1303" s="179" t="s">
        <v>422</v>
      </c>
      <c r="D1303" s="153">
        <v>39359011</v>
      </c>
      <c r="E1303" s="153">
        <v>0</v>
      </c>
    </row>
    <row r="1304" spans="3:5">
      <c r="C1304" s="179" t="s">
        <v>423</v>
      </c>
      <c r="D1304" s="153">
        <v>29354</v>
      </c>
      <c r="E1304" s="153">
        <v>0</v>
      </c>
    </row>
    <row r="1305" spans="3:5">
      <c r="C1305" s="179" t="s">
        <v>904</v>
      </c>
      <c r="D1305" s="153">
        <v>3784204</v>
      </c>
      <c r="E1305" s="153">
        <v>0</v>
      </c>
    </row>
    <row r="1306" spans="3:5">
      <c r="C1306" s="179" t="s">
        <v>905</v>
      </c>
      <c r="D1306" s="153">
        <v>3784204</v>
      </c>
      <c r="E1306" s="153">
        <v>0</v>
      </c>
    </row>
    <row r="1307" spans="3:5">
      <c r="C1307" s="179" t="s">
        <v>906</v>
      </c>
      <c r="D1307" s="153">
        <v>6679438</v>
      </c>
      <c r="E1307" s="153">
        <v>0</v>
      </c>
    </row>
    <row r="1308" spans="3:5">
      <c r="C1308" s="179" t="s">
        <v>424</v>
      </c>
      <c r="D1308" s="153">
        <v>7298589</v>
      </c>
      <c r="E1308" s="153">
        <v>0</v>
      </c>
    </row>
    <row r="1309" spans="3:5">
      <c r="C1309" s="179" t="s">
        <v>1325</v>
      </c>
      <c r="D1309" s="153">
        <v>30055331</v>
      </c>
      <c r="E1309" s="153">
        <v>0</v>
      </c>
    </row>
    <row r="1310" spans="3:5">
      <c r="C1310" s="179" t="s">
        <v>981</v>
      </c>
      <c r="D1310" s="153">
        <v>65424950</v>
      </c>
      <c r="E1310" s="153">
        <v>0</v>
      </c>
    </row>
    <row r="1311" spans="3:5">
      <c r="C1311" s="179" t="s">
        <v>907</v>
      </c>
      <c r="D1311" s="153">
        <v>6071992</v>
      </c>
      <c r="E1311" s="153">
        <v>0</v>
      </c>
    </row>
    <row r="1312" spans="3:5">
      <c r="C1312" s="179" t="s">
        <v>1324</v>
      </c>
      <c r="D1312" s="153">
        <v>56195690</v>
      </c>
      <c r="E1312" s="153">
        <v>0</v>
      </c>
    </row>
    <row r="1313" spans="3:5">
      <c r="C1313" s="179" t="s">
        <v>908</v>
      </c>
      <c r="D1313" s="153">
        <v>627725</v>
      </c>
      <c r="E1313" s="153">
        <v>0</v>
      </c>
    </row>
    <row r="1314" spans="3:5">
      <c r="C1314" s="179" t="s">
        <v>1323</v>
      </c>
      <c r="D1314" s="153">
        <v>14504078</v>
      </c>
      <c r="E1314" s="153">
        <v>0</v>
      </c>
    </row>
    <row r="1315" spans="3:5">
      <c r="C1315" s="179" t="s">
        <v>909</v>
      </c>
      <c r="D1315" s="153">
        <v>4736551</v>
      </c>
      <c r="E1315" s="153">
        <v>0</v>
      </c>
    </row>
    <row r="1316" spans="3:5">
      <c r="C1316" s="179" t="s">
        <v>1322</v>
      </c>
      <c r="D1316" s="153">
        <v>12144488</v>
      </c>
      <c r="E1316" s="153">
        <v>0</v>
      </c>
    </row>
    <row r="1317" spans="3:5">
      <c r="C1317" s="179" t="s">
        <v>483</v>
      </c>
      <c r="D1317" s="153">
        <v>4883815</v>
      </c>
      <c r="E1317" s="153">
        <v>0</v>
      </c>
    </row>
    <row r="1318" spans="3:5">
      <c r="C1318" s="179" t="s">
        <v>1673</v>
      </c>
      <c r="D1318" s="153">
        <v>2094888</v>
      </c>
      <c r="E1318" s="153">
        <v>0</v>
      </c>
    </row>
    <row r="1319" spans="3:5">
      <c r="C1319" s="179" t="s">
        <v>910</v>
      </c>
      <c r="D1319" s="153">
        <v>1129568</v>
      </c>
      <c r="E1319" s="153">
        <v>0</v>
      </c>
    </row>
    <row r="1320" spans="3:5">
      <c r="C1320" s="179" t="s">
        <v>911</v>
      </c>
      <c r="D1320" s="153">
        <v>7132499</v>
      </c>
      <c r="E1320" s="153">
        <v>0</v>
      </c>
    </row>
    <row r="1321" spans="3:5">
      <c r="C1321" s="179" t="s">
        <v>912</v>
      </c>
      <c r="D1321" s="153">
        <v>2985453</v>
      </c>
      <c r="E1321" s="153">
        <v>0</v>
      </c>
    </row>
    <row r="1322" spans="3:5">
      <c r="C1322" s="179" t="s">
        <v>913</v>
      </c>
      <c r="D1322" s="153">
        <v>3689328</v>
      </c>
      <c r="E1322" s="153">
        <v>0</v>
      </c>
    </row>
    <row r="1323" spans="3:5">
      <c r="C1323" s="179" t="s">
        <v>914</v>
      </c>
      <c r="D1323" s="153">
        <v>3689328</v>
      </c>
      <c r="E1323" s="153">
        <v>0</v>
      </c>
    </row>
    <row r="1324" spans="3:5">
      <c r="C1324" s="179" t="s">
        <v>1128</v>
      </c>
      <c r="D1324" s="153">
        <v>14387174</v>
      </c>
      <c r="E1324" s="153">
        <v>0</v>
      </c>
    </row>
    <row r="1325" spans="3:5">
      <c r="C1325" s="179" t="s">
        <v>503</v>
      </c>
      <c r="D1325" s="153">
        <v>137077398</v>
      </c>
      <c r="E1325" s="153">
        <v>25540765.23</v>
      </c>
    </row>
    <row r="1326" spans="3:5">
      <c r="C1326" s="179" t="s">
        <v>1129</v>
      </c>
      <c r="D1326" s="153">
        <v>4414904</v>
      </c>
      <c r="E1326" s="153">
        <v>0</v>
      </c>
    </row>
    <row r="1327" spans="3:5">
      <c r="C1327" s="178" t="s">
        <v>245</v>
      </c>
      <c r="D1327" s="180">
        <v>645481</v>
      </c>
      <c r="E1327" s="180">
        <v>0</v>
      </c>
    </row>
    <row r="1328" spans="3:5">
      <c r="C1328" s="179" t="s">
        <v>1323</v>
      </c>
      <c r="D1328" s="153">
        <v>645481</v>
      </c>
      <c r="E1328" s="153">
        <v>0</v>
      </c>
    </row>
    <row r="1329" spans="3:5">
      <c r="C1329" s="176" t="s">
        <v>425</v>
      </c>
      <c r="D1329" s="153">
        <v>1595945099</v>
      </c>
      <c r="E1329" s="153">
        <v>97596119.850000024</v>
      </c>
    </row>
    <row r="1330" spans="3:5">
      <c r="C1330" s="178" t="s">
        <v>243</v>
      </c>
      <c r="D1330" s="180">
        <v>1587689099</v>
      </c>
      <c r="E1330" s="180">
        <v>88298599.030000016</v>
      </c>
    </row>
    <row r="1331" spans="3:5">
      <c r="C1331" s="179" t="s">
        <v>593</v>
      </c>
      <c r="D1331" s="153">
        <v>785524</v>
      </c>
      <c r="E1331" s="153">
        <v>0</v>
      </c>
    </row>
    <row r="1332" spans="3:5">
      <c r="C1332" s="179" t="s">
        <v>594</v>
      </c>
      <c r="D1332" s="153">
        <v>785524</v>
      </c>
      <c r="E1332" s="153">
        <v>0</v>
      </c>
    </row>
    <row r="1333" spans="3:5">
      <c r="C1333" s="179" t="s">
        <v>1674</v>
      </c>
      <c r="D1333" s="153">
        <v>7805395</v>
      </c>
      <c r="E1333" s="153">
        <v>0</v>
      </c>
    </row>
    <row r="1334" spans="3:5">
      <c r="C1334" s="179" t="s">
        <v>595</v>
      </c>
      <c r="D1334" s="153">
        <v>2389237</v>
      </c>
      <c r="E1334" s="153">
        <v>0</v>
      </c>
    </row>
    <row r="1335" spans="3:5">
      <c r="C1335" s="179" t="s">
        <v>596</v>
      </c>
      <c r="D1335" s="153">
        <v>785524</v>
      </c>
      <c r="E1335" s="153">
        <v>0</v>
      </c>
    </row>
    <row r="1336" spans="3:5">
      <c r="C1336" s="179" t="s">
        <v>1321</v>
      </c>
      <c r="D1336" s="153">
        <v>5000000</v>
      </c>
      <c r="E1336" s="153">
        <v>0</v>
      </c>
    </row>
    <row r="1337" spans="3:5">
      <c r="C1337" s="179" t="s">
        <v>1675</v>
      </c>
      <c r="D1337" s="153">
        <v>91315016</v>
      </c>
      <c r="E1337" s="153">
        <v>0</v>
      </c>
    </row>
    <row r="1338" spans="3:5">
      <c r="C1338" s="179" t="s">
        <v>1545</v>
      </c>
      <c r="D1338" s="153">
        <v>56921068</v>
      </c>
      <c r="E1338" s="153">
        <v>0</v>
      </c>
    </row>
    <row r="1339" spans="3:5">
      <c r="C1339" s="179" t="s">
        <v>1571</v>
      </c>
      <c r="D1339" s="153">
        <v>71000000</v>
      </c>
      <c r="E1339" s="153">
        <v>0</v>
      </c>
    </row>
    <row r="1340" spans="3:5">
      <c r="C1340" s="179" t="s">
        <v>1676</v>
      </c>
      <c r="D1340" s="153">
        <v>37115924</v>
      </c>
      <c r="E1340" s="153">
        <v>0</v>
      </c>
    </row>
    <row r="1341" spans="3:5">
      <c r="C1341" s="179" t="s">
        <v>476</v>
      </c>
      <c r="D1341" s="153">
        <v>17056142</v>
      </c>
      <c r="E1341" s="153">
        <v>17056142</v>
      </c>
    </row>
    <row r="1342" spans="3:5">
      <c r="C1342" s="179" t="s">
        <v>426</v>
      </c>
      <c r="D1342" s="153">
        <v>1350000</v>
      </c>
      <c r="E1342" s="153">
        <v>0</v>
      </c>
    </row>
    <row r="1343" spans="3:5">
      <c r="C1343" s="179" t="s">
        <v>1053</v>
      </c>
      <c r="D1343" s="153">
        <v>3886577</v>
      </c>
      <c r="E1343" s="153">
        <v>0</v>
      </c>
    </row>
    <row r="1344" spans="3:5">
      <c r="C1344" s="179" t="s">
        <v>1677</v>
      </c>
      <c r="D1344" s="153">
        <v>1048064</v>
      </c>
      <c r="E1344" s="153">
        <v>926187</v>
      </c>
    </row>
    <row r="1345" spans="3:5">
      <c r="C1345" s="179" t="s">
        <v>427</v>
      </c>
      <c r="D1345" s="153">
        <v>3890701</v>
      </c>
      <c r="E1345" s="153">
        <v>0</v>
      </c>
    </row>
    <row r="1346" spans="3:5">
      <c r="C1346" s="179" t="s">
        <v>1678</v>
      </c>
      <c r="D1346" s="153">
        <v>9357241</v>
      </c>
      <c r="E1346" s="153">
        <v>0</v>
      </c>
    </row>
    <row r="1347" spans="3:5">
      <c r="C1347" s="179" t="s">
        <v>1130</v>
      </c>
      <c r="D1347" s="153">
        <v>20000000</v>
      </c>
      <c r="E1347" s="153">
        <v>0</v>
      </c>
    </row>
    <row r="1348" spans="3:5">
      <c r="C1348" s="179" t="s">
        <v>1131</v>
      </c>
      <c r="D1348" s="153">
        <v>10235232</v>
      </c>
      <c r="E1348" s="153">
        <v>0</v>
      </c>
    </row>
    <row r="1349" spans="3:5">
      <c r="C1349" s="179" t="s">
        <v>428</v>
      </c>
      <c r="D1349" s="153">
        <v>84954779</v>
      </c>
      <c r="E1349" s="153">
        <v>19884430.73</v>
      </c>
    </row>
    <row r="1350" spans="3:5">
      <c r="C1350" s="179" t="s">
        <v>429</v>
      </c>
      <c r="D1350" s="153">
        <v>50000000</v>
      </c>
      <c r="E1350" s="153">
        <v>0</v>
      </c>
    </row>
    <row r="1351" spans="3:5">
      <c r="C1351" s="179" t="s">
        <v>1320</v>
      </c>
      <c r="D1351" s="153">
        <v>30000000</v>
      </c>
      <c r="E1351" s="153">
        <v>0</v>
      </c>
    </row>
    <row r="1352" spans="3:5">
      <c r="C1352" s="179" t="s">
        <v>1319</v>
      </c>
      <c r="D1352" s="153">
        <v>14157037</v>
      </c>
      <c r="E1352" s="153">
        <v>6485621.4800000004</v>
      </c>
    </row>
    <row r="1353" spans="3:5">
      <c r="C1353" s="179" t="s">
        <v>1054</v>
      </c>
      <c r="D1353" s="153">
        <v>30000000</v>
      </c>
      <c r="E1353" s="153">
        <v>0</v>
      </c>
    </row>
    <row r="1354" spans="3:5">
      <c r="C1354" s="179" t="s">
        <v>1570</v>
      </c>
      <c r="D1354" s="153">
        <v>26731745</v>
      </c>
      <c r="E1354" s="153">
        <v>0</v>
      </c>
    </row>
    <row r="1355" spans="3:5">
      <c r="C1355" s="179" t="s">
        <v>1132</v>
      </c>
      <c r="D1355" s="153">
        <v>7564426</v>
      </c>
      <c r="E1355" s="153">
        <v>0</v>
      </c>
    </row>
    <row r="1356" spans="3:5">
      <c r="C1356" s="179" t="s">
        <v>1679</v>
      </c>
      <c r="D1356" s="153">
        <v>71052120</v>
      </c>
      <c r="E1356" s="153">
        <v>0</v>
      </c>
    </row>
    <row r="1357" spans="3:5">
      <c r="C1357" s="179" t="s">
        <v>982</v>
      </c>
      <c r="D1357" s="153">
        <v>54690059</v>
      </c>
      <c r="E1357" s="153">
        <v>24859939.710000001</v>
      </c>
    </row>
    <row r="1358" spans="3:5">
      <c r="C1358" s="179" t="s">
        <v>983</v>
      </c>
      <c r="D1358" s="153">
        <v>53144182</v>
      </c>
      <c r="E1358" s="153">
        <v>0</v>
      </c>
    </row>
    <row r="1359" spans="3:5">
      <c r="C1359" s="179" t="s">
        <v>984</v>
      </c>
      <c r="D1359" s="153">
        <v>82755391</v>
      </c>
      <c r="E1359" s="153">
        <v>0</v>
      </c>
    </row>
    <row r="1360" spans="3:5">
      <c r="C1360" s="179" t="s">
        <v>1680</v>
      </c>
      <c r="D1360" s="153">
        <v>19012173</v>
      </c>
      <c r="E1360" s="153">
        <v>0</v>
      </c>
    </row>
    <row r="1361" spans="3:5">
      <c r="C1361" s="179" t="s">
        <v>1055</v>
      </c>
      <c r="D1361" s="153">
        <v>11354101</v>
      </c>
      <c r="E1361" s="153">
        <v>0</v>
      </c>
    </row>
    <row r="1362" spans="3:5">
      <c r="C1362" s="179" t="s">
        <v>915</v>
      </c>
      <c r="D1362" s="153">
        <v>7317947</v>
      </c>
      <c r="E1362" s="153">
        <v>0</v>
      </c>
    </row>
    <row r="1363" spans="3:5">
      <c r="C1363" s="179" t="s">
        <v>430</v>
      </c>
      <c r="D1363" s="153">
        <v>34156083</v>
      </c>
      <c r="E1363" s="153">
        <v>0</v>
      </c>
    </row>
    <row r="1364" spans="3:5">
      <c r="C1364" s="179" t="s">
        <v>1133</v>
      </c>
      <c r="D1364" s="153">
        <v>12018533</v>
      </c>
      <c r="E1364" s="153">
        <v>0</v>
      </c>
    </row>
    <row r="1365" spans="3:5">
      <c r="C1365" s="179" t="s">
        <v>1318</v>
      </c>
      <c r="D1365" s="153">
        <v>10000000</v>
      </c>
      <c r="E1365" s="153">
        <v>0</v>
      </c>
    </row>
    <row r="1366" spans="3:5">
      <c r="C1366" s="179" t="s">
        <v>916</v>
      </c>
      <c r="D1366" s="153">
        <v>7281426</v>
      </c>
      <c r="E1366" s="153">
        <v>0</v>
      </c>
    </row>
    <row r="1367" spans="3:5">
      <c r="C1367" s="179" t="s">
        <v>1317</v>
      </c>
      <c r="D1367" s="153">
        <v>20000000</v>
      </c>
      <c r="E1367" s="153">
        <v>0</v>
      </c>
    </row>
    <row r="1368" spans="3:5">
      <c r="C1368" s="179" t="s">
        <v>1134</v>
      </c>
      <c r="D1368" s="153">
        <v>5124621</v>
      </c>
      <c r="E1368" s="153">
        <v>0</v>
      </c>
    </row>
    <row r="1369" spans="3:5">
      <c r="C1369" s="179" t="s">
        <v>1681</v>
      </c>
      <c r="D1369" s="153">
        <v>45570901</v>
      </c>
      <c r="E1369" s="153">
        <v>0</v>
      </c>
    </row>
    <row r="1370" spans="3:5">
      <c r="C1370" s="179" t="s">
        <v>1316</v>
      </c>
      <c r="D1370" s="153">
        <v>10000000</v>
      </c>
      <c r="E1370" s="153">
        <v>0</v>
      </c>
    </row>
    <row r="1371" spans="3:5">
      <c r="C1371" s="179" t="s">
        <v>1315</v>
      </c>
      <c r="D1371" s="153">
        <v>10000000</v>
      </c>
      <c r="E1371" s="153">
        <v>0</v>
      </c>
    </row>
    <row r="1372" spans="3:5">
      <c r="C1372" s="179" t="s">
        <v>1314</v>
      </c>
      <c r="D1372" s="153">
        <v>130371036</v>
      </c>
      <c r="E1372" s="153">
        <v>0</v>
      </c>
    </row>
    <row r="1373" spans="3:5">
      <c r="C1373" s="179" t="s">
        <v>917</v>
      </c>
      <c r="D1373" s="153">
        <v>7278512</v>
      </c>
      <c r="E1373" s="153">
        <v>0</v>
      </c>
    </row>
    <row r="1374" spans="3:5">
      <c r="C1374" s="179" t="s">
        <v>1313</v>
      </c>
      <c r="D1374" s="153">
        <v>685956</v>
      </c>
      <c r="E1374" s="153">
        <v>0</v>
      </c>
    </row>
    <row r="1375" spans="3:5">
      <c r="C1375" s="179" t="s">
        <v>1312</v>
      </c>
      <c r="D1375" s="153">
        <v>21530521</v>
      </c>
      <c r="E1375" s="153">
        <v>0</v>
      </c>
    </row>
    <row r="1376" spans="3:5">
      <c r="C1376" s="179" t="s">
        <v>1311</v>
      </c>
      <c r="D1376" s="153">
        <v>2000000</v>
      </c>
      <c r="E1376" s="153">
        <v>0</v>
      </c>
    </row>
    <row r="1377" spans="3:5">
      <c r="C1377" s="179" t="s">
        <v>1310</v>
      </c>
      <c r="D1377" s="153">
        <v>100000000</v>
      </c>
      <c r="E1377" s="153">
        <v>0</v>
      </c>
    </row>
    <row r="1378" spans="3:5">
      <c r="C1378" s="179" t="s">
        <v>918</v>
      </c>
      <c r="D1378" s="153">
        <v>7264502</v>
      </c>
      <c r="E1378" s="153">
        <v>0</v>
      </c>
    </row>
    <row r="1379" spans="3:5">
      <c r="C1379" s="179" t="s">
        <v>1682</v>
      </c>
      <c r="D1379" s="153">
        <v>13310723</v>
      </c>
      <c r="E1379" s="153">
        <v>0</v>
      </c>
    </row>
    <row r="1380" spans="3:5">
      <c r="C1380" s="179" t="s">
        <v>504</v>
      </c>
      <c r="D1380" s="153">
        <v>101397996</v>
      </c>
      <c r="E1380" s="153">
        <v>19086278.109999999</v>
      </c>
    </row>
    <row r="1381" spans="3:5">
      <c r="C1381" s="179" t="s">
        <v>919</v>
      </c>
      <c r="D1381" s="153">
        <v>7281033</v>
      </c>
      <c r="E1381" s="153">
        <v>0</v>
      </c>
    </row>
    <row r="1382" spans="3:5">
      <c r="C1382" s="179" t="s">
        <v>1309</v>
      </c>
      <c r="D1382" s="153">
        <v>25000000</v>
      </c>
      <c r="E1382" s="153">
        <v>0</v>
      </c>
    </row>
    <row r="1383" spans="3:5">
      <c r="C1383" s="179" t="s">
        <v>1308</v>
      </c>
      <c r="D1383" s="153">
        <v>78000000</v>
      </c>
      <c r="E1383" s="153">
        <v>0</v>
      </c>
    </row>
    <row r="1384" spans="3:5">
      <c r="C1384" s="179" t="s">
        <v>1307</v>
      </c>
      <c r="D1384" s="153">
        <v>5050000</v>
      </c>
      <c r="E1384" s="153">
        <v>0</v>
      </c>
    </row>
    <row r="1385" spans="3:5">
      <c r="C1385" s="179" t="s">
        <v>920</v>
      </c>
      <c r="D1385" s="153">
        <v>7281426</v>
      </c>
      <c r="E1385" s="153">
        <v>0</v>
      </c>
    </row>
    <row r="1386" spans="3:5">
      <c r="C1386" s="179" t="s">
        <v>1306</v>
      </c>
      <c r="D1386" s="153">
        <v>10000000</v>
      </c>
      <c r="E1386" s="153">
        <v>0</v>
      </c>
    </row>
    <row r="1387" spans="3:5">
      <c r="C1387" s="179" t="s">
        <v>1135</v>
      </c>
      <c r="D1387" s="153">
        <v>2803805</v>
      </c>
      <c r="E1387" s="153">
        <v>0</v>
      </c>
    </row>
    <row r="1388" spans="3:5">
      <c r="C1388" s="179" t="s">
        <v>1136</v>
      </c>
      <c r="D1388" s="153">
        <v>30820896</v>
      </c>
      <c r="E1388" s="153">
        <v>0</v>
      </c>
    </row>
    <row r="1389" spans="3:5">
      <c r="C1389" s="178" t="s">
        <v>245</v>
      </c>
      <c r="D1389" s="180">
        <v>8256000</v>
      </c>
      <c r="E1389" s="180">
        <v>9297520.8200000003</v>
      </c>
    </row>
    <row r="1390" spans="3:5">
      <c r="C1390" s="179" t="s">
        <v>1736</v>
      </c>
      <c r="D1390" s="153">
        <v>0</v>
      </c>
      <c r="E1390" s="153">
        <v>9297520.8200000003</v>
      </c>
    </row>
    <row r="1391" spans="3:5">
      <c r="C1391" s="179" t="s">
        <v>504</v>
      </c>
      <c r="D1391" s="153">
        <v>8256000</v>
      </c>
      <c r="E1391" s="153">
        <v>0</v>
      </c>
    </row>
    <row r="1392" spans="3:5">
      <c r="C1392" s="176" t="s">
        <v>431</v>
      </c>
      <c r="D1392" s="153">
        <v>1141004658</v>
      </c>
      <c r="E1392" s="153">
        <v>284169478.33000004</v>
      </c>
    </row>
    <row r="1393" spans="3:5">
      <c r="C1393" s="178" t="s">
        <v>243</v>
      </c>
      <c r="D1393" s="180">
        <v>1124202528</v>
      </c>
      <c r="E1393" s="180">
        <v>284169478.33000004</v>
      </c>
    </row>
    <row r="1394" spans="3:5">
      <c r="C1394" s="179" t="s">
        <v>432</v>
      </c>
      <c r="D1394" s="153">
        <v>170900000</v>
      </c>
      <c r="E1394" s="153">
        <v>900000</v>
      </c>
    </row>
    <row r="1395" spans="3:5">
      <c r="C1395" s="179" t="s">
        <v>1544</v>
      </c>
      <c r="D1395" s="153">
        <v>3355957</v>
      </c>
      <c r="E1395" s="153">
        <v>0</v>
      </c>
    </row>
    <row r="1396" spans="3:5">
      <c r="C1396" s="179" t="s">
        <v>1305</v>
      </c>
      <c r="D1396" s="153">
        <v>31984150</v>
      </c>
      <c r="E1396" s="153">
        <v>20000000</v>
      </c>
    </row>
    <row r="1397" spans="3:5">
      <c r="C1397" s="179" t="s">
        <v>1224</v>
      </c>
      <c r="D1397" s="153">
        <v>25587303</v>
      </c>
      <c r="E1397" s="153">
        <v>20000000</v>
      </c>
    </row>
    <row r="1398" spans="3:5">
      <c r="C1398" s="179" t="s">
        <v>985</v>
      </c>
      <c r="D1398" s="153">
        <v>230022862</v>
      </c>
      <c r="E1398" s="153">
        <v>92922776.859999999</v>
      </c>
    </row>
    <row r="1399" spans="3:5">
      <c r="C1399" s="179" t="s">
        <v>1024</v>
      </c>
      <c r="D1399" s="153">
        <v>259163406</v>
      </c>
      <c r="E1399" s="153">
        <v>31423376.289999999</v>
      </c>
    </row>
    <row r="1400" spans="3:5">
      <c r="C1400" s="179" t="s">
        <v>707</v>
      </c>
      <c r="D1400" s="153">
        <v>5045444</v>
      </c>
      <c r="E1400" s="153">
        <v>0</v>
      </c>
    </row>
    <row r="1401" spans="3:5">
      <c r="C1401" s="179" t="s">
        <v>433</v>
      </c>
      <c r="D1401" s="153">
        <v>28835516</v>
      </c>
      <c r="E1401" s="153">
        <v>51033067.079999998</v>
      </c>
    </row>
    <row r="1402" spans="3:5">
      <c r="C1402" s="179" t="s">
        <v>1304</v>
      </c>
      <c r="D1402" s="153">
        <v>1394931</v>
      </c>
      <c r="E1402" s="153">
        <v>0</v>
      </c>
    </row>
    <row r="1403" spans="3:5">
      <c r="C1403" s="179" t="s">
        <v>1025</v>
      </c>
      <c r="D1403" s="153">
        <v>17690642</v>
      </c>
      <c r="E1403" s="153">
        <v>0</v>
      </c>
    </row>
    <row r="1404" spans="3:5">
      <c r="C1404" s="179" t="s">
        <v>1223</v>
      </c>
      <c r="D1404" s="153">
        <v>67437623</v>
      </c>
      <c r="E1404" s="153">
        <v>62797736</v>
      </c>
    </row>
    <row r="1405" spans="3:5">
      <c r="C1405" s="179" t="s">
        <v>1137</v>
      </c>
      <c r="D1405" s="153">
        <v>26976614</v>
      </c>
      <c r="E1405" s="153">
        <v>0</v>
      </c>
    </row>
    <row r="1406" spans="3:5">
      <c r="C1406" s="179" t="s">
        <v>1138</v>
      </c>
      <c r="D1406" s="153">
        <v>6195995</v>
      </c>
      <c r="E1406" s="153">
        <v>0</v>
      </c>
    </row>
    <row r="1407" spans="3:5">
      <c r="C1407" s="179" t="s">
        <v>1139</v>
      </c>
      <c r="D1407" s="153">
        <v>10000000</v>
      </c>
      <c r="E1407" s="153">
        <v>0</v>
      </c>
    </row>
    <row r="1408" spans="3:5">
      <c r="C1408" s="179" t="s">
        <v>505</v>
      </c>
      <c r="D1408" s="153">
        <v>239612085</v>
      </c>
      <c r="E1408" s="153">
        <v>5092522.0999999996</v>
      </c>
    </row>
    <row r="1409" spans="3:5">
      <c r="C1409" s="178" t="s">
        <v>245</v>
      </c>
      <c r="D1409" s="180">
        <v>16802130</v>
      </c>
      <c r="E1409" s="180">
        <v>0</v>
      </c>
    </row>
    <row r="1410" spans="3:5">
      <c r="C1410" s="179" t="s">
        <v>505</v>
      </c>
      <c r="D1410" s="153">
        <v>16802130</v>
      </c>
      <c r="E1410" s="153">
        <v>0</v>
      </c>
    </row>
    <row r="1411" spans="3:5">
      <c r="C1411" s="176" t="s">
        <v>434</v>
      </c>
      <c r="D1411" s="153">
        <v>883749625</v>
      </c>
      <c r="E1411" s="153">
        <v>174371840.78</v>
      </c>
    </row>
    <row r="1412" spans="3:5">
      <c r="C1412" s="178" t="s">
        <v>243</v>
      </c>
      <c r="D1412" s="180">
        <v>768749625</v>
      </c>
      <c r="E1412" s="180">
        <v>166725248.91</v>
      </c>
    </row>
    <row r="1413" spans="3:5">
      <c r="C1413" s="179" t="s">
        <v>1683</v>
      </c>
      <c r="D1413" s="153">
        <v>79437546</v>
      </c>
      <c r="E1413" s="153">
        <v>7652665.9100000001</v>
      </c>
    </row>
    <row r="1414" spans="3:5">
      <c r="C1414" s="179" t="s">
        <v>435</v>
      </c>
      <c r="D1414" s="153">
        <v>47785043</v>
      </c>
      <c r="E1414" s="153">
        <v>6044224.5899999999</v>
      </c>
    </row>
    <row r="1415" spans="3:5">
      <c r="C1415" s="179" t="s">
        <v>1222</v>
      </c>
      <c r="D1415" s="153">
        <v>100000000</v>
      </c>
      <c r="E1415" s="153">
        <v>0</v>
      </c>
    </row>
    <row r="1416" spans="3:5">
      <c r="C1416" s="179" t="s">
        <v>1684</v>
      </c>
      <c r="D1416" s="153">
        <v>38876602</v>
      </c>
      <c r="E1416" s="153">
        <v>36932772</v>
      </c>
    </row>
    <row r="1417" spans="3:5">
      <c r="C1417" s="179" t="s">
        <v>1221</v>
      </c>
      <c r="D1417" s="153">
        <v>5000000</v>
      </c>
      <c r="E1417" s="153">
        <v>0</v>
      </c>
    </row>
    <row r="1418" spans="3:5">
      <c r="C1418" s="179" t="s">
        <v>708</v>
      </c>
      <c r="D1418" s="153">
        <v>2080338</v>
      </c>
      <c r="E1418" s="153">
        <v>0</v>
      </c>
    </row>
    <row r="1419" spans="3:5">
      <c r="C1419" s="179" t="s">
        <v>709</v>
      </c>
      <c r="D1419" s="153">
        <v>1787840</v>
      </c>
      <c r="E1419" s="153">
        <v>0</v>
      </c>
    </row>
    <row r="1420" spans="3:5">
      <c r="C1420" s="179" t="s">
        <v>1303</v>
      </c>
      <c r="D1420" s="153">
        <v>65220743</v>
      </c>
      <c r="E1420" s="153">
        <v>0</v>
      </c>
    </row>
    <row r="1421" spans="3:5">
      <c r="C1421" s="179" t="s">
        <v>710</v>
      </c>
      <c r="D1421" s="153">
        <v>3148512</v>
      </c>
      <c r="E1421" s="153">
        <v>0</v>
      </c>
    </row>
    <row r="1422" spans="3:5">
      <c r="C1422" s="179" t="s">
        <v>1026</v>
      </c>
      <c r="D1422" s="153">
        <v>3534444</v>
      </c>
      <c r="E1422" s="153">
        <v>0</v>
      </c>
    </row>
    <row r="1423" spans="3:5">
      <c r="C1423" s="179" t="s">
        <v>1302</v>
      </c>
      <c r="D1423" s="153">
        <v>99753891</v>
      </c>
      <c r="E1423" s="153">
        <v>34721095.689999998</v>
      </c>
    </row>
    <row r="1424" spans="3:5">
      <c r="C1424" s="179" t="s">
        <v>1543</v>
      </c>
      <c r="D1424" s="153">
        <v>21660226</v>
      </c>
      <c r="E1424" s="153">
        <v>0</v>
      </c>
    </row>
    <row r="1425" spans="3:5">
      <c r="C1425" s="179" t="s">
        <v>1220</v>
      </c>
      <c r="D1425" s="153">
        <v>5000000</v>
      </c>
      <c r="E1425" s="153">
        <v>0</v>
      </c>
    </row>
    <row r="1426" spans="3:5">
      <c r="C1426" s="179" t="s">
        <v>1141</v>
      </c>
      <c r="D1426" s="153">
        <v>35607958</v>
      </c>
      <c r="E1426" s="153">
        <v>0</v>
      </c>
    </row>
    <row r="1427" spans="3:5">
      <c r="C1427" s="179" t="s">
        <v>506</v>
      </c>
      <c r="D1427" s="153">
        <v>36368030</v>
      </c>
      <c r="E1427" s="153">
        <v>28718037.289999999</v>
      </c>
    </row>
    <row r="1428" spans="3:5">
      <c r="C1428" s="179" t="s">
        <v>1685</v>
      </c>
      <c r="D1428" s="153">
        <v>123841896</v>
      </c>
      <c r="E1428" s="153">
        <v>52656453.43</v>
      </c>
    </row>
    <row r="1429" spans="3:5">
      <c r="C1429" s="179" t="s">
        <v>944</v>
      </c>
      <c r="D1429" s="153">
        <v>24700</v>
      </c>
      <c r="E1429" s="153">
        <v>0</v>
      </c>
    </row>
    <row r="1430" spans="3:5">
      <c r="C1430" s="179" t="s">
        <v>1219</v>
      </c>
      <c r="D1430" s="153">
        <v>20000000</v>
      </c>
      <c r="E1430" s="153">
        <v>0</v>
      </c>
    </row>
    <row r="1431" spans="3:5">
      <c r="C1431" s="179" t="s">
        <v>1190</v>
      </c>
      <c r="D1431" s="153">
        <v>5000000</v>
      </c>
      <c r="E1431" s="153">
        <v>0</v>
      </c>
    </row>
    <row r="1432" spans="3:5">
      <c r="C1432" s="179" t="s">
        <v>1542</v>
      </c>
      <c r="D1432" s="153">
        <v>74621856</v>
      </c>
      <c r="E1432" s="153">
        <v>0</v>
      </c>
    </row>
    <row r="1433" spans="3:5">
      <c r="C1433" s="178" t="s">
        <v>245</v>
      </c>
      <c r="D1433" s="180">
        <v>115000000</v>
      </c>
      <c r="E1433" s="180">
        <v>7646591.8700000001</v>
      </c>
    </row>
    <row r="1434" spans="3:5">
      <c r="C1434" s="179" t="s">
        <v>1140</v>
      </c>
      <c r="D1434" s="153">
        <v>10000000</v>
      </c>
      <c r="E1434" s="153">
        <v>7646591.8700000001</v>
      </c>
    </row>
    <row r="1435" spans="3:5">
      <c r="C1435" s="179" t="s">
        <v>1190</v>
      </c>
      <c r="D1435" s="153">
        <v>105000000</v>
      </c>
      <c r="E1435" s="153">
        <v>0</v>
      </c>
    </row>
    <row r="1436" spans="3:5">
      <c r="C1436" s="176" t="s">
        <v>258</v>
      </c>
      <c r="D1436" s="153">
        <v>23638967274</v>
      </c>
      <c r="E1436" s="153">
        <v>3052625005.0599995</v>
      </c>
    </row>
    <row r="1437" spans="3:5">
      <c r="C1437" s="178" t="s">
        <v>243</v>
      </c>
      <c r="D1437" s="180">
        <v>8185911633</v>
      </c>
      <c r="E1437" s="180">
        <v>2367962032.7900004</v>
      </c>
    </row>
    <row r="1438" spans="3:5">
      <c r="C1438" s="179" t="s">
        <v>1301</v>
      </c>
      <c r="D1438" s="153">
        <v>7362516</v>
      </c>
      <c r="E1438" s="153">
        <v>0</v>
      </c>
    </row>
    <row r="1439" spans="3:5">
      <c r="C1439" s="179" t="s">
        <v>1300</v>
      </c>
      <c r="D1439" s="153">
        <v>1000000</v>
      </c>
      <c r="E1439" s="153">
        <v>0</v>
      </c>
    </row>
    <row r="1440" spans="3:5">
      <c r="C1440" s="179" t="s">
        <v>1299</v>
      </c>
      <c r="D1440" s="153">
        <v>194161377</v>
      </c>
      <c r="E1440" s="153">
        <v>0</v>
      </c>
    </row>
    <row r="1441" spans="3:5">
      <c r="C1441" s="179" t="s">
        <v>1533</v>
      </c>
      <c r="D1441" s="153">
        <v>25000000</v>
      </c>
      <c r="E1441" s="153">
        <v>0</v>
      </c>
    </row>
    <row r="1442" spans="3:5">
      <c r="C1442" s="179" t="s">
        <v>1686</v>
      </c>
      <c r="D1442" s="153">
        <v>6228157</v>
      </c>
      <c r="E1442" s="153">
        <v>0</v>
      </c>
    </row>
    <row r="1443" spans="3:5">
      <c r="C1443" s="179" t="s">
        <v>1298</v>
      </c>
      <c r="D1443" s="153">
        <v>4329132</v>
      </c>
      <c r="E1443" s="153">
        <v>0</v>
      </c>
    </row>
    <row r="1444" spans="3:5">
      <c r="C1444" s="179" t="s">
        <v>1297</v>
      </c>
      <c r="D1444" s="153">
        <v>2513122</v>
      </c>
      <c r="E1444" s="153">
        <v>0</v>
      </c>
    </row>
    <row r="1445" spans="3:5">
      <c r="C1445" s="179" t="s">
        <v>436</v>
      </c>
      <c r="D1445" s="153">
        <v>150000000</v>
      </c>
      <c r="E1445" s="153">
        <v>31850189.810000002</v>
      </c>
    </row>
    <row r="1446" spans="3:5">
      <c r="C1446" s="179" t="s">
        <v>1252</v>
      </c>
      <c r="D1446" s="153">
        <v>1300000000</v>
      </c>
      <c r="E1446" s="153">
        <v>823846198.11000001</v>
      </c>
    </row>
    <row r="1447" spans="3:5">
      <c r="C1447" s="179" t="s">
        <v>1687</v>
      </c>
      <c r="D1447" s="153">
        <v>9000000</v>
      </c>
      <c r="E1447" s="153">
        <v>0</v>
      </c>
    </row>
    <row r="1448" spans="3:5">
      <c r="C1448" s="179" t="s">
        <v>1688</v>
      </c>
      <c r="D1448" s="153">
        <v>77011014</v>
      </c>
      <c r="E1448" s="153">
        <v>19022339.789999999</v>
      </c>
    </row>
    <row r="1449" spans="3:5">
      <c r="C1449" s="179" t="s">
        <v>1251</v>
      </c>
      <c r="D1449" s="153">
        <v>2000000</v>
      </c>
      <c r="E1449" s="153">
        <v>0</v>
      </c>
    </row>
    <row r="1450" spans="3:5">
      <c r="C1450" s="179" t="s">
        <v>1296</v>
      </c>
      <c r="D1450" s="153">
        <v>65535117</v>
      </c>
      <c r="E1450" s="153">
        <v>0</v>
      </c>
    </row>
    <row r="1451" spans="3:5">
      <c r="C1451" s="179" t="s">
        <v>437</v>
      </c>
      <c r="D1451" s="153">
        <v>610000001</v>
      </c>
      <c r="E1451" s="153">
        <v>349025053.99999994</v>
      </c>
    </row>
    <row r="1452" spans="3:5">
      <c r="C1452" s="179" t="s">
        <v>1743</v>
      </c>
      <c r="D1452" s="153">
        <v>0</v>
      </c>
      <c r="E1452" s="153">
        <v>0</v>
      </c>
    </row>
    <row r="1453" spans="3:5">
      <c r="C1453" s="179" t="s">
        <v>1295</v>
      </c>
      <c r="D1453" s="153">
        <v>779207</v>
      </c>
      <c r="E1453" s="153">
        <v>0</v>
      </c>
    </row>
    <row r="1454" spans="3:5">
      <c r="C1454" s="179" t="s">
        <v>438</v>
      </c>
      <c r="D1454" s="153">
        <v>940000000</v>
      </c>
      <c r="E1454" s="153">
        <v>173685380.79999998</v>
      </c>
    </row>
    <row r="1455" spans="3:5">
      <c r="C1455" s="179" t="s">
        <v>1294</v>
      </c>
      <c r="D1455" s="153">
        <v>8415087</v>
      </c>
      <c r="E1455" s="153">
        <v>0</v>
      </c>
    </row>
    <row r="1456" spans="3:5">
      <c r="C1456" s="179" t="s">
        <v>1250</v>
      </c>
      <c r="D1456" s="153">
        <v>17424123</v>
      </c>
      <c r="E1456" s="153">
        <v>0</v>
      </c>
    </row>
    <row r="1457" spans="3:5">
      <c r="C1457" s="179" t="s">
        <v>1689</v>
      </c>
      <c r="D1457" s="153">
        <v>16847189</v>
      </c>
      <c r="E1457" s="153">
        <v>0</v>
      </c>
    </row>
    <row r="1458" spans="3:5">
      <c r="C1458" s="179" t="s">
        <v>1690</v>
      </c>
      <c r="D1458" s="153">
        <v>193657772</v>
      </c>
      <c r="E1458" s="153">
        <v>0</v>
      </c>
    </row>
    <row r="1459" spans="3:5">
      <c r="C1459" s="179" t="s">
        <v>459</v>
      </c>
      <c r="D1459" s="153">
        <v>10554785</v>
      </c>
      <c r="E1459" s="153">
        <v>0</v>
      </c>
    </row>
    <row r="1460" spans="3:5">
      <c r="C1460" s="179" t="s">
        <v>1293</v>
      </c>
      <c r="D1460" s="153">
        <v>1235409</v>
      </c>
      <c r="E1460" s="153">
        <v>0</v>
      </c>
    </row>
    <row r="1461" spans="3:5">
      <c r="C1461" s="179" t="s">
        <v>1029</v>
      </c>
      <c r="D1461" s="153">
        <v>6755924</v>
      </c>
      <c r="E1461" s="153">
        <v>0</v>
      </c>
    </row>
    <row r="1462" spans="3:5">
      <c r="C1462" s="179" t="s">
        <v>1292</v>
      </c>
      <c r="D1462" s="153">
        <v>41882</v>
      </c>
      <c r="E1462" s="153">
        <v>0</v>
      </c>
    </row>
    <row r="1463" spans="3:5">
      <c r="C1463" s="179" t="s">
        <v>1691</v>
      </c>
      <c r="D1463" s="153">
        <v>24000000</v>
      </c>
      <c r="E1463" s="153">
        <v>0</v>
      </c>
    </row>
    <row r="1464" spans="3:5">
      <c r="C1464" s="179" t="s">
        <v>439</v>
      </c>
      <c r="D1464" s="153">
        <v>2873229</v>
      </c>
      <c r="E1464" s="153">
        <v>0</v>
      </c>
    </row>
    <row r="1465" spans="3:5">
      <c r="C1465" s="179" t="s">
        <v>1291</v>
      </c>
      <c r="D1465" s="153">
        <v>55999</v>
      </c>
      <c r="E1465" s="153">
        <v>0</v>
      </c>
    </row>
    <row r="1466" spans="3:5">
      <c r="C1466" s="179" t="s">
        <v>1290</v>
      </c>
      <c r="D1466" s="153">
        <v>3264355</v>
      </c>
      <c r="E1466" s="153">
        <v>0</v>
      </c>
    </row>
    <row r="1467" spans="3:5">
      <c r="C1467" s="179" t="s">
        <v>440</v>
      </c>
      <c r="D1467" s="153">
        <v>486807313</v>
      </c>
      <c r="E1467" s="153">
        <v>876186513.59000003</v>
      </c>
    </row>
    <row r="1468" spans="3:5">
      <c r="C1468" s="179" t="s">
        <v>1289</v>
      </c>
      <c r="D1468" s="153">
        <v>135000000</v>
      </c>
      <c r="E1468" s="153">
        <v>0</v>
      </c>
    </row>
    <row r="1469" spans="3:5">
      <c r="C1469" s="179" t="s">
        <v>1030</v>
      </c>
      <c r="D1469" s="153">
        <v>1235409</v>
      </c>
      <c r="E1469" s="153">
        <v>0</v>
      </c>
    </row>
    <row r="1470" spans="3:5">
      <c r="C1470" s="179" t="s">
        <v>1288</v>
      </c>
      <c r="D1470" s="153">
        <v>2000000</v>
      </c>
      <c r="E1470" s="153">
        <v>0</v>
      </c>
    </row>
    <row r="1471" spans="3:5">
      <c r="C1471" s="179" t="s">
        <v>597</v>
      </c>
      <c r="D1471" s="153">
        <v>1235409</v>
      </c>
      <c r="E1471" s="153">
        <v>0</v>
      </c>
    </row>
    <row r="1472" spans="3:5">
      <c r="C1472" s="179" t="s">
        <v>1287</v>
      </c>
      <c r="D1472" s="153">
        <v>2223577</v>
      </c>
      <c r="E1472" s="153">
        <v>0</v>
      </c>
    </row>
    <row r="1473" spans="3:5">
      <c r="C1473" s="179" t="s">
        <v>1286</v>
      </c>
      <c r="D1473" s="153">
        <v>13816424</v>
      </c>
      <c r="E1473" s="153">
        <v>0</v>
      </c>
    </row>
    <row r="1474" spans="3:5">
      <c r="C1474" s="179" t="s">
        <v>441</v>
      </c>
      <c r="D1474" s="153">
        <v>80162210</v>
      </c>
      <c r="E1474" s="153">
        <v>24138794.010000002</v>
      </c>
    </row>
    <row r="1475" spans="3:5">
      <c r="C1475" s="179" t="s">
        <v>1541</v>
      </c>
      <c r="D1475" s="153">
        <v>74323660</v>
      </c>
      <c r="E1475" s="153">
        <v>0</v>
      </c>
    </row>
    <row r="1476" spans="3:5">
      <c r="C1476" s="179" t="s">
        <v>1031</v>
      </c>
      <c r="D1476" s="153">
        <v>5885745</v>
      </c>
      <c r="E1476" s="153">
        <v>0</v>
      </c>
    </row>
    <row r="1477" spans="3:5">
      <c r="C1477" s="179" t="s">
        <v>1285</v>
      </c>
      <c r="D1477" s="153">
        <v>1217491</v>
      </c>
      <c r="E1477" s="153">
        <v>0</v>
      </c>
    </row>
    <row r="1478" spans="3:5">
      <c r="C1478" s="179" t="s">
        <v>1032</v>
      </c>
      <c r="D1478" s="153">
        <v>779207</v>
      </c>
      <c r="E1478" s="153">
        <v>0</v>
      </c>
    </row>
    <row r="1479" spans="3:5">
      <c r="C1479" s="179" t="s">
        <v>1284</v>
      </c>
      <c r="D1479" s="153">
        <v>1226842</v>
      </c>
      <c r="E1479" s="153">
        <v>0</v>
      </c>
    </row>
    <row r="1480" spans="3:5">
      <c r="C1480" s="179" t="s">
        <v>1283</v>
      </c>
      <c r="D1480" s="153">
        <v>50000000</v>
      </c>
      <c r="E1480" s="153">
        <v>0</v>
      </c>
    </row>
    <row r="1481" spans="3:5">
      <c r="C1481" s="179" t="s">
        <v>1540</v>
      </c>
      <c r="D1481" s="153">
        <v>75000000</v>
      </c>
      <c r="E1481" s="153">
        <v>0</v>
      </c>
    </row>
    <row r="1482" spans="3:5">
      <c r="C1482" s="179" t="s">
        <v>478</v>
      </c>
      <c r="D1482" s="153">
        <v>5000000</v>
      </c>
      <c r="E1482" s="153">
        <v>1960357.84</v>
      </c>
    </row>
    <row r="1483" spans="3:5">
      <c r="C1483" s="179" t="s">
        <v>1282</v>
      </c>
      <c r="D1483" s="153">
        <v>80000000</v>
      </c>
      <c r="E1483" s="153">
        <v>0</v>
      </c>
    </row>
    <row r="1484" spans="3:5">
      <c r="C1484" s="179" t="s">
        <v>1539</v>
      </c>
      <c r="D1484" s="153">
        <v>31691995</v>
      </c>
      <c r="E1484" s="153">
        <v>0</v>
      </c>
    </row>
    <row r="1485" spans="3:5">
      <c r="C1485" s="179" t="s">
        <v>1281</v>
      </c>
      <c r="D1485" s="153">
        <v>3922569</v>
      </c>
      <c r="E1485" s="153">
        <v>0</v>
      </c>
    </row>
    <row r="1486" spans="3:5">
      <c r="C1486" s="179" t="s">
        <v>442</v>
      </c>
      <c r="D1486" s="153">
        <v>2000000</v>
      </c>
      <c r="E1486" s="153">
        <v>0</v>
      </c>
    </row>
    <row r="1487" spans="3:5">
      <c r="C1487" s="179" t="s">
        <v>1692</v>
      </c>
      <c r="D1487" s="153">
        <v>1000000000</v>
      </c>
      <c r="E1487" s="153">
        <v>0</v>
      </c>
    </row>
    <row r="1488" spans="3:5">
      <c r="C1488" s="179" t="s">
        <v>1280</v>
      </c>
      <c r="D1488" s="153">
        <v>36754019</v>
      </c>
      <c r="E1488" s="153">
        <v>0</v>
      </c>
    </row>
    <row r="1489" spans="3:5">
      <c r="C1489" s="179" t="s">
        <v>921</v>
      </c>
      <c r="D1489" s="153">
        <v>2642087</v>
      </c>
      <c r="E1489" s="153">
        <v>0</v>
      </c>
    </row>
    <row r="1490" spans="3:5">
      <c r="C1490" s="179" t="s">
        <v>922</v>
      </c>
      <c r="D1490" s="153">
        <v>2083629</v>
      </c>
      <c r="E1490" s="153">
        <v>0</v>
      </c>
    </row>
    <row r="1491" spans="3:5">
      <c r="C1491" s="179" t="s">
        <v>923</v>
      </c>
      <c r="D1491" s="153">
        <v>3397736</v>
      </c>
      <c r="E1491" s="153">
        <v>0</v>
      </c>
    </row>
    <row r="1492" spans="3:5">
      <c r="C1492" s="179" t="s">
        <v>1538</v>
      </c>
      <c r="D1492" s="153">
        <v>12635469</v>
      </c>
      <c r="E1492" s="153">
        <v>0</v>
      </c>
    </row>
    <row r="1493" spans="3:5">
      <c r="C1493" s="179" t="s">
        <v>477</v>
      </c>
      <c r="D1493" s="153">
        <v>26665895</v>
      </c>
      <c r="E1493" s="153">
        <v>0</v>
      </c>
    </row>
    <row r="1494" spans="3:5">
      <c r="C1494" s="179" t="s">
        <v>1279</v>
      </c>
      <c r="D1494" s="153">
        <v>138712</v>
      </c>
      <c r="E1494" s="153">
        <v>0</v>
      </c>
    </row>
    <row r="1495" spans="3:5">
      <c r="C1495" s="179" t="s">
        <v>1278</v>
      </c>
      <c r="D1495" s="153">
        <v>3356164</v>
      </c>
      <c r="E1495" s="153">
        <v>0</v>
      </c>
    </row>
    <row r="1496" spans="3:5">
      <c r="C1496" s="179" t="s">
        <v>1277</v>
      </c>
      <c r="D1496" s="153">
        <v>14404663</v>
      </c>
      <c r="E1496" s="153">
        <v>0</v>
      </c>
    </row>
    <row r="1497" spans="3:5">
      <c r="C1497" s="179" t="s">
        <v>460</v>
      </c>
      <c r="D1497" s="153">
        <v>5404349</v>
      </c>
      <c r="E1497" s="153">
        <v>0</v>
      </c>
    </row>
    <row r="1498" spans="3:5">
      <c r="C1498" s="179" t="s">
        <v>1276</v>
      </c>
      <c r="D1498" s="153">
        <v>3397736</v>
      </c>
      <c r="E1498" s="153">
        <v>0</v>
      </c>
    </row>
    <row r="1499" spans="3:5">
      <c r="C1499" s="179" t="s">
        <v>1058</v>
      </c>
      <c r="D1499" s="153">
        <v>70707142</v>
      </c>
      <c r="E1499" s="153">
        <v>15845393.859999999</v>
      </c>
    </row>
    <row r="1500" spans="3:5">
      <c r="C1500" s="179" t="s">
        <v>1537</v>
      </c>
      <c r="D1500" s="153">
        <v>45320695</v>
      </c>
      <c r="E1500" s="153">
        <v>0</v>
      </c>
    </row>
    <row r="1501" spans="3:5">
      <c r="C1501" s="179" t="s">
        <v>933</v>
      </c>
      <c r="D1501" s="153">
        <v>3397736</v>
      </c>
      <c r="E1501" s="153">
        <v>0</v>
      </c>
    </row>
    <row r="1502" spans="3:5">
      <c r="C1502" s="179" t="s">
        <v>1275</v>
      </c>
      <c r="D1502" s="153">
        <v>13049408</v>
      </c>
      <c r="E1502" s="153">
        <v>0</v>
      </c>
    </row>
    <row r="1503" spans="3:5">
      <c r="C1503" s="179" t="s">
        <v>1274</v>
      </c>
      <c r="D1503" s="153">
        <v>3397736</v>
      </c>
      <c r="E1503" s="153">
        <v>0</v>
      </c>
    </row>
    <row r="1504" spans="3:5">
      <c r="C1504" s="179" t="s">
        <v>1142</v>
      </c>
      <c r="D1504" s="153">
        <v>10991381</v>
      </c>
      <c r="E1504" s="153">
        <v>0</v>
      </c>
    </row>
    <row r="1505" spans="3:5">
      <c r="C1505" s="179" t="s">
        <v>1536</v>
      </c>
      <c r="D1505" s="153">
        <v>327553</v>
      </c>
      <c r="E1505" s="153">
        <v>0</v>
      </c>
    </row>
    <row r="1506" spans="3:5">
      <c r="C1506" s="179" t="s">
        <v>1273</v>
      </c>
      <c r="D1506" s="153">
        <v>7508745</v>
      </c>
      <c r="E1506" s="153">
        <v>0</v>
      </c>
    </row>
    <row r="1507" spans="3:5">
      <c r="C1507" s="179" t="s">
        <v>1535</v>
      </c>
      <c r="D1507" s="153">
        <v>79000000</v>
      </c>
      <c r="E1507" s="153">
        <v>0</v>
      </c>
    </row>
    <row r="1508" spans="3:5">
      <c r="C1508" s="179" t="s">
        <v>1143</v>
      </c>
      <c r="D1508" s="153">
        <v>5872846</v>
      </c>
      <c r="E1508" s="153">
        <v>0</v>
      </c>
    </row>
    <row r="1509" spans="3:5">
      <c r="C1509" s="179" t="s">
        <v>1033</v>
      </c>
      <c r="D1509" s="153">
        <v>1000000</v>
      </c>
      <c r="E1509" s="153">
        <v>0</v>
      </c>
    </row>
    <row r="1510" spans="3:5">
      <c r="C1510" s="179" t="s">
        <v>1034</v>
      </c>
      <c r="D1510" s="153">
        <v>150000000</v>
      </c>
      <c r="E1510" s="153">
        <v>0</v>
      </c>
    </row>
    <row r="1511" spans="3:5">
      <c r="C1511" s="179" t="s">
        <v>1272</v>
      </c>
      <c r="D1511" s="153">
        <v>3397736</v>
      </c>
      <c r="E1511" s="153">
        <v>0</v>
      </c>
    </row>
    <row r="1512" spans="3:5">
      <c r="C1512" s="179" t="s">
        <v>826</v>
      </c>
      <c r="D1512" s="153">
        <v>2768368</v>
      </c>
      <c r="E1512" s="153">
        <v>285927.18</v>
      </c>
    </row>
    <row r="1513" spans="3:5">
      <c r="C1513" s="179" t="s">
        <v>1271</v>
      </c>
      <c r="D1513" s="153">
        <v>2083629</v>
      </c>
      <c r="E1513" s="153">
        <v>0</v>
      </c>
    </row>
    <row r="1514" spans="3:5">
      <c r="C1514" s="179" t="s">
        <v>443</v>
      </c>
      <c r="D1514" s="153">
        <v>113083454</v>
      </c>
      <c r="E1514" s="153">
        <v>0</v>
      </c>
    </row>
    <row r="1515" spans="3:5">
      <c r="C1515" s="179" t="s">
        <v>1270</v>
      </c>
      <c r="D1515" s="153">
        <v>3397736</v>
      </c>
      <c r="E1515" s="153">
        <v>0</v>
      </c>
    </row>
    <row r="1516" spans="3:5">
      <c r="C1516" s="179" t="s">
        <v>479</v>
      </c>
      <c r="D1516" s="153">
        <v>511857547</v>
      </c>
      <c r="E1516" s="153">
        <v>0</v>
      </c>
    </row>
    <row r="1517" spans="3:5">
      <c r="C1517" s="179" t="s">
        <v>1269</v>
      </c>
      <c r="D1517" s="153">
        <v>1386558</v>
      </c>
      <c r="E1517" s="153">
        <v>0</v>
      </c>
    </row>
    <row r="1518" spans="3:5">
      <c r="C1518" s="179" t="s">
        <v>444</v>
      </c>
      <c r="D1518" s="153">
        <v>162584301</v>
      </c>
      <c r="E1518" s="153">
        <v>0</v>
      </c>
    </row>
    <row r="1519" spans="3:5">
      <c r="C1519" s="179" t="s">
        <v>1268</v>
      </c>
      <c r="D1519" s="153">
        <v>10362072</v>
      </c>
      <c r="E1519" s="153">
        <v>0</v>
      </c>
    </row>
    <row r="1520" spans="3:5">
      <c r="C1520" s="179" t="s">
        <v>1144</v>
      </c>
      <c r="D1520" s="153">
        <v>4956061</v>
      </c>
      <c r="E1520" s="153">
        <v>0</v>
      </c>
    </row>
    <row r="1521" spans="3:5">
      <c r="C1521" s="179" t="s">
        <v>1145</v>
      </c>
      <c r="D1521" s="153">
        <v>3630913</v>
      </c>
      <c r="E1521" s="153">
        <v>0</v>
      </c>
    </row>
    <row r="1522" spans="3:5">
      <c r="C1522" s="179" t="s">
        <v>1267</v>
      </c>
      <c r="D1522" s="153">
        <v>2751631</v>
      </c>
      <c r="E1522" s="153">
        <v>0</v>
      </c>
    </row>
    <row r="1523" spans="3:5">
      <c r="C1523" s="179" t="s">
        <v>445</v>
      </c>
      <c r="D1523" s="153">
        <v>26302201</v>
      </c>
      <c r="E1523" s="153">
        <v>0</v>
      </c>
    </row>
    <row r="1524" spans="3:5">
      <c r="C1524" s="179" t="s">
        <v>1249</v>
      </c>
      <c r="D1524" s="153">
        <v>249956945</v>
      </c>
      <c r="E1524" s="153">
        <v>35389420.109999999</v>
      </c>
    </row>
    <row r="1525" spans="3:5">
      <c r="C1525" s="179" t="s">
        <v>446</v>
      </c>
      <c r="D1525" s="153">
        <v>1900475</v>
      </c>
      <c r="E1525" s="153">
        <v>16726463.689999999</v>
      </c>
    </row>
    <row r="1526" spans="3:5">
      <c r="C1526" s="179" t="s">
        <v>1266</v>
      </c>
      <c r="D1526" s="153">
        <v>7000000</v>
      </c>
      <c r="E1526" s="153">
        <v>0</v>
      </c>
    </row>
    <row r="1527" spans="3:5">
      <c r="C1527" s="179" t="s">
        <v>1265</v>
      </c>
      <c r="D1527" s="153">
        <v>2692079</v>
      </c>
      <c r="E1527" s="153">
        <v>0</v>
      </c>
    </row>
    <row r="1528" spans="3:5">
      <c r="C1528" s="179" t="s">
        <v>827</v>
      </c>
      <c r="D1528" s="153">
        <v>1572428</v>
      </c>
      <c r="E1528" s="153">
        <v>0</v>
      </c>
    </row>
    <row r="1529" spans="3:5">
      <c r="C1529" s="179" t="s">
        <v>1264</v>
      </c>
      <c r="D1529" s="153">
        <v>15000000</v>
      </c>
      <c r="E1529" s="153">
        <v>0</v>
      </c>
    </row>
    <row r="1530" spans="3:5">
      <c r="C1530" s="179" t="s">
        <v>924</v>
      </c>
      <c r="D1530" s="153">
        <v>11067494</v>
      </c>
      <c r="E1530" s="153">
        <v>0</v>
      </c>
    </row>
    <row r="1531" spans="3:5">
      <c r="C1531" s="179" t="s">
        <v>1263</v>
      </c>
      <c r="D1531" s="153">
        <v>11067494</v>
      </c>
      <c r="E1531" s="153">
        <v>0</v>
      </c>
    </row>
    <row r="1532" spans="3:5">
      <c r="C1532" s="179" t="s">
        <v>1262</v>
      </c>
      <c r="D1532" s="153">
        <v>11602629</v>
      </c>
      <c r="E1532" s="153">
        <v>0</v>
      </c>
    </row>
    <row r="1533" spans="3:5">
      <c r="C1533" s="179" t="s">
        <v>1261</v>
      </c>
      <c r="D1533" s="153">
        <v>498000</v>
      </c>
      <c r="E1533" s="153">
        <v>0</v>
      </c>
    </row>
    <row r="1534" spans="3:5">
      <c r="C1534" s="179" t="s">
        <v>925</v>
      </c>
      <c r="D1534" s="153">
        <v>7011234</v>
      </c>
      <c r="E1534" s="153">
        <v>0</v>
      </c>
    </row>
    <row r="1535" spans="3:5">
      <c r="C1535" s="179" t="s">
        <v>1260</v>
      </c>
      <c r="D1535" s="153">
        <v>498000</v>
      </c>
      <c r="E1535" s="153">
        <v>0</v>
      </c>
    </row>
    <row r="1536" spans="3:5">
      <c r="C1536" s="179" t="s">
        <v>926</v>
      </c>
      <c r="D1536" s="153">
        <v>2083629</v>
      </c>
      <c r="E1536" s="153">
        <v>0</v>
      </c>
    </row>
    <row r="1537" spans="3:5">
      <c r="C1537" s="179" t="s">
        <v>1259</v>
      </c>
      <c r="D1537" s="153">
        <v>498000</v>
      </c>
      <c r="E1537" s="153">
        <v>0</v>
      </c>
    </row>
    <row r="1538" spans="3:5">
      <c r="C1538" s="179" t="s">
        <v>1258</v>
      </c>
      <c r="D1538" s="153">
        <v>3397736</v>
      </c>
      <c r="E1538" s="153">
        <v>0</v>
      </c>
    </row>
    <row r="1539" spans="3:5">
      <c r="C1539" s="179" t="s">
        <v>927</v>
      </c>
      <c r="D1539" s="153">
        <v>3397736</v>
      </c>
      <c r="E1539" s="153">
        <v>0</v>
      </c>
    </row>
    <row r="1540" spans="3:5">
      <c r="C1540" s="179" t="s">
        <v>928</v>
      </c>
      <c r="D1540" s="153">
        <v>3924529</v>
      </c>
      <c r="E1540" s="153">
        <v>0</v>
      </c>
    </row>
    <row r="1541" spans="3:5">
      <c r="C1541" s="179" t="s">
        <v>1257</v>
      </c>
      <c r="D1541" s="153">
        <v>745000000</v>
      </c>
      <c r="E1541" s="153">
        <v>0</v>
      </c>
    </row>
    <row r="1542" spans="3:5">
      <c r="C1542" s="179" t="s">
        <v>1035</v>
      </c>
      <c r="D1542" s="153">
        <v>11936392</v>
      </c>
      <c r="E1542" s="153">
        <v>0</v>
      </c>
    </row>
    <row r="1543" spans="3:5">
      <c r="C1543" s="179" t="s">
        <v>929</v>
      </c>
      <c r="D1543" s="153">
        <v>3397736</v>
      </c>
      <c r="E1543" s="153">
        <v>0</v>
      </c>
    </row>
    <row r="1544" spans="3:5">
      <c r="C1544" s="179" t="s">
        <v>930</v>
      </c>
      <c r="D1544" s="153">
        <v>1386558</v>
      </c>
      <c r="E1544" s="153">
        <v>0</v>
      </c>
    </row>
    <row r="1545" spans="3:5">
      <c r="C1545" s="179" t="s">
        <v>1256</v>
      </c>
      <c r="D1545" s="153">
        <v>3397736</v>
      </c>
      <c r="E1545" s="153">
        <v>0</v>
      </c>
    </row>
    <row r="1546" spans="3:5">
      <c r="C1546" s="179" t="s">
        <v>931</v>
      </c>
      <c r="D1546" s="153">
        <v>2083629</v>
      </c>
      <c r="E1546" s="153">
        <v>0</v>
      </c>
    </row>
    <row r="1547" spans="3:5">
      <c r="C1547" s="179" t="s">
        <v>932</v>
      </c>
      <c r="D1547" s="153">
        <v>976009</v>
      </c>
      <c r="E1547" s="153">
        <v>0</v>
      </c>
    </row>
    <row r="1548" spans="3:5">
      <c r="C1548" s="179" t="s">
        <v>1255</v>
      </c>
      <c r="D1548" s="153">
        <v>976009</v>
      </c>
      <c r="E1548" s="153">
        <v>0</v>
      </c>
    </row>
    <row r="1549" spans="3:5">
      <c r="C1549" s="178" t="s">
        <v>245</v>
      </c>
      <c r="D1549" s="180">
        <v>896795398</v>
      </c>
      <c r="E1549" s="180">
        <v>309186117.45000005</v>
      </c>
    </row>
    <row r="1550" spans="3:5">
      <c r="C1550" s="179" t="s">
        <v>1254</v>
      </c>
      <c r="D1550" s="153">
        <v>241231338</v>
      </c>
      <c r="E1550" s="153">
        <v>27152604.93</v>
      </c>
    </row>
    <row r="1551" spans="3:5">
      <c r="C1551" s="179" t="s">
        <v>1253</v>
      </c>
      <c r="D1551" s="153">
        <v>172342885</v>
      </c>
      <c r="E1551" s="153">
        <v>0</v>
      </c>
    </row>
    <row r="1552" spans="3:5">
      <c r="C1552" s="179" t="s">
        <v>507</v>
      </c>
      <c r="D1552" s="153">
        <v>300000000</v>
      </c>
      <c r="E1552" s="153">
        <v>192255762.08000001</v>
      </c>
    </row>
    <row r="1553" spans="3:5">
      <c r="C1553" s="179" t="s">
        <v>508</v>
      </c>
      <c r="D1553" s="153">
        <v>66984706</v>
      </c>
      <c r="E1553" s="153">
        <v>54171406.200000003</v>
      </c>
    </row>
    <row r="1554" spans="3:5">
      <c r="C1554" s="179" t="s">
        <v>1036</v>
      </c>
      <c r="D1554" s="153">
        <v>48027920</v>
      </c>
      <c r="E1554" s="153">
        <v>35606344.240000002</v>
      </c>
    </row>
    <row r="1555" spans="3:5">
      <c r="C1555" s="179" t="s">
        <v>509</v>
      </c>
      <c r="D1555" s="153">
        <v>68208549</v>
      </c>
      <c r="E1555" s="153">
        <v>0</v>
      </c>
    </row>
    <row r="1556" spans="3:5">
      <c r="C1556" s="178" t="s">
        <v>260</v>
      </c>
      <c r="D1556" s="153">
        <v>3073696114</v>
      </c>
      <c r="E1556" s="153">
        <v>249922124.49000001</v>
      </c>
    </row>
    <row r="1557" spans="3:5">
      <c r="C1557" s="179" t="s">
        <v>1027</v>
      </c>
      <c r="D1557" s="153">
        <v>3073696114</v>
      </c>
      <c r="E1557" s="153">
        <v>249922124.49000001</v>
      </c>
    </row>
    <row r="1558" spans="3:5">
      <c r="C1558" s="178" t="s">
        <v>246</v>
      </c>
      <c r="D1558" s="180">
        <v>11482564129</v>
      </c>
      <c r="E1558" s="180">
        <v>125554730.33</v>
      </c>
    </row>
    <row r="1559" spans="3:5">
      <c r="C1559" s="179" t="s">
        <v>1693</v>
      </c>
      <c r="D1559" s="153">
        <v>631100000</v>
      </c>
      <c r="E1559" s="153">
        <v>0</v>
      </c>
    </row>
    <row r="1560" spans="3:5">
      <c r="C1560" s="179" t="s">
        <v>436</v>
      </c>
      <c r="D1560" s="153">
        <v>1914989645</v>
      </c>
      <c r="E1560" s="153">
        <v>108432420.56</v>
      </c>
    </row>
    <row r="1561" spans="3:5">
      <c r="C1561" s="179" t="s">
        <v>437</v>
      </c>
      <c r="D1561" s="153">
        <v>7257650000</v>
      </c>
      <c r="E1561" s="153">
        <v>17122309.77</v>
      </c>
    </row>
    <row r="1562" spans="3:5">
      <c r="C1562" s="179" t="s">
        <v>1028</v>
      </c>
      <c r="D1562" s="153">
        <v>12622000</v>
      </c>
      <c r="E1562" s="153">
        <v>0</v>
      </c>
    </row>
    <row r="1563" spans="3:5">
      <c r="C1563" s="179" t="s">
        <v>1690</v>
      </c>
      <c r="D1563" s="153">
        <v>167092639</v>
      </c>
      <c r="E1563" s="153">
        <v>0</v>
      </c>
    </row>
    <row r="1564" spans="3:5">
      <c r="C1564" s="179" t="s">
        <v>1691</v>
      </c>
      <c r="D1564" s="153">
        <v>607907361</v>
      </c>
      <c r="E1564" s="153">
        <v>0</v>
      </c>
    </row>
    <row r="1565" spans="3:5">
      <c r="C1565" s="179" t="s">
        <v>1569</v>
      </c>
      <c r="D1565" s="153">
        <v>750000000</v>
      </c>
      <c r="E1565" s="153">
        <v>0</v>
      </c>
    </row>
    <row r="1566" spans="3:5">
      <c r="C1566" s="179" t="s">
        <v>507</v>
      </c>
      <c r="D1566" s="153">
        <v>141202484</v>
      </c>
      <c r="E1566" s="153">
        <v>0</v>
      </c>
    </row>
    <row r="1567" spans="3:5">
      <c r="C1567" s="176" t="s">
        <v>259</v>
      </c>
      <c r="D1567" s="153">
        <v>5994134828</v>
      </c>
      <c r="E1567" s="153">
        <v>222628344.16000003</v>
      </c>
    </row>
    <row r="1568" spans="3:5">
      <c r="C1568" s="178" t="s">
        <v>243</v>
      </c>
      <c r="D1568" s="180">
        <v>1377504632</v>
      </c>
      <c r="E1568" s="180">
        <v>161102473.42000002</v>
      </c>
    </row>
    <row r="1569" spans="3:5">
      <c r="C1569" s="179" t="s">
        <v>244</v>
      </c>
      <c r="D1569" s="153">
        <v>352483469</v>
      </c>
      <c r="E1569" s="153">
        <v>19092037.84</v>
      </c>
    </row>
    <row r="1570" spans="3:5">
      <c r="C1570" s="179" t="s">
        <v>447</v>
      </c>
      <c r="D1570" s="153">
        <v>79360000</v>
      </c>
      <c r="E1570" s="153">
        <v>8873456.2300000004</v>
      </c>
    </row>
    <row r="1571" spans="3:5">
      <c r="C1571" s="179" t="s">
        <v>1248</v>
      </c>
      <c r="D1571" s="153">
        <v>4289420</v>
      </c>
      <c r="E1571" s="153">
        <v>0</v>
      </c>
    </row>
    <row r="1572" spans="3:5">
      <c r="C1572" s="179" t="s">
        <v>1694</v>
      </c>
      <c r="D1572" s="153">
        <v>50000001</v>
      </c>
      <c r="E1572" s="153">
        <v>0</v>
      </c>
    </row>
    <row r="1573" spans="3:5">
      <c r="C1573" s="179" t="s">
        <v>1037</v>
      </c>
      <c r="D1573" s="153">
        <v>9806189</v>
      </c>
      <c r="E1573" s="153">
        <v>480397.7</v>
      </c>
    </row>
    <row r="1574" spans="3:5">
      <c r="C1574" s="179" t="s">
        <v>448</v>
      </c>
      <c r="D1574" s="153">
        <v>33681857</v>
      </c>
      <c r="E1574" s="153">
        <v>11971361.82</v>
      </c>
    </row>
    <row r="1575" spans="3:5">
      <c r="C1575" s="179" t="s">
        <v>480</v>
      </c>
      <c r="D1575" s="153">
        <v>9418649</v>
      </c>
      <c r="E1575" s="153">
        <v>9418649</v>
      </c>
    </row>
    <row r="1576" spans="3:5">
      <c r="C1576" s="179" t="s">
        <v>449</v>
      </c>
      <c r="D1576" s="153">
        <v>82824634</v>
      </c>
      <c r="E1576" s="153">
        <v>0</v>
      </c>
    </row>
    <row r="1577" spans="3:5">
      <c r="C1577" s="179" t="s">
        <v>1038</v>
      </c>
      <c r="D1577" s="153">
        <v>144114678</v>
      </c>
      <c r="E1577" s="153">
        <v>11362571.859999999</v>
      </c>
    </row>
    <row r="1578" spans="3:5">
      <c r="C1578" s="179" t="s">
        <v>1247</v>
      </c>
      <c r="D1578" s="153">
        <v>1712885</v>
      </c>
      <c r="E1578" s="153">
        <v>0</v>
      </c>
    </row>
    <row r="1579" spans="3:5">
      <c r="C1579" s="179" t="s">
        <v>450</v>
      </c>
      <c r="D1579" s="153">
        <v>188726880</v>
      </c>
      <c r="E1579" s="153">
        <v>0</v>
      </c>
    </row>
    <row r="1580" spans="3:5">
      <c r="C1580" s="179" t="s">
        <v>461</v>
      </c>
      <c r="D1580" s="153">
        <v>4654539</v>
      </c>
      <c r="E1580" s="153">
        <v>0</v>
      </c>
    </row>
    <row r="1581" spans="3:5">
      <c r="C1581" s="179" t="s">
        <v>1146</v>
      </c>
      <c r="D1581" s="153">
        <v>5000000</v>
      </c>
      <c r="E1581" s="153">
        <v>0</v>
      </c>
    </row>
    <row r="1582" spans="3:5">
      <c r="C1582" s="179" t="s">
        <v>1147</v>
      </c>
      <c r="D1582" s="153">
        <v>31324599</v>
      </c>
      <c r="E1582" s="153">
        <v>0</v>
      </c>
    </row>
    <row r="1583" spans="3:5">
      <c r="C1583" s="179" t="s">
        <v>828</v>
      </c>
      <c r="D1583" s="153">
        <v>380106832</v>
      </c>
      <c r="E1583" s="153">
        <v>99903998.969999999</v>
      </c>
    </row>
    <row r="1584" spans="3:5">
      <c r="C1584" s="178" t="s">
        <v>245</v>
      </c>
      <c r="D1584" s="180">
        <v>20000000</v>
      </c>
      <c r="E1584" s="180">
        <v>0</v>
      </c>
    </row>
    <row r="1585" spans="3:5">
      <c r="C1585" s="179" t="s">
        <v>451</v>
      </c>
      <c r="D1585" s="153">
        <v>20000000</v>
      </c>
      <c r="E1585" s="153">
        <v>0</v>
      </c>
    </row>
    <row r="1586" spans="3:5">
      <c r="C1586" s="178" t="s">
        <v>260</v>
      </c>
      <c r="D1586" s="180">
        <v>250000000</v>
      </c>
      <c r="E1586" s="180">
        <v>27527721</v>
      </c>
    </row>
    <row r="1587" spans="3:5">
      <c r="C1587" s="179" t="s">
        <v>828</v>
      </c>
      <c r="D1587" s="153">
        <v>250000000</v>
      </c>
      <c r="E1587" s="153">
        <v>27527721</v>
      </c>
    </row>
    <row r="1588" spans="3:5">
      <c r="C1588" s="178" t="s">
        <v>246</v>
      </c>
      <c r="D1588" s="180">
        <v>3962605662</v>
      </c>
      <c r="E1588" s="180">
        <v>19779140.580000002</v>
      </c>
    </row>
    <row r="1589" spans="3:5">
      <c r="C1589" s="179" t="s">
        <v>244</v>
      </c>
      <c r="D1589" s="153">
        <v>2017388708</v>
      </c>
      <c r="E1589" s="153">
        <v>19779140.580000002</v>
      </c>
    </row>
    <row r="1590" spans="3:5">
      <c r="C1590" s="179" t="s">
        <v>1246</v>
      </c>
      <c r="D1590" s="153">
        <v>315550000</v>
      </c>
      <c r="E1590" s="153">
        <v>0</v>
      </c>
    </row>
    <row r="1591" spans="3:5">
      <c r="C1591" s="179" t="s">
        <v>447</v>
      </c>
      <c r="D1591" s="153">
        <v>757320000</v>
      </c>
      <c r="E1591" s="153">
        <v>0</v>
      </c>
    </row>
    <row r="1592" spans="3:5">
      <c r="C1592" s="179" t="s">
        <v>1148</v>
      </c>
      <c r="D1592" s="153">
        <v>252440000</v>
      </c>
      <c r="E1592" s="153">
        <v>0</v>
      </c>
    </row>
    <row r="1593" spans="3:5">
      <c r="C1593" s="179" t="s">
        <v>449</v>
      </c>
      <c r="D1593" s="153">
        <v>410215000</v>
      </c>
      <c r="E1593" s="153">
        <v>0</v>
      </c>
    </row>
    <row r="1594" spans="3:5">
      <c r="C1594" s="179" t="s">
        <v>1695</v>
      </c>
      <c r="D1594" s="153">
        <v>209691954</v>
      </c>
      <c r="E1594" s="153">
        <v>0</v>
      </c>
    </row>
    <row r="1595" spans="3:5">
      <c r="C1595" s="178" t="s">
        <v>247</v>
      </c>
      <c r="D1595" s="180">
        <v>384024534</v>
      </c>
      <c r="E1595" s="180">
        <v>14219009.16</v>
      </c>
    </row>
    <row r="1596" spans="3:5">
      <c r="C1596" s="179" t="s">
        <v>244</v>
      </c>
      <c r="D1596" s="153">
        <v>292042534</v>
      </c>
      <c r="E1596" s="153">
        <v>14219009.16</v>
      </c>
    </row>
    <row r="1597" spans="3:5">
      <c r="C1597" s="179" t="s">
        <v>1246</v>
      </c>
      <c r="D1597" s="153">
        <v>91982000</v>
      </c>
      <c r="E1597" s="153">
        <v>0</v>
      </c>
    </row>
    <row r="1598" spans="3:5">
      <c r="C1598" s="123" t="s">
        <v>454</v>
      </c>
      <c r="D1598" s="123">
        <v>108120510535</v>
      </c>
      <c r="E1598" s="123">
        <v>35819374918.610001</v>
      </c>
    </row>
    <row r="1599" spans="3:5">
      <c r="C1599" s="124" t="s">
        <v>1714</v>
      </c>
      <c r="D1599" s="125">
        <v>108120510535</v>
      </c>
      <c r="E1599" s="125">
        <v>35819374918.610001</v>
      </c>
    </row>
    <row r="1600" spans="3:5">
      <c r="C1600" s="152" t="s">
        <v>1574</v>
      </c>
      <c r="D1600" s="153">
        <v>108120510535</v>
      </c>
      <c r="E1600" s="153">
        <v>35819374918.610001</v>
      </c>
    </row>
    <row r="1601" spans="3:5">
      <c r="C1601" s="154" t="s">
        <v>243</v>
      </c>
      <c r="D1601" s="155">
        <v>22651587790</v>
      </c>
      <c r="E1601" s="155">
        <v>1116812418.96</v>
      </c>
    </row>
    <row r="1602" spans="3:5">
      <c r="C1602" s="156" t="s">
        <v>244</v>
      </c>
      <c r="D1602" s="153">
        <v>22651587790</v>
      </c>
      <c r="E1602" s="153">
        <v>1116812418.96</v>
      </c>
    </row>
    <row r="1603" spans="3:5">
      <c r="C1603" s="154" t="s">
        <v>246</v>
      </c>
      <c r="D1603" s="155">
        <v>85468922745</v>
      </c>
      <c r="E1603" s="155">
        <v>34702562499.650002</v>
      </c>
    </row>
    <row r="1604" spans="3:5">
      <c r="C1604" s="156" t="s">
        <v>244</v>
      </c>
      <c r="D1604" s="153">
        <v>85468922745</v>
      </c>
      <c r="E1604" s="153">
        <v>34702562499.650002</v>
      </c>
    </row>
    <row r="1605" spans="3:5">
      <c r="C1605" s="149" t="s">
        <v>453</v>
      </c>
      <c r="D1605" s="150">
        <v>1592355121494</v>
      </c>
      <c r="E1605" s="150">
        <v>360958855432.81006</v>
      </c>
    </row>
    <row r="1606" spans="3:5">
      <c r="C1606" s="59" t="s">
        <v>1739</v>
      </c>
    </row>
    <row r="1607" spans="3:5">
      <c r="C1607" s="116" t="s">
        <v>1701</v>
      </c>
      <c r="D1607" s="113"/>
      <c r="E1607"/>
    </row>
    <row r="1608" spans="3:5" ht="29.45" customHeight="1">
      <c r="C1608" s="208" t="s">
        <v>936</v>
      </c>
      <c r="D1608" s="208"/>
      <c r="E1608"/>
    </row>
    <row r="1609" spans="3:5" ht="25.9" customHeight="1">
      <c r="C1609" s="192" t="s">
        <v>1746</v>
      </c>
      <c r="D1609" s="192"/>
      <c r="E1609" s="192"/>
    </row>
    <row r="1610" spans="3:5">
      <c r="C1610" s="29" t="s">
        <v>1740</v>
      </c>
      <c r="D1610" s="116"/>
      <c r="E1610"/>
    </row>
  </sheetData>
  <mergeCells count="12">
    <mergeCell ref="C1608:D1608"/>
    <mergeCell ref="C1609:E1609"/>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2025-03-25T19:04:13Z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