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gprd-my.sharepoint.com/personal/aerodriguez_digepres_gob_do/Documents/Escritorio/Trabajo/Dept Gestión/Estadisticas/11 - 2025/Descentralizadas/"/>
    </mc:Choice>
  </mc:AlternateContent>
  <xr:revisionPtr revIDLastSave="2602" documentId="13_ncr:1_{B87A737B-8806-4A71-96DA-062041076148}" xr6:coauthVersionLast="47" xr6:coauthVersionMax="47" xr10:uidLastSave="{4F575020-5AE6-4DAA-ACCB-471C8D15BE57}"/>
  <bookViews>
    <workbookView xWindow="28680" yWindow="-1290" windowWidth="29040" windowHeight="15720" activeTab="11" xr2:uid="{00000000-000D-0000-FFFF-FFFF00000000}"/>
  </bookViews>
  <sheets>
    <sheet name="2014" sheetId="1" r:id="rId1"/>
    <sheet name="2015" sheetId="2" r:id="rId2"/>
    <sheet name="2016" sheetId="3" r:id="rId3"/>
    <sheet name="2017" sheetId="4" r:id="rId4"/>
    <sheet name="2018" sheetId="5" r:id="rId5"/>
    <sheet name="2019" sheetId="6" r:id="rId6"/>
    <sheet name="2020" sheetId="9" r:id="rId7"/>
    <sheet name="2021" sheetId="12" r:id="rId8"/>
    <sheet name="2022" sheetId="10" r:id="rId9"/>
    <sheet name="2023" sheetId="15" r:id="rId10"/>
    <sheet name="2024" sheetId="14" r:id="rId11"/>
    <sheet name="2025" sheetId="16"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7" i="16" l="1"/>
  <c r="Q12" i="16"/>
  <c r="Q64" i="16"/>
  <c r="C65" i="16"/>
  <c r="Q74" i="16"/>
  <c r="Q68" i="16"/>
  <c r="C67" i="16"/>
  <c r="Q59" i="16"/>
  <c r="Q57" i="16"/>
  <c r="F65" i="16"/>
  <c r="Q43" i="16" l="1"/>
  <c r="C77" i="16"/>
  <c r="Q63" i="16"/>
  <c r="Q62" i="16"/>
  <c r="Q58" i="16"/>
  <c r="Q56" i="16"/>
  <c r="Q55" i="16"/>
  <c r="Q54" i="16"/>
  <c r="Q52" i="16"/>
  <c r="Q51" i="16"/>
  <c r="Q49" i="16"/>
  <c r="Q48" i="16"/>
  <c r="Q47" i="16"/>
  <c r="Q46" i="16"/>
  <c r="Q44" i="16"/>
  <c r="Q40" i="16"/>
  <c r="Q39" i="16"/>
  <c r="Q38" i="16"/>
  <c r="Q37" i="16"/>
  <c r="Q34" i="16"/>
  <c r="Q33" i="16"/>
  <c r="Q32" i="16"/>
  <c r="Q31" i="16"/>
  <c r="Q27" i="16"/>
  <c r="Q26" i="16"/>
  <c r="Q25" i="16"/>
  <c r="Q24" i="16"/>
  <c r="Q21" i="16"/>
  <c r="Q20" i="16"/>
  <c r="Q18" i="16"/>
  <c r="Q17" i="16"/>
  <c r="Q16" i="16"/>
  <c r="Q14" i="16"/>
  <c r="Q76" i="16"/>
  <c r="O75" i="16"/>
  <c r="N75" i="16"/>
  <c r="M75" i="16"/>
  <c r="L75" i="16"/>
  <c r="K75" i="16"/>
  <c r="J75" i="16"/>
  <c r="I75" i="16"/>
  <c r="H75" i="16"/>
  <c r="G75" i="16"/>
  <c r="F75" i="16"/>
  <c r="E75" i="16"/>
  <c r="C74" i="16"/>
  <c r="Q73" i="16"/>
  <c r="O72" i="16"/>
  <c r="N72" i="16"/>
  <c r="M72" i="16"/>
  <c r="L72" i="16"/>
  <c r="K72" i="16"/>
  <c r="J72" i="16"/>
  <c r="I72" i="16"/>
  <c r="H72" i="16"/>
  <c r="G72" i="16"/>
  <c r="F72" i="16"/>
  <c r="E72" i="16"/>
  <c r="C70" i="16"/>
  <c r="Q70" i="16"/>
  <c r="Q69" i="16"/>
  <c r="P50" i="16"/>
  <c r="P42" i="16"/>
  <c r="P41" i="16" s="1"/>
  <c r="O36" i="16"/>
  <c r="O35" i="16" s="1"/>
  <c r="N36" i="16"/>
  <c r="M36" i="16"/>
  <c r="M35" i="16" s="1"/>
  <c r="L36" i="16"/>
  <c r="L35" i="16" s="1"/>
  <c r="P30" i="16"/>
  <c r="P13" i="16"/>
  <c r="G65" i="16"/>
  <c r="E65" i="16"/>
  <c r="Q60" i="16" l="1"/>
  <c r="Q45" i="16"/>
  <c r="Q30" i="16"/>
  <c r="Q36" i="16"/>
  <c r="Q50" i="16"/>
  <c r="P67" i="16"/>
  <c r="Q75" i="16"/>
  <c r="Q22" i="16"/>
  <c r="Q15" i="16"/>
  <c r="Q53" i="16"/>
  <c r="Q29" i="16"/>
  <c r="P11" i="16"/>
  <c r="P65" i="16" s="1"/>
  <c r="Q61" i="16"/>
  <c r="Q23" i="16"/>
  <c r="Q42" i="16"/>
  <c r="Q13" i="16"/>
  <c r="I65" i="16"/>
  <c r="Q19" i="16"/>
  <c r="Q72" i="16"/>
  <c r="N35" i="16"/>
  <c r="L65" i="16" l="1"/>
  <c r="J65" i="16"/>
  <c r="N65" i="16"/>
  <c r="P77" i="16"/>
  <c r="M65" i="16"/>
  <c r="K65" i="16"/>
  <c r="O65" i="16"/>
  <c r="Q35" i="16"/>
  <c r="Q28" i="16"/>
  <c r="Q41" i="16"/>
  <c r="H65" i="16"/>
  <c r="E67" i="16"/>
  <c r="Q11" i="16" l="1"/>
  <c r="E77" i="16"/>
  <c r="Q65" i="16" l="1"/>
  <c r="Q69" i="14"/>
  <c r="Q70" i="14"/>
  <c r="Q71" i="14"/>
  <c r="Q72" i="14"/>
  <c r="Q73" i="14"/>
  <c r="D78" i="14"/>
  <c r="M29" i="14"/>
  <c r="D80" i="14"/>
  <c r="Q57" i="14"/>
  <c r="Q56" i="14"/>
  <c r="Q50" i="14"/>
  <c r="K78" i="14"/>
  <c r="J78" i="14"/>
  <c r="I78" i="14"/>
  <c r="H78" i="14"/>
  <c r="G78" i="14"/>
  <c r="F78" i="14"/>
  <c r="E78" i="14"/>
  <c r="Q55" i="14"/>
  <c r="Q58" i="14"/>
  <c r="Q59" i="14"/>
  <c r="Q65" i="14"/>
  <c r="Q14" i="14"/>
  <c r="Q83" i="15"/>
  <c r="Q82" i="15"/>
  <c r="O81" i="15"/>
  <c r="N81" i="15"/>
  <c r="M81" i="15"/>
  <c r="L81" i="15"/>
  <c r="K81" i="15"/>
  <c r="J81" i="15"/>
  <c r="I81" i="15"/>
  <c r="H81" i="15"/>
  <c r="G81" i="15"/>
  <c r="F81" i="15"/>
  <c r="E81" i="15"/>
  <c r="D81" i="15"/>
  <c r="C81" i="15"/>
  <c r="Q80" i="15"/>
  <c r="O79" i="15"/>
  <c r="N79" i="15"/>
  <c r="M79" i="15"/>
  <c r="L79" i="15"/>
  <c r="K79" i="15"/>
  <c r="J79" i="15"/>
  <c r="I79" i="15"/>
  <c r="H79" i="15"/>
  <c r="G79" i="15"/>
  <c r="F79" i="15"/>
  <c r="E79" i="15"/>
  <c r="D79" i="15"/>
  <c r="D78" i="15" s="1"/>
  <c r="C79" i="15"/>
  <c r="P78" i="15"/>
  <c r="Q78" i="15" s="1"/>
  <c r="Q77" i="15"/>
  <c r="O76" i="15"/>
  <c r="N76" i="15"/>
  <c r="M76" i="15"/>
  <c r="L76" i="15"/>
  <c r="K76" i="15"/>
  <c r="J76" i="15"/>
  <c r="I76" i="15"/>
  <c r="H76" i="15"/>
  <c r="G76" i="15"/>
  <c r="F76" i="15"/>
  <c r="E76" i="15"/>
  <c r="D76" i="15"/>
  <c r="C76" i="15"/>
  <c r="Q75" i="15"/>
  <c r="Q74" i="15"/>
  <c r="P73" i="15"/>
  <c r="P72" i="15" s="1"/>
  <c r="P71" i="15" s="1"/>
  <c r="O73" i="15"/>
  <c r="O72" i="15" s="1"/>
  <c r="O71" i="15" s="1"/>
  <c r="N73" i="15"/>
  <c r="M73" i="15"/>
  <c r="M72" i="15" s="1"/>
  <c r="M71" i="15" s="1"/>
  <c r="L73" i="15"/>
  <c r="K73" i="15"/>
  <c r="K72" i="15" s="1"/>
  <c r="K71" i="15" s="1"/>
  <c r="J73" i="15"/>
  <c r="I73" i="15"/>
  <c r="I72" i="15" s="1"/>
  <c r="I71" i="15" s="1"/>
  <c r="H73" i="15"/>
  <c r="H72" i="15" s="1"/>
  <c r="H71" i="15" s="1"/>
  <c r="G73" i="15"/>
  <c r="F73" i="15"/>
  <c r="E73" i="15"/>
  <c r="E72" i="15" s="1"/>
  <c r="D73" i="15"/>
  <c r="D72" i="15" s="1"/>
  <c r="D71" i="15" s="1"/>
  <c r="C73" i="15"/>
  <c r="N72" i="15"/>
  <c r="N71" i="15" s="1"/>
  <c r="L72" i="15"/>
  <c r="L71" i="15" s="1"/>
  <c r="J72" i="15"/>
  <c r="J71" i="15" s="1"/>
  <c r="F72" i="15"/>
  <c r="F71" i="15" s="1"/>
  <c r="Q68" i="15"/>
  <c r="O67" i="15"/>
  <c r="O66" i="15" s="1"/>
  <c r="N67" i="15"/>
  <c r="M67" i="15"/>
  <c r="M66" i="15" s="1"/>
  <c r="L67" i="15"/>
  <c r="K67" i="15"/>
  <c r="K66" i="15" s="1"/>
  <c r="J67" i="15"/>
  <c r="J66" i="15" s="1"/>
  <c r="I67" i="15"/>
  <c r="I66" i="15" s="1"/>
  <c r="H67" i="15"/>
  <c r="H66" i="15" s="1"/>
  <c r="G67" i="15"/>
  <c r="G66" i="15" s="1"/>
  <c r="F67" i="15"/>
  <c r="F66" i="15" s="1"/>
  <c r="E67" i="15"/>
  <c r="E66" i="15" s="1"/>
  <c r="D67" i="15"/>
  <c r="C67" i="15"/>
  <c r="C66" i="15" s="1"/>
  <c r="N66" i="15"/>
  <c r="L66" i="15"/>
  <c r="D66" i="15"/>
  <c r="Q65" i="15"/>
  <c r="Q64" i="15"/>
  <c r="P63" i="15"/>
  <c r="P62" i="15" s="1"/>
  <c r="P61" i="15" s="1"/>
  <c r="O63" i="15"/>
  <c r="O62" i="15" s="1"/>
  <c r="O61" i="15" s="1"/>
  <c r="N63" i="15"/>
  <c r="M63" i="15"/>
  <c r="L63" i="15"/>
  <c r="L62" i="15" s="1"/>
  <c r="L61" i="15" s="1"/>
  <c r="K63" i="15"/>
  <c r="K62" i="15" s="1"/>
  <c r="K61" i="15" s="1"/>
  <c r="J63" i="15"/>
  <c r="J62" i="15" s="1"/>
  <c r="I63" i="15"/>
  <c r="H63" i="15"/>
  <c r="H62" i="15" s="1"/>
  <c r="H61" i="15" s="1"/>
  <c r="G63" i="15"/>
  <c r="G62" i="15" s="1"/>
  <c r="F63" i="15"/>
  <c r="E63" i="15"/>
  <c r="D63" i="15"/>
  <c r="D62" i="15" s="1"/>
  <c r="C63" i="15"/>
  <c r="C62" i="15" s="1"/>
  <c r="C61" i="15" s="1"/>
  <c r="N62" i="15"/>
  <c r="M62" i="15"/>
  <c r="I62" i="15"/>
  <c r="F62" i="15"/>
  <c r="E62" i="15"/>
  <c r="Q60" i="15"/>
  <c r="Q59" i="15"/>
  <c r="Q58" i="15"/>
  <c r="Q56" i="15"/>
  <c r="P55" i="15"/>
  <c r="O55" i="15"/>
  <c r="N55" i="15"/>
  <c r="M55" i="15"/>
  <c r="L55" i="15"/>
  <c r="K55" i="15"/>
  <c r="J55" i="15"/>
  <c r="I55" i="15"/>
  <c r="H55" i="15"/>
  <c r="G55" i="15"/>
  <c r="F55" i="15"/>
  <c r="E55" i="15"/>
  <c r="D55" i="15"/>
  <c r="C55" i="15"/>
  <c r="Q54" i="15"/>
  <c r="Q53" i="15"/>
  <c r="P52" i="15"/>
  <c r="O52" i="15"/>
  <c r="N52" i="15"/>
  <c r="M52" i="15"/>
  <c r="L52" i="15"/>
  <c r="K52" i="15"/>
  <c r="J52" i="15"/>
  <c r="I52" i="15"/>
  <c r="H52" i="15"/>
  <c r="G52" i="15"/>
  <c r="F52" i="15"/>
  <c r="E52" i="15"/>
  <c r="D52" i="15"/>
  <c r="C52" i="15"/>
  <c r="D50" i="15"/>
  <c r="D49" i="15" s="1"/>
  <c r="C50" i="15"/>
  <c r="C49" i="15" s="1"/>
  <c r="Q48" i="15"/>
  <c r="O47" i="15"/>
  <c r="N47" i="15"/>
  <c r="M47" i="15"/>
  <c r="L47" i="15"/>
  <c r="K47" i="15"/>
  <c r="J47" i="15"/>
  <c r="I47" i="15"/>
  <c r="H47" i="15"/>
  <c r="G47" i="15"/>
  <c r="F47" i="15"/>
  <c r="E47" i="15"/>
  <c r="D47" i="15"/>
  <c r="C47" i="15"/>
  <c r="Q46" i="15"/>
  <c r="Q45" i="15"/>
  <c r="Q44" i="15"/>
  <c r="Q43" i="15"/>
  <c r="P42" i="15"/>
  <c r="P41" i="15" s="1"/>
  <c r="O42" i="15"/>
  <c r="N42" i="15"/>
  <c r="M42" i="15"/>
  <c r="M41" i="15" s="1"/>
  <c r="L42" i="15"/>
  <c r="L41" i="15" s="1"/>
  <c r="K42" i="15"/>
  <c r="J42" i="15"/>
  <c r="I42" i="15"/>
  <c r="I41" i="15" s="1"/>
  <c r="H42" i="15"/>
  <c r="H41" i="15" s="1"/>
  <c r="G42" i="15"/>
  <c r="F42" i="15"/>
  <c r="E42" i="15"/>
  <c r="E41" i="15" s="1"/>
  <c r="D42" i="15"/>
  <c r="C42" i="15"/>
  <c r="K41" i="15"/>
  <c r="F41" i="15"/>
  <c r="Q40" i="15"/>
  <c r="E39" i="15"/>
  <c r="Q39" i="15" s="1"/>
  <c r="D39" i="15"/>
  <c r="C39" i="15"/>
  <c r="Q38" i="15"/>
  <c r="Q37" i="15"/>
  <c r="O36" i="15"/>
  <c r="N36" i="15"/>
  <c r="N35" i="15" s="1"/>
  <c r="M36" i="15"/>
  <c r="M35" i="15" s="1"/>
  <c r="L36" i="15"/>
  <c r="L35" i="15" s="1"/>
  <c r="K36" i="15"/>
  <c r="K35" i="15" s="1"/>
  <c r="J36" i="15"/>
  <c r="J35" i="15" s="1"/>
  <c r="I36" i="15"/>
  <c r="H36" i="15"/>
  <c r="H35" i="15" s="1"/>
  <c r="G36" i="15"/>
  <c r="F36" i="15"/>
  <c r="F35" i="15" s="1"/>
  <c r="E36" i="15"/>
  <c r="E35" i="15" s="1"/>
  <c r="D36" i="15"/>
  <c r="D35" i="15" s="1"/>
  <c r="D31" i="15" s="1"/>
  <c r="C36" i="15"/>
  <c r="C35" i="15" s="1"/>
  <c r="O35" i="15"/>
  <c r="I35" i="15"/>
  <c r="G35" i="15"/>
  <c r="Q34" i="15"/>
  <c r="O33" i="15"/>
  <c r="O32" i="15" s="1"/>
  <c r="O31" i="15" s="1"/>
  <c r="N33" i="15"/>
  <c r="M33" i="15"/>
  <c r="M32" i="15" s="1"/>
  <c r="L33" i="15"/>
  <c r="K33" i="15"/>
  <c r="K32" i="15" s="1"/>
  <c r="K31" i="15" s="1"/>
  <c r="J33" i="15"/>
  <c r="J32" i="15" s="1"/>
  <c r="I33" i="15"/>
  <c r="I32" i="15" s="1"/>
  <c r="H33" i="15"/>
  <c r="H32" i="15" s="1"/>
  <c r="G33" i="15"/>
  <c r="G32" i="15" s="1"/>
  <c r="F33" i="15"/>
  <c r="F32" i="15" s="1"/>
  <c r="F31" i="15" s="1"/>
  <c r="E33" i="15"/>
  <c r="E32" i="15" s="1"/>
  <c r="D33" i="15"/>
  <c r="C33" i="15"/>
  <c r="C32" i="15" s="1"/>
  <c r="C31" i="15" s="1"/>
  <c r="N32" i="15"/>
  <c r="L32" i="15"/>
  <c r="D32" i="15"/>
  <c r="Q30" i="15"/>
  <c r="P29" i="15"/>
  <c r="O29" i="15"/>
  <c r="N29" i="15"/>
  <c r="M29" i="15"/>
  <c r="L29" i="15"/>
  <c r="K29" i="15"/>
  <c r="J29" i="15"/>
  <c r="I29" i="15"/>
  <c r="H29" i="15"/>
  <c r="G29" i="15"/>
  <c r="F29" i="15"/>
  <c r="E29" i="15"/>
  <c r="D29" i="15"/>
  <c r="C29" i="15"/>
  <c r="Q28" i="15"/>
  <c r="P27" i="15"/>
  <c r="O27" i="15"/>
  <c r="N27" i="15"/>
  <c r="M27" i="15"/>
  <c r="L27" i="15"/>
  <c r="K27" i="15"/>
  <c r="J27" i="15"/>
  <c r="I27" i="15"/>
  <c r="H27" i="15"/>
  <c r="G27" i="15"/>
  <c r="F27" i="15"/>
  <c r="E27" i="15"/>
  <c r="D27" i="15"/>
  <c r="D20" i="15" s="1"/>
  <c r="C27" i="15"/>
  <c r="Q26" i="15"/>
  <c r="Q25" i="15"/>
  <c r="Q24" i="15"/>
  <c r="Q23" i="15"/>
  <c r="Q22" i="15"/>
  <c r="P21" i="15"/>
  <c r="P20" i="15" s="1"/>
  <c r="O21" i="15"/>
  <c r="O20" i="15" s="1"/>
  <c r="N21" i="15"/>
  <c r="N20" i="15" s="1"/>
  <c r="M21" i="15"/>
  <c r="M20" i="15" s="1"/>
  <c r="L21" i="15"/>
  <c r="K21" i="15"/>
  <c r="K20" i="15" s="1"/>
  <c r="J21" i="15"/>
  <c r="I21" i="15"/>
  <c r="I20" i="15" s="1"/>
  <c r="H21" i="15"/>
  <c r="H20" i="15" s="1"/>
  <c r="G21" i="15"/>
  <c r="G20" i="15" s="1"/>
  <c r="F21" i="15"/>
  <c r="F20" i="15" s="1"/>
  <c r="E21" i="15"/>
  <c r="D21" i="15"/>
  <c r="C21" i="15"/>
  <c r="L20" i="15"/>
  <c r="J20" i="15"/>
  <c r="Q19" i="15"/>
  <c r="Q18" i="15"/>
  <c r="Q17" i="15"/>
  <c r="O16" i="15"/>
  <c r="N16" i="15"/>
  <c r="M16" i="15"/>
  <c r="L16" i="15"/>
  <c r="K16" i="15"/>
  <c r="J16" i="15"/>
  <c r="I16" i="15"/>
  <c r="H16" i="15"/>
  <c r="G16" i="15"/>
  <c r="F16" i="15"/>
  <c r="E16" i="15"/>
  <c r="D16" i="15"/>
  <c r="C16" i="15"/>
  <c r="Q15" i="15"/>
  <c r="Q14" i="15"/>
  <c r="P13" i="15"/>
  <c r="O13" i="15"/>
  <c r="N13" i="15"/>
  <c r="N12" i="15" s="1"/>
  <c r="M13" i="15"/>
  <c r="M12" i="15" s="1"/>
  <c r="L13" i="15"/>
  <c r="L12" i="15" s="1"/>
  <c r="K13" i="15"/>
  <c r="J13" i="15"/>
  <c r="J12" i="15" s="1"/>
  <c r="I13" i="15"/>
  <c r="I12" i="15" s="1"/>
  <c r="H13" i="15"/>
  <c r="G13" i="15"/>
  <c r="F13" i="15"/>
  <c r="F12" i="15" s="1"/>
  <c r="E13" i="15"/>
  <c r="E12" i="15" s="1"/>
  <c r="D13" i="15"/>
  <c r="D12" i="15" s="1"/>
  <c r="C13" i="15"/>
  <c r="P12" i="15"/>
  <c r="O12" i="15"/>
  <c r="H12" i="15"/>
  <c r="G12" i="15"/>
  <c r="C12" i="15"/>
  <c r="D93" i="14" l="1"/>
  <c r="G31" i="15"/>
  <c r="D61" i="15"/>
  <c r="C72" i="15"/>
  <c r="C71" i="15" s="1"/>
  <c r="E20" i="15"/>
  <c r="Q20" i="15" s="1"/>
  <c r="Q29" i="15"/>
  <c r="O41" i="15"/>
  <c r="C41" i="15"/>
  <c r="C11" i="15" s="1"/>
  <c r="C69" i="15" s="1"/>
  <c r="C84" i="15" s="1"/>
  <c r="Q55" i="15"/>
  <c r="Q16" i="15"/>
  <c r="I31" i="15"/>
  <c r="L31" i="15"/>
  <c r="N41" i="15"/>
  <c r="F61" i="15"/>
  <c r="N61" i="15"/>
  <c r="J61" i="15"/>
  <c r="D41" i="15"/>
  <c r="D11" i="15" s="1"/>
  <c r="D69" i="15" s="1"/>
  <c r="D84" i="15" s="1"/>
  <c r="M61" i="15"/>
  <c r="P11" i="15"/>
  <c r="F11" i="15"/>
  <c r="F69" i="15" s="1"/>
  <c r="F84" i="15" s="1"/>
  <c r="Q27" i="15"/>
  <c r="Q52" i="15"/>
  <c r="Q63" i="15"/>
  <c r="Q79" i="15"/>
  <c r="K12" i="15"/>
  <c r="Q12" i="15" s="1"/>
  <c r="C20" i="15"/>
  <c r="J41" i="15"/>
  <c r="I61" i="15"/>
  <c r="Q76" i="15"/>
  <c r="I11" i="15"/>
  <c r="Q42" i="15"/>
  <c r="Q47" i="15"/>
  <c r="Q73" i="15"/>
  <c r="Q81" i="15"/>
  <c r="Q32" i="15"/>
  <c r="E31" i="15"/>
  <c r="M31" i="15"/>
  <c r="Q62" i="15"/>
  <c r="G61" i="15"/>
  <c r="Q66" i="15"/>
  <c r="E61" i="15"/>
  <c r="Q61" i="15" s="1"/>
  <c r="L11" i="15"/>
  <c r="L69" i="15" s="1"/>
  <c r="L84" i="15" s="1"/>
  <c r="O11" i="15"/>
  <c r="O69" i="15" s="1"/>
  <c r="O84" i="15" s="1"/>
  <c r="H31" i="15"/>
  <c r="H11" i="15" s="1"/>
  <c r="H69" i="15" s="1"/>
  <c r="H84" i="15" s="1"/>
  <c r="P69" i="15"/>
  <c r="P84" i="15" s="1"/>
  <c r="Q35" i="15"/>
  <c r="E71" i="15"/>
  <c r="M11" i="15"/>
  <c r="M69" i="15" s="1"/>
  <c r="M84" i="15" s="1"/>
  <c r="N31" i="15"/>
  <c r="N11" i="15" s="1"/>
  <c r="N69" i="15" s="1"/>
  <c r="N84" i="15" s="1"/>
  <c r="J31" i="15"/>
  <c r="J11" i="15" s="1"/>
  <c r="Q36" i="15"/>
  <c r="Q13" i="15"/>
  <c r="Q33" i="15"/>
  <c r="Q67" i="15"/>
  <c r="Q21" i="15"/>
  <c r="G41" i="15"/>
  <c r="Q41" i="15" s="1"/>
  <c r="G72" i="15"/>
  <c r="G71" i="15" s="1"/>
  <c r="K11" i="15" l="1"/>
  <c r="K69" i="15" s="1"/>
  <c r="K84" i="15" s="1"/>
  <c r="J69" i="15"/>
  <c r="J84" i="15" s="1"/>
  <c r="E11" i="15"/>
  <c r="E69" i="15" s="1"/>
  <c r="E84" i="15" s="1"/>
  <c r="I69" i="15"/>
  <c r="I84" i="15" s="1"/>
  <c r="Q71" i="15"/>
  <c r="Q72" i="15"/>
  <c r="G11" i="15"/>
  <c r="G69" i="15" s="1"/>
  <c r="G84" i="15" s="1"/>
  <c r="Q31" i="15"/>
  <c r="Q11" i="15" l="1"/>
  <c r="Q69" i="15" s="1"/>
  <c r="Q84" i="15" s="1"/>
  <c r="C71" i="14" l="1"/>
  <c r="O35" i="14"/>
  <c r="P35" i="14"/>
  <c r="C35" i="14"/>
  <c r="Q36" i="14"/>
  <c r="Q37" i="14"/>
  <c r="Q38" i="14"/>
  <c r="C24" i="14"/>
  <c r="C20" i="14"/>
  <c r="Q22" i="14"/>
  <c r="Q21" i="14"/>
  <c r="Q92" i="14" l="1"/>
  <c r="Q91" i="14"/>
  <c r="O90" i="14"/>
  <c r="N90" i="14"/>
  <c r="M90" i="14"/>
  <c r="L90" i="14"/>
  <c r="K90" i="14"/>
  <c r="J90" i="14"/>
  <c r="I90" i="14"/>
  <c r="H90" i="14"/>
  <c r="G90" i="14"/>
  <c r="F90" i="14"/>
  <c r="E90" i="14"/>
  <c r="C90" i="14"/>
  <c r="Q89" i="14"/>
  <c r="O88" i="14"/>
  <c r="N88" i="14"/>
  <c r="M88" i="14"/>
  <c r="L88" i="14"/>
  <c r="K88" i="14"/>
  <c r="J88" i="14"/>
  <c r="I88" i="14"/>
  <c r="H88" i="14"/>
  <c r="G88" i="14"/>
  <c r="F88" i="14"/>
  <c r="E88" i="14"/>
  <c r="C88" i="14"/>
  <c r="P87" i="14"/>
  <c r="Q87" i="14" s="1"/>
  <c r="Q86" i="14"/>
  <c r="O85" i="14"/>
  <c r="N85" i="14"/>
  <c r="M85" i="14"/>
  <c r="L85" i="14"/>
  <c r="K85" i="14"/>
  <c r="J85" i="14"/>
  <c r="I85" i="14"/>
  <c r="H85" i="14"/>
  <c r="G85" i="14"/>
  <c r="F85" i="14"/>
  <c r="E85" i="14"/>
  <c r="C85" i="14"/>
  <c r="Q84" i="14"/>
  <c r="Q83" i="14"/>
  <c r="P82" i="14"/>
  <c r="P81" i="14" s="1"/>
  <c r="O82" i="14"/>
  <c r="N82" i="14"/>
  <c r="M82" i="14"/>
  <c r="L82" i="14"/>
  <c r="K82" i="14"/>
  <c r="J82" i="14"/>
  <c r="I82" i="14"/>
  <c r="H82" i="14"/>
  <c r="G82" i="14"/>
  <c r="F82" i="14"/>
  <c r="E82" i="14"/>
  <c r="C82" i="14"/>
  <c r="Q77" i="14"/>
  <c r="O76" i="14"/>
  <c r="O75" i="14" s="1"/>
  <c r="N76" i="14"/>
  <c r="N75" i="14" s="1"/>
  <c r="C76" i="14"/>
  <c r="C75" i="14" s="1"/>
  <c r="Q74" i="14"/>
  <c r="C70" i="14"/>
  <c r="Q68" i="14"/>
  <c r="Q67" i="14"/>
  <c r="Q66" i="14"/>
  <c r="Q64" i="14"/>
  <c r="C63" i="14"/>
  <c r="Q62" i="14"/>
  <c r="Q61" i="14"/>
  <c r="C60" i="14"/>
  <c r="C58" i="14"/>
  <c r="C55" i="14" s="1"/>
  <c r="Q54" i="14"/>
  <c r="O53" i="14"/>
  <c r="N53" i="14"/>
  <c r="M53" i="14"/>
  <c r="C53" i="14"/>
  <c r="Q52" i="14"/>
  <c r="Q51" i="14"/>
  <c r="Q49" i="14"/>
  <c r="Q48" i="14"/>
  <c r="C47" i="14"/>
  <c r="Q43" i="14"/>
  <c r="Q42" i="14"/>
  <c r="C42" i="14"/>
  <c r="Q41" i="14"/>
  <c r="O40" i="14"/>
  <c r="O39" i="14" s="1"/>
  <c r="N40" i="14"/>
  <c r="N39" i="14" s="1"/>
  <c r="C40" i="14"/>
  <c r="C39" i="14" s="1"/>
  <c r="O34" i="14"/>
  <c r="C34" i="14"/>
  <c r="Q32" i="14"/>
  <c r="C31" i="14"/>
  <c r="Q30" i="14"/>
  <c r="P29" i="14"/>
  <c r="O29" i="14"/>
  <c r="N29" i="14"/>
  <c r="C29" i="14"/>
  <c r="Q28" i="14"/>
  <c r="Q27" i="14"/>
  <c r="Q26" i="14"/>
  <c r="Q25" i="14"/>
  <c r="Q19" i="14"/>
  <c r="Q18" i="14"/>
  <c r="Q17" i="14"/>
  <c r="C16" i="14"/>
  <c r="Q15" i="14"/>
  <c r="C13" i="14"/>
  <c r="P80" i="14" l="1"/>
  <c r="K81" i="14"/>
  <c r="K80" i="14" s="1"/>
  <c r="C12" i="14"/>
  <c r="P78" i="14"/>
  <c r="C23" i="14"/>
  <c r="J81" i="14"/>
  <c r="J80" i="14" s="1"/>
  <c r="C81" i="14"/>
  <c r="C80" i="14" s="1"/>
  <c r="I81" i="14"/>
  <c r="I80" i="14" s="1"/>
  <c r="E81" i="14"/>
  <c r="E80" i="14" s="1"/>
  <c r="M81" i="14"/>
  <c r="M80" i="14" s="1"/>
  <c r="Q85" i="14"/>
  <c r="C69" i="14"/>
  <c r="H81" i="14"/>
  <c r="H80" i="14" s="1"/>
  <c r="L81" i="14"/>
  <c r="L80" i="14" s="1"/>
  <c r="C44" i="14"/>
  <c r="Q82" i="14"/>
  <c r="Q16" i="14"/>
  <c r="G81" i="14"/>
  <c r="G80" i="14" s="1"/>
  <c r="O81" i="14"/>
  <c r="O80" i="14" s="1"/>
  <c r="O33" i="14"/>
  <c r="N81" i="14"/>
  <c r="N80" i="14" s="1"/>
  <c r="Q31" i="14"/>
  <c r="Q29" i="14"/>
  <c r="Q90" i="14"/>
  <c r="Q24" i="14"/>
  <c r="Q40" i="14"/>
  <c r="Q88" i="14"/>
  <c r="Q63" i="14"/>
  <c r="Q60" i="14"/>
  <c r="Q53" i="14"/>
  <c r="Q13" i="14"/>
  <c r="Q39" i="14"/>
  <c r="Q75" i="14"/>
  <c r="Q34" i="14"/>
  <c r="C33" i="14"/>
  <c r="Q47" i="14"/>
  <c r="Q76" i="14"/>
  <c r="F81" i="14"/>
  <c r="F80" i="14" s="1"/>
  <c r="Q35" i="14"/>
  <c r="P93" i="14" l="1"/>
  <c r="F93" i="14"/>
  <c r="O78" i="14"/>
  <c r="O93" i="14" s="1"/>
  <c r="N78" i="14"/>
  <c r="N93" i="14" s="1"/>
  <c r="I93" i="14"/>
  <c r="H93" i="14"/>
  <c r="G93" i="14"/>
  <c r="Q20" i="14"/>
  <c r="L78" i="14"/>
  <c r="L93" i="14" s="1"/>
  <c r="J93" i="14"/>
  <c r="K93" i="14"/>
  <c r="C11" i="14"/>
  <c r="C78" i="14" s="1"/>
  <c r="C93" i="14" s="1"/>
  <c r="Q44" i="14"/>
  <c r="Q81" i="14"/>
  <c r="Q80" i="14"/>
  <c r="Q12" i="14"/>
  <c r="Q33" i="14"/>
  <c r="Q23" i="14"/>
  <c r="M78" i="14" l="1"/>
  <c r="M93" i="14" s="1"/>
  <c r="Q11" i="14"/>
  <c r="E93" i="14"/>
  <c r="Q24" i="10"/>
  <c r="Q15" i="10"/>
  <c r="Q14" i="10"/>
  <c r="E13" i="10"/>
  <c r="F13" i="10"/>
  <c r="G13" i="10"/>
  <c r="H13" i="10"/>
  <c r="I13" i="10"/>
  <c r="J13" i="10"/>
  <c r="K13" i="10"/>
  <c r="L13" i="10"/>
  <c r="M13" i="10"/>
  <c r="N13" i="10"/>
  <c r="O13" i="10"/>
  <c r="P13" i="10"/>
  <c r="D13" i="10"/>
  <c r="P21" i="10"/>
  <c r="P20" i="10" s="1"/>
  <c r="P52" i="10"/>
  <c r="D79" i="10"/>
  <c r="D76" i="10" s="1"/>
  <c r="C79" i="10"/>
  <c r="D71" i="10"/>
  <c r="C71" i="10"/>
  <c r="D64" i="10"/>
  <c r="D61" i="10"/>
  <c r="D60" i="10" s="1"/>
  <c r="D59" i="10" s="1"/>
  <c r="D58" i="10" s="1"/>
  <c r="D57" i="10" s="1"/>
  <c r="C61" i="10"/>
  <c r="D47" i="10"/>
  <c r="D37" i="10"/>
  <c r="D34" i="10"/>
  <c r="D33" i="10" s="1"/>
  <c r="D27" i="10"/>
  <c r="C27" i="10"/>
  <c r="C13" i="10"/>
  <c r="D16" i="10"/>
  <c r="D12" i="10" s="1"/>
  <c r="D74" i="10"/>
  <c r="D70" i="10" s="1"/>
  <c r="D52" i="10"/>
  <c r="D49" i="10"/>
  <c r="D42" i="10"/>
  <c r="D31" i="10"/>
  <c r="D21" i="10"/>
  <c r="D20" i="10" s="1"/>
  <c r="Q78" i="14" l="1"/>
  <c r="D69" i="10"/>
  <c r="D41" i="10"/>
  <c r="D40" i="10" s="1"/>
  <c r="D39" i="10" s="1"/>
  <c r="D30" i="10"/>
  <c r="D29" i="10" s="1"/>
  <c r="O13" i="12"/>
  <c r="Q35" i="12"/>
  <c r="Q34" i="12"/>
  <c r="Q25" i="12"/>
  <c r="E13" i="12"/>
  <c r="F13" i="12"/>
  <c r="G13" i="12"/>
  <c r="H13" i="12"/>
  <c r="I13" i="12"/>
  <c r="J13" i="12"/>
  <c r="K13" i="12"/>
  <c r="L13" i="12"/>
  <c r="M13" i="12"/>
  <c r="N13" i="12"/>
  <c r="P13" i="12"/>
  <c r="F55" i="12"/>
  <c r="G55" i="12"/>
  <c r="H55" i="12"/>
  <c r="I55" i="12"/>
  <c r="J55" i="12"/>
  <c r="K55" i="12"/>
  <c r="L55" i="12"/>
  <c r="M55" i="12"/>
  <c r="N55" i="12"/>
  <c r="O55" i="12"/>
  <c r="P55" i="12"/>
  <c r="E55" i="12"/>
  <c r="I66" i="12"/>
  <c r="J66" i="12"/>
  <c r="K66" i="12"/>
  <c r="L66" i="12"/>
  <c r="M66" i="12"/>
  <c r="N66" i="12"/>
  <c r="O66" i="12"/>
  <c r="P66" i="12"/>
  <c r="F76" i="12"/>
  <c r="G76" i="12"/>
  <c r="H76" i="12"/>
  <c r="I76" i="12"/>
  <c r="J76" i="12"/>
  <c r="K76" i="12"/>
  <c r="L76" i="12"/>
  <c r="M76" i="12"/>
  <c r="N76" i="12"/>
  <c r="O76" i="12"/>
  <c r="P76" i="12"/>
  <c r="D55" i="12"/>
  <c r="Q16" i="12"/>
  <c r="Q14" i="12"/>
  <c r="Q93" i="14" l="1"/>
  <c r="D11" i="10"/>
  <c r="D67" i="10" s="1"/>
  <c r="D82" i="10" s="1"/>
  <c r="O22" i="12"/>
  <c r="O21" i="12" s="1"/>
  <c r="P22" i="12"/>
  <c r="P21" i="12" s="1"/>
  <c r="O12" i="12"/>
  <c r="P12" i="12"/>
  <c r="D81" i="12"/>
  <c r="C81" i="12"/>
  <c r="D79" i="12"/>
  <c r="C79" i="12"/>
  <c r="D78" i="12" l="1"/>
  <c r="D73" i="12"/>
  <c r="C73" i="12"/>
  <c r="D76" i="12"/>
  <c r="D66" i="12"/>
  <c r="C66" i="12"/>
  <c r="D64" i="12"/>
  <c r="D63" i="12" s="1"/>
  <c r="D62" i="12" s="1"/>
  <c r="D61" i="12" s="1"/>
  <c r="D60" i="12" s="1"/>
  <c r="D52" i="12"/>
  <c r="D50" i="12"/>
  <c r="D45" i="12"/>
  <c r="D40" i="12"/>
  <c r="D36" i="12"/>
  <c r="D37" i="12"/>
  <c r="C31" i="12"/>
  <c r="D32" i="12"/>
  <c r="C32" i="12"/>
  <c r="D22" i="12"/>
  <c r="D21" i="12" s="1"/>
  <c r="D17" i="12"/>
  <c r="D13" i="12"/>
  <c r="C13" i="12"/>
  <c r="Q83" i="12"/>
  <c r="Q82" i="12"/>
  <c r="O81" i="12"/>
  <c r="O78" i="12" s="1"/>
  <c r="N81" i="12"/>
  <c r="M81" i="12"/>
  <c r="L81" i="12"/>
  <c r="K81" i="12"/>
  <c r="J81" i="12"/>
  <c r="I81" i="12"/>
  <c r="H81" i="12"/>
  <c r="G81" i="12"/>
  <c r="F81" i="12"/>
  <c r="E81" i="12"/>
  <c r="Q80" i="12"/>
  <c r="N79" i="12"/>
  <c r="M79" i="12"/>
  <c r="L79" i="12"/>
  <c r="K79" i="12"/>
  <c r="J79" i="12"/>
  <c r="I79" i="12"/>
  <c r="H79" i="12"/>
  <c r="G79" i="12"/>
  <c r="F79" i="12"/>
  <c r="E79" i="12"/>
  <c r="P78" i="12"/>
  <c r="C78" i="12"/>
  <c r="Q77" i="12"/>
  <c r="E76" i="12"/>
  <c r="C76" i="12"/>
  <c r="C72" i="12" s="1"/>
  <c r="Q75" i="12"/>
  <c r="Q74" i="12"/>
  <c r="P73" i="12"/>
  <c r="P72" i="12" s="1"/>
  <c r="O73" i="12"/>
  <c r="O72" i="12" s="1"/>
  <c r="N73" i="12"/>
  <c r="N72" i="12" s="1"/>
  <c r="M73" i="12"/>
  <c r="M72" i="12" s="1"/>
  <c r="L73" i="12"/>
  <c r="L72" i="12" s="1"/>
  <c r="K73" i="12"/>
  <c r="K72" i="12" s="1"/>
  <c r="J73" i="12"/>
  <c r="J72" i="12" s="1"/>
  <c r="I73" i="12"/>
  <c r="I72" i="12" s="1"/>
  <c r="H73" i="12"/>
  <c r="G73" i="12"/>
  <c r="F73" i="12"/>
  <c r="E73" i="12"/>
  <c r="Q68" i="12"/>
  <c r="H67" i="12"/>
  <c r="H66" i="12" s="1"/>
  <c r="G67" i="12"/>
  <c r="G66" i="12" s="1"/>
  <c r="F67" i="12"/>
  <c r="F66" i="12" s="1"/>
  <c r="E67" i="12"/>
  <c r="E66" i="12" s="1"/>
  <c r="Q65" i="12"/>
  <c r="P64" i="12"/>
  <c r="P63" i="12" s="1"/>
  <c r="P62" i="12" s="1"/>
  <c r="P61" i="12" s="1"/>
  <c r="P60" i="12" s="1"/>
  <c r="O64" i="12"/>
  <c r="O63" i="12" s="1"/>
  <c r="O62" i="12" s="1"/>
  <c r="O61" i="12" s="1"/>
  <c r="O60" i="12" s="1"/>
  <c r="N64" i="12"/>
  <c r="N63" i="12" s="1"/>
  <c r="N62" i="12" s="1"/>
  <c r="N61" i="12" s="1"/>
  <c r="N60" i="12" s="1"/>
  <c r="M64" i="12"/>
  <c r="M63" i="12" s="1"/>
  <c r="M62" i="12" s="1"/>
  <c r="M61" i="12" s="1"/>
  <c r="M60" i="12" s="1"/>
  <c r="L64" i="12"/>
  <c r="L63" i="12" s="1"/>
  <c r="L62" i="12" s="1"/>
  <c r="L61" i="12" s="1"/>
  <c r="L60" i="12" s="1"/>
  <c r="K64" i="12"/>
  <c r="K63" i="12" s="1"/>
  <c r="K62" i="12" s="1"/>
  <c r="K61" i="12" s="1"/>
  <c r="K60" i="12" s="1"/>
  <c r="J64" i="12"/>
  <c r="J63" i="12" s="1"/>
  <c r="J62" i="12" s="1"/>
  <c r="J61" i="12" s="1"/>
  <c r="J60" i="12" s="1"/>
  <c r="I64" i="12"/>
  <c r="I63" i="12" s="1"/>
  <c r="I62" i="12" s="1"/>
  <c r="I61" i="12" s="1"/>
  <c r="I60" i="12" s="1"/>
  <c r="H64" i="12"/>
  <c r="H63" i="12" s="1"/>
  <c r="H62" i="12" s="1"/>
  <c r="H61" i="12" s="1"/>
  <c r="H60" i="12" s="1"/>
  <c r="G64" i="12"/>
  <c r="G63" i="12" s="1"/>
  <c r="G62" i="12" s="1"/>
  <c r="G61" i="12" s="1"/>
  <c r="G60" i="12" s="1"/>
  <c r="F64" i="12"/>
  <c r="F63" i="12" s="1"/>
  <c r="F62" i="12" s="1"/>
  <c r="F61" i="12" s="1"/>
  <c r="F60" i="12" s="1"/>
  <c r="E64" i="12"/>
  <c r="C64" i="12"/>
  <c r="C63" i="12" s="1"/>
  <c r="C62" i="12" s="1"/>
  <c r="C61" i="12" s="1"/>
  <c r="Q59" i="12"/>
  <c r="Q58" i="12"/>
  <c r="Q57" i="12"/>
  <c r="Q56" i="12"/>
  <c r="C55" i="12"/>
  <c r="Q54" i="12"/>
  <c r="Q53" i="12"/>
  <c r="P52" i="12"/>
  <c r="O52" i="12"/>
  <c r="N52" i="12"/>
  <c r="M52" i="12"/>
  <c r="L52" i="12"/>
  <c r="K52" i="12"/>
  <c r="J52" i="12"/>
  <c r="I52" i="12"/>
  <c r="H52" i="12"/>
  <c r="G52" i="12"/>
  <c r="F52" i="12"/>
  <c r="E52" i="12"/>
  <c r="C52" i="12"/>
  <c r="Q51" i="12"/>
  <c r="H50" i="12"/>
  <c r="G50" i="12"/>
  <c r="F50" i="12"/>
  <c r="E50" i="12"/>
  <c r="C50" i="12"/>
  <c r="Q49" i="12"/>
  <c r="Q48" i="12"/>
  <c r="Q47" i="12"/>
  <c r="Q46" i="12"/>
  <c r="P45" i="12"/>
  <c r="P44" i="12" s="1"/>
  <c r="P43" i="12" s="1"/>
  <c r="P42" i="12" s="1"/>
  <c r="O45" i="12"/>
  <c r="O44" i="12" s="1"/>
  <c r="O43" i="12" s="1"/>
  <c r="O42" i="12" s="1"/>
  <c r="N45" i="12"/>
  <c r="N44" i="12" s="1"/>
  <c r="N43" i="12" s="1"/>
  <c r="N42" i="12" s="1"/>
  <c r="M45" i="12"/>
  <c r="M44" i="12" s="1"/>
  <c r="M43" i="12" s="1"/>
  <c r="M42" i="12" s="1"/>
  <c r="L45" i="12"/>
  <c r="L44" i="12" s="1"/>
  <c r="L43" i="12" s="1"/>
  <c r="L42" i="12" s="1"/>
  <c r="K45" i="12"/>
  <c r="K44" i="12" s="1"/>
  <c r="K43" i="12" s="1"/>
  <c r="K42" i="12" s="1"/>
  <c r="J45" i="12"/>
  <c r="J44" i="12" s="1"/>
  <c r="J43" i="12" s="1"/>
  <c r="J42" i="12" s="1"/>
  <c r="I45" i="12"/>
  <c r="I44" i="12" s="1"/>
  <c r="I43" i="12" s="1"/>
  <c r="I42" i="12" s="1"/>
  <c r="H45" i="12"/>
  <c r="H44" i="12" s="1"/>
  <c r="H43" i="12" s="1"/>
  <c r="H42" i="12" s="1"/>
  <c r="G45" i="12"/>
  <c r="G44" i="12" s="1"/>
  <c r="G43" i="12" s="1"/>
  <c r="G42" i="12" s="1"/>
  <c r="F45" i="12"/>
  <c r="F44" i="12" s="1"/>
  <c r="F43" i="12" s="1"/>
  <c r="F42" i="12" s="1"/>
  <c r="E45" i="12"/>
  <c r="E44" i="12" s="1"/>
  <c r="C45" i="12"/>
  <c r="Q41" i="12"/>
  <c r="Q40" i="12"/>
  <c r="C40" i="12"/>
  <c r="Q39" i="12"/>
  <c r="Q38" i="12"/>
  <c r="H37" i="12"/>
  <c r="H36" i="12" s="1"/>
  <c r="G37" i="12"/>
  <c r="G36" i="12" s="1"/>
  <c r="F37" i="12"/>
  <c r="F36" i="12" s="1"/>
  <c r="E37" i="12"/>
  <c r="C37" i="12"/>
  <c r="C36" i="12" s="1"/>
  <c r="Q33" i="12"/>
  <c r="N32" i="12"/>
  <c r="N31" i="12" s="1"/>
  <c r="N30" i="12" s="1"/>
  <c r="M32" i="12"/>
  <c r="M31" i="12" s="1"/>
  <c r="M30" i="12" s="1"/>
  <c r="L32" i="12"/>
  <c r="L31" i="12" s="1"/>
  <c r="L30" i="12" s="1"/>
  <c r="K32" i="12"/>
  <c r="K31" i="12" s="1"/>
  <c r="K30" i="12" s="1"/>
  <c r="J32" i="12"/>
  <c r="J31" i="12" s="1"/>
  <c r="J30" i="12" s="1"/>
  <c r="I32" i="12"/>
  <c r="I31" i="12" s="1"/>
  <c r="I30" i="12" s="1"/>
  <c r="H32" i="12"/>
  <c r="H31" i="12" s="1"/>
  <c r="G32" i="12"/>
  <c r="G31" i="12" s="1"/>
  <c r="F32" i="12"/>
  <c r="E32" i="12"/>
  <c r="E31" i="12" s="1"/>
  <c r="Q29" i="12"/>
  <c r="P28" i="12"/>
  <c r="O28" i="12"/>
  <c r="N28" i="12"/>
  <c r="M28" i="12"/>
  <c r="L28" i="12"/>
  <c r="K28" i="12"/>
  <c r="J28" i="12"/>
  <c r="I28" i="12"/>
  <c r="H28" i="12"/>
  <c r="G28" i="12"/>
  <c r="F28" i="12"/>
  <c r="E28" i="12"/>
  <c r="Q27" i="12"/>
  <c r="Q26" i="12"/>
  <c r="Q24" i="12"/>
  <c r="Q23" i="12"/>
  <c r="N22" i="12"/>
  <c r="N21" i="12" s="1"/>
  <c r="M22" i="12"/>
  <c r="M21" i="12" s="1"/>
  <c r="L22" i="12"/>
  <c r="L21" i="12" s="1"/>
  <c r="K22" i="12"/>
  <c r="K21" i="12" s="1"/>
  <c r="J22" i="12"/>
  <c r="J21" i="12" s="1"/>
  <c r="I22" i="12"/>
  <c r="I21" i="12" s="1"/>
  <c r="H22" i="12"/>
  <c r="H21" i="12" s="1"/>
  <c r="G22" i="12"/>
  <c r="G21" i="12" s="1"/>
  <c r="F22" i="12"/>
  <c r="F21" i="12" s="1"/>
  <c r="E22" i="12"/>
  <c r="C22" i="12"/>
  <c r="C21" i="12" s="1"/>
  <c r="Q20" i="12"/>
  <c r="Q19" i="12"/>
  <c r="Q18" i="12"/>
  <c r="N17" i="12"/>
  <c r="M17" i="12"/>
  <c r="L17" i="12"/>
  <c r="K17" i="12"/>
  <c r="J17" i="12"/>
  <c r="I17" i="12"/>
  <c r="H17" i="12"/>
  <c r="G17" i="12"/>
  <c r="F17" i="12"/>
  <c r="E17" i="12"/>
  <c r="C17" i="12"/>
  <c r="C12" i="12" s="1"/>
  <c r="Q15" i="12"/>
  <c r="N27" i="10"/>
  <c r="N21" i="10"/>
  <c r="N20" i="10" s="1"/>
  <c r="O79" i="10"/>
  <c r="O76" i="10" s="1"/>
  <c r="O52" i="10"/>
  <c r="O21" i="10"/>
  <c r="O20" i="10" s="1"/>
  <c r="O12" i="10"/>
  <c r="F77" i="10"/>
  <c r="G77" i="10"/>
  <c r="H77" i="10"/>
  <c r="I77" i="10"/>
  <c r="J77" i="10"/>
  <c r="K77" i="10"/>
  <c r="L77" i="10"/>
  <c r="M77" i="10"/>
  <c r="N77" i="10"/>
  <c r="F79" i="10"/>
  <c r="G79" i="10"/>
  <c r="H79" i="10"/>
  <c r="I79" i="10"/>
  <c r="J79" i="10"/>
  <c r="K79" i="10"/>
  <c r="L79" i="10"/>
  <c r="M79" i="10"/>
  <c r="N79" i="10"/>
  <c r="E79" i="10"/>
  <c r="E77" i="10"/>
  <c r="C34" i="10"/>
  <c r="C33" i="10" s="1"/>
  <c r="E34" i="10"/>
  <c r="F34" i="10"/>
  <c r="F33" i="10" s="1"/>
  <c r="G34" i="10"/>
  <c r="G33" i="10" s="1"/>
  <c r="H34" i="10"/>
  <c r="H33" i="10" s="1"/>
  <c r="Q28" i="10"/>
  <c r="F27" i="10"/>
  <c r="G27" i="10"/>
  <c r="H27" i="10"/>
  <c r="I27" i="10"/>
  <c r="J27" i="10"/>
  <c r="K27" i="10"/>
  <c r="L27" i="10"/>
  <c r="M27" i="10"/>
  <c r="O27" i="10"/>
  <c r="P27" i="10"/>
  <c r="E27" i="10"/>
  <c r="M71" i="10"/>
  <c r="M70" i="10" s="1"/>
  <c r="N71" i="10"/>
  <c r="N70" i="10" s="1"/>
  <c r="M16" i="10"/>
  <c r="N16" i="10"/>
  <c r="M21" i="10"/>
  <c r="M20" i="10" s="1"/>
  <c r="M31" i="10"/>
  <c r="M30" i="10" s="1"/>
  <c r="N31" i="10"/>
  <c r="N30" i="10" s="1"/>
  <c r="M42" i="10"/>
  <c r="M41" i="10" s="1"/>
  <c r="M40" i="10" s="1"/>
  <c r="M39" i="10" s="1"/>
  <c r="N42" i="10"/>
  <c r="N41" i="10" s="1"/>
  <c r="N40" i="10" s="1"/>
  <c r="N39" i="10" s="1"/>
  <c r="M49" i="10"/>
  <c r="N49" i="10"/>
  <c r="M52" i="10"/>
  <c r="N52" i="10"/>
  <c r="M61" i="10"/>
  <c r="M60" i="10" s="1"/>
  <c r="M59" i="10" s="1"/>
  <c r="M58" i="10" s="1"/>
  <c r="M57" i="10" s="1"/>
  <c r="N61" i="10"/>
  <c r="N60" i="10" s="1"/>
  <c r="N59" i="10" s="1"/>
  <c r="N58" i="10" s="1"/>
  <c r="N57" i="10" s="1"/>
  <c r="O61" i="10"/>
  <c r="O60" i="10" s="1"/>
  <c r="O59" i="10" s="1"/>
  <c r="O58" i="10" s="1"/>
  <c r="O57" i="10" s="1"/>
  <c r="P61" i="10"/>
  <c r="P60" i="10" s="1"/>
  <c r="P59" i="10" s="1"/>
  <c r="P58" i="10" s="1"/>
  <c r="P57" i="10" s="1"/>
  <c r="O49" i="10"/>
  <c r="P49" i="10"/>
  <c r="E52" i="10"/>
  <c r="F52" i="10"/>
  <c r="G52" i="10"/>
  <c r="H52" i="10"/>
  <c r="I52" i="10"/>
  <c r="J52" i="10"/>
  <c r="K52" i="10"/>
  <c r="L52" i="10"/>
  <c r="F61" i="10"/>
  <c r="F60" i="10" s="1"/>
  <c r="F59" i="10" s="1"/>
  <c r="F58" i="10" s="1"/>
  <c r="G61" i="10"/>
  <c r="G60" i="10" s="1"/>
  <c r="G59" i="10" s="1"/>
  <c r="G58" i="10" s="1"/>
  <c r="H61" i="10"/>
  <c r="H60" i="10" s="1"/>
  <c r="H59" i="10" s="1"/>
  <c r="H58" i="10" s="1"/>
  <c r="I61" i="10"/>
  <c r="I60" i="10" s="1"/>
  <c r="I59" i="10" s="1"/>
  <c r="I58" i="10" s="1"/>
  <c r="J61" i="10"/>
  <c r="J60" i="10" s="1"/>
  <c r="J59" i="10" s="1"/>
  <c r="J58" i="10" s="1"/>
  <c r="J57" i="10" s="1"/>
  <c r="K61" i="10"/>
  <c r="K60" i="10" s="1"/>
  <c r="K59" i="10" s="1"/>
  <c r="K58" i="10" s="1"/>
  <c r="L61" i="10"/>
  <c r="L60" i="10" s="1"/>
  <c r="L59" i="10" s="1"/>
  <c r="L58" i="10" s="1"/>
  <c r="L57" i="10" s="1"/>
  <c r="F49" i="10"/>
  <c r="G49" i="10"/>
  <c r="H49" i="10"/>
  <c r="I49" i="10"/>
  <c r="J49" i="10"/>
  <c r="K49" i="10"/>
  <c r="L49" i="10"/>
  <c r="E49" i="10"/>
  <c r="I31" i="10"/>
  <c r="I30" i="10" s="1"/>
  <c r="I29" i="10" s="1"/>
  <c r="J31" i="10"/>
  <c r="J30" i="10" s="1"/>
  <c r="K31" i="10"/>
  <c r="K30" i="10" s="1"/>
  <c r="L31" i="10"/>
  <c r="L30" i="10" s="1"/>
  <c r="H31" i="10"/>
  <c r="H30" i="10" s="1"/>
  <c r="F21" i="10"/>
  <c r="F20" i="10" s="1"/>
  <c r="G21" i="10"/>
  <c r="G20" i="10" s="1"/>
  <c r="H21" i="10"/>
  <c r="H20" i="10" s="1"/>
  <c r="I21" i="10"/>
  <c r="I20" i="10" s="1"/>
  <c r="J21" i="10"/>
  <c r="J20" i="10" s="1"/>
  <c r="K21" i="10"/>
  <c r="K20" i="10" s="1"/>
  <c r="L21" i="10"/>
  <c r="L20" i="10" s="1"/>
  <c r="E21" i="10"/>
  <c r="E20" i="10" s="1"/>
  <c r="F16" i="10"/>
  <c r="G16" i="10"/>
  <c r="H16" i="10"/>
  <c r="H12" i="10" s="1"/>
  <c r="I16" i="10"/>
  <c r="J16" i="10"/>
  <c r="K16" i="10"/>
  <c r="L16" i="10"/>
  <c r="E16" i="10"/>
  <c r="I12" i="10"/>
  <c r="G12" i="10"/>
  <c r="E42" i="10"/>
  <c r="E41" i="10" s="1"/>
  <c r="E40" i="10" s="1"/>
  <c r="E39" i="10" s="1"/>
  <c r="F42" i="10"/>
  <c r="F41" i="10" s="1"/>
  <c r="F40" i="10" s="1"/>
  <c r="F39" i="10" s="1"/>
  <c r="G42" i="10"/>
  <c r="G41" i="10" s="1"/>
  <c r="G40" i="10" s="1"/>
  <c r="G39" i="10" s="1"/>
  <c r="H42" i="10"/>
  <c r="H41" i="10" s="1"/>
  <c r="H40" i="10" s="1"/>
  <c r="H39" i="10" s="1"/>
  <c r="I42" i="10"/>
  <c r="I41" i="10" s="1"/>
  <c r="I40" i="10" s="1"/>
  <c r="I39" i="10" s="1"/>
  <c r="J42" i="10"/>
  <c r="J41" i="10" s="1"/>
  <c r="J40" i="10" s="1"/>
  <c r="J39" i="10" s="1"/>
  <c r="K42" i="10"/>
  <c r="K41" i="10" s="1"/>
  <c r="K40" i="10" s="1"/>
  <c r="K39" i="10" s="1"/>
  <c r="E31" i="10"/>
  <c r="E30" i="10" s="1"/>
  <c r="F31" i="10"/>
  <c r="F30" i="10" s="1"/>
  <c r="G31" i="10"/>
  <c r="G30" i="10" s="1"/>
  <c r="Q55" i="10"/>
  <c r="L42" i="10"/>
  <c r="L41" i="10" s="1"/>
  <c r="L40" i="10" s="1"/>
  <c r="L39" i="10" s="1"/>
  <c r="O42" i="10"/>
  <c r="O41" i="10" s="1"/>
  <c r="O40" i="10" s="1"/>
  <c r="O39" i="10" s="1"/>
  <c r="P42" i="10"/>
  <c r="P41" i="10" s="1"/>
  <c r="P40" i="10" s="1"/>
  <c r="P39" i="10" s="1"/>
  <c r="Q44" i="10"/>
  <c r="H74" i="10"/>
  <c r="H65" i="10"/>
  <c r="H64" i="10" s="1"/>
  <c r="G74" i="10"/>
  <c r="G71" i="10"/>
  <c r="G65" i="10"/>
  <c r="G64" i="10" s="1"/>
  <c r="F71" i="10"/>
  <c r="F74" i="10"/>
  <c r="F65" i="10"/>
  <c r="F64" i="10" s="1"/>
  <c r="C47" i="10"/>
  <c r="Q46" i="10"/>
  <c r="C42" i="10"/>
  <c r="C37" i="10"/>
  <c r="C31" i="10"/>
  <c r="C21" i="10"/>
  <c r="C20" i="10" s="1"/>
  <c r="C16" i="10"/>
  <c r="C49" i="10"/>
  <c r="C52" i="10"/>
  <c r="C74" i="10"/>
  <c r="C70" i="10" s="1"/>
  <c r="C60" i="10"/>
  <c r="C59" i="10" s="1"/>
  <c r="C58" i="10" s="1"/>
  <c r="C65" i="10"/>
  <c r="C64" i="10" s="1"/>
  <c r="E65" i="10"/>
  <c r="E64" i="10" s="1"/>
  <c r="E61" i="10"/>
  <c r="H71" i="10"/>
  <c r="I71" i="10"/>
  <c r="I70" i="10" s="1"/>
  <c r="J71" i="10"/>
  <c r="J70" i="10" s="1"/>
  <c r="K71" i="10"/>
  <c r="K70" i="10" s="1"/>
  <c r="L71" i="10"/>
  <c r="L70" i="10" s="1"/>
  <c r="O71" i="10"/>
  <c r="O70" i="10" s="1"/>
  <c r="P71" i="10"/>
  <c r="P70" i="10" s="1"/>
  <c r="Q81" i="10"/>
  <c r="Q80" i="10"/>
  <c r="Q78" i="10"/>
  <c r="P76" i="10"/>
  <c r="C76" i="10"/>
  <c r="Q75" i="10"/>
  <c r="E74" i="10"/>
  <c r="Q73" i="10"/>
  <c r="Q72" i="10"/>
  <c r="E71" i="10"/>
  <c r="Q66" i="10"/>
  <c r="Q62" i="10"/>
  <c r="Q56" i="10"/>
  <c r="Q54" i="10"/>
  <c r="Q53" i="10"/>
  <c r="Q51" i="10"/>
  <c r="Q50" i="10"/>
  <c r="Q48" i="10"/>
  <c r="Q45" i="10"/>
  <c r="Q43" i="10"/>
  <c r="Q38" i="10"/>
  <c r="Q37" i="10"/>
  <c r="Q36" i="10"/>
  <c r="Q35" i="10"/>
  <c r="Q32" i="10"/>
  <c r="Q26" i="10"/>
  <c r="Q25" i="10"/>
  <c r="Q23" i="10"/>
  <c r="Q22" i="10"/>
  <c r="Q19" i="10"/>
  <c r="Q18" i="10"/>
  <c r="Q17" i="10"/>
  <c r="Q55" i="9"/>
  <c r="Q54" i="9"/>
  <c r="P53" i="9"/>
  <c r="O53" i="9"/>
  <c r="N53" i="9"/>
  <c r="M53" i="9"/>
  <c r="L53" i="9"/>
  <c r="K53" i="9"/>
  <c r="J53" i="9"/>
  <c r="I53" i="9"/>
  <c r="H53" i="9"/>
  <c r="G53" i="9"/>
  <c r="F53" i="9"/>
  <c r="E53" i="9"/>
  <c r="Q53" i="9"/>
  <c r="D53" i="9"/>
  <c r="C53" i="9"/>
  <c r="Q52" i="9"/>
  <c r="P51" i="9"/>
  <c r="P50" i="9"/>
  <c r="P44" i="9"/>
  <c r="O51" i="9"/>
  <c r="N51" i="9"/>
  <c r="M51" i="9"/>
  <c r="M50" i="9"/>
  <c r="M44" i="9"/>
  <c r="L51" i="9"/>
  <c r="K51" i="9"/>
  <c r="K50" i="9"/>
  <c r="J51" i="9"/>
  <c r="I51" i="9"/>
  <c r="H51" i="9"/>
  <c r="H50" i="9"/>
  <c r="H44" i="9"/>
  <c r="G51" i="9"/>
  <c r="F51" i="9"/>
  <c r="E51" i="9"/>
  <c r="Q51" i="9"/>
  <c r="D51" i="9"/>
  <c r="C51" i="9"/>
  <c r="C50" i="9"/>
  <c r="O50" i="9"/>
  <c r="N50" i="9"/>
  <c r="L50" i="9"/>
  <c r="J50" i="9"/>
  <c r="I50" i="9"/>
  <c r="G50" i="9"/>
  <c r="F50" i="9"/>
  <c r="D50" i="9"/>
  <c r="Q49" i="9"/>
  <c r="P48" i="9"/>
  <c r="O48" i="9"/>
  <c r="N48" i="9"/>
  <c r="M48" i="9"/>
  <c r="L48" i="9"/>
  <c r="K48" i="9"/>
  <c r="J48" i="9"/>
  <c r="I48" i="9"/>
  <c r="H48" i="9"/>
  <c r="G48" i="9"/>
  <c r="Q48" i="9"/>
  <c r="F48" i="9"/>
  <c r="E48" i="9"/>
  <c r="D48" i="9"/>
  <c r="C48" i="9"/>
  <c r="Q47" i="9"/>
  <c r="P46" i="9"/>
  <c r="O46" i="9"/>
  <c r="O45" i="9"/>
  <c r="O44" i="9"/>
  <c r="N46" i="9"/>
  <c r="M46" i="9"/>
  <c r="L46" i="9"/>
  <c r="L45" i="9"/>
  <c r="L44" i="9"/>
  <c r="L56" i="9"/>
  <c r="K46" i="9"/>
  <c r="J46" i="9"/>
  <c r="J45" i="9"/>
  <c r="J44" i="9"/>
  <c r="I46" i="9"/>
  <c r="H46" i="9"/>
  <c r="G46" i="9"/>
  <c r="G45" i="9"/>
  <c r="F46" i="9"/>
  <c r="Q46" i="9"/>
  <c r="E46" i="9"/>
  <c r="D46" i="9"/>
  <c r="D45" i="9"/>
  <c r="D44" i="9"/>
  <c r="C46" i="9"/>
  <c r="P45" i="9"/>
  <c r="N45" i="9"/>
  <c r="N44" i="9"/>
  <c r="M45" i="9"/>
  <c r="K45" i="9"/>
  <c r="I45" i="9"/>
  <c r="I44" i="9"/>
  <c r="H45" i="9"/>
  <c r="F45" i="9"/>
  <c r="F44" i="9"/>
  <c r="E45" i="9"/>
  <c r="C45" i="9"/>
  <c r="E44" i="9"/>
  <c r="Q41" i="9"/>
  <c r="P40" i="9"/>
  <c r="O40" i="9"/>
  <c r="N40" i="9"/>
  <c r="M40" i="9"/>
  <c r="L40" i="9"/>
  <c r="K40" i="9"/>
  <c r="J40" i="9"/>
  <c r="I40" i="9"/>
  <c r="I32" i="9"/>
  <c r="H40" i="9"/>
  <c r="G40" i="9"/>
  <c r="Q40" i="9"/>
  <c r="F40" i="9"/>
  <c r="E40" i="9"/>
  <c r="D40" i="9"/>
  <c r="C40" i="9"/>
  <c r="Q39" i="9"/>
  <c r="P38" i="9"/>
  <c r="O38" i="9"/>
  <c r="N38" i="9"/>
  <c r="M38" i="9"/>
  <c r="L38" i="9"/>
  <c r="K38" i="9"/>
  <c r="J38" i="9"/>
  <c r="I38" i="9"/>
  <c r="H38" i="9"/>
  <c r="G38" i="9"/>
  <c r="Q38" i="9"/>
  <c r="F38" i="9"/>
  <c r="E38" i="9"/>
  <c r="C38" i="9"/>
  <c r="Q37" i="9"/>
  <c r="P36" i="9"/>
  <c r="P35" i="9"/>
  <c r="P32" i="9"/>
  <c r="O36" i="9"/>
  <c r="N36" i="9"/>
  <c r="N35" i="9"/>
  <c r="N32" i="9"/>
  <c r="M36" i="9"/>
  <c r="L36" i="9"/>
  <c r="K36" i="9"/>
  <c r="J36" i="9"/>
  <c r="I36" i="9"/>
  <c r="H36" i="9"/>
  <c r="H35" i="9"/>
  <c r="H32" i="9"/>
  <c r="G36" i="9"/>
  <c r="F36" i="9"/>
  <c r="F35" i="9"/>
  <c r="F32" i="9"/>
  <c r="E36" i="9"/>
  <c r="Q36" i="9"/>
  <c r="D36" i="9"/>
  <c r="C36" i="9"/>
  <c r="O35" i="9"/>
  <c r="M35" i="9"/>
  <c r="L35" i="9"/>
  <c r="K35" i="9"/>
  <c r="J35" i="9"/>
  <c r="I35" i="9"/>
  <c r="G35" i="9"/>
  <c r="E35" i="9"/>
  <c r="D35" i="9"/>
  <c r="C35" i="9"/>
  <c r="Q34" i="9"/>
  <c r="P33" i="9"/>
  <c r="O33" i="9"/>
  <c r="O32" i="9"/>
  <c r="N33" i="9"/>
  <c r="M33" i="9"/>
  <c r="M32" i="9"/>
  <c r="L33" i="9"/>
  <c r="K33" i="9"/>
  <c r="J33" i="9"/>
  <c r="J32" i="9"/>
  <c r="I33" i="9"/>
  <c r="H33" i="9"/>
  <c r="G33" i="9"/>
  <c r="G32" i="9"/>
  <c r="F33" i="9"/>
  <c r="E33" i="9"/>
  <c r="Q33" i="9"/>
  <c r="D33" i="9"/>
  <c r="C33" i="9"/>
  <c r="L32" i="9"/>
  <c r="K32" i="9"/>
  <c r="D32" i="9"/>
  <c r="C32" i="9"/>
  <c r="Q31" i="9"/>
  <c r="Q30" i="9"/>
  <c r="Q29" i="9"/>
  <c r="P28" i="9"/>
  <c r="O28" i="9"/>
  <c r="N28" i="9"/>
  <c r="M28" i="9"/>
  <c r="L28" i="9"/>
  <c r="K28" i="9"/>
  <c r="J28" i="9"/>
  <c r="I28" i="9"/>
  <c r="H28" i="9"/>
  <c r="G28" i="9"/>
  <c r="F28" i="9"/>
  <c r="E28" i="9"/>
  <c r="Q28" i="9"/>
  <c r="D28" i="9"/>
  <c r="C28" i="9"/>
  <c r="Q27" i="9"/>
  <c r="P26" i="9"/>
  <c r="P25" i="9"/>
  <c r="O26" i="9"/>
  <c r="N26" i="9"/>
  <c r="N25" i="9"/>
  <c r="M26" i="9"/>
  <c r="L26" i="9"/>
  <c r="K26" i="9"/>
  <c r="K25" i="9"/>
  <c r="J26" i="9"/>
  <c r="I26" i="9"/>
  <c r="H26" i="9"/>
  <c r="H25" i="9"/>
  <c r="G26" i="9"/>
  <c r="F26" i="9"/>
  <c r="F25" i="9"/>
  <c r="E26" i="9"/>
  <c r="Q26" i="9"/>
  <c r="D26" i="9"/>
  <c r="C26" i="9"/>
  <c r="C25" i="9"/>
  <c r="O25" i="9"/>
  <c r="M25" i="9"/>
  <c r="L25" i="9"/>
  <c r="J25" i="9"/>
  <c r="I25" i="9"/>
  <c r="G25" i="9"/>
  <c r="E25" i="9"/>
  <c r="D25" i="9"/>
  <c r="Q24" i="9"/>
  <c r="Q23" i="9"/>
  <c r="P22" i="9"/>
  <c r="O22" i="9"/>
  <c r="N22" i="9"/>
  <c r="M22" i="9"/>
  <c r="L22" i="9"/>
  <c r="K22" i="9"/>
  <c r="J22" i="9"/>
  <c r="I22" i="9"/>
  <c r="H22" i="9"/>
  <c r="G22" i="9"/>
  <c r="F22" i="9"/>
  <c r="E22" i="9"/>
  <c r="Q22" i="9"/>
  <c r="D22" i="9"/>
  <c r="C22" i="9"/>
  <c r="Q21" i="9"/>
  <c r="P20" i="9"/>
  <c r="P19" i="9"/>
  <c r="O20" i="9"/>
  <c r="N20" i="9"/>
  <c r="N19" i="9"/>
  <c r="M20" i="9"/>
  <c r="L20" i="9"/>
  <c r="K20" i="9"/>
  <c r="K19" i="9"/>
  <c r="J20" i="9"/>
  <c r="I20" i="9"/>
  <c r="H20" i="9"/>
  <c r="H19" i="9"/>
  <c r="G20" i="9"/>
  <c r="F20" i="9"/>
  <c r="F19" i="9"/>
  <c r="E20" i="9"/>
  <c r="Q20" i="9"/>
  <c r="D20" i="9"/>
  <c r="C20" i="9"/>
  <c r="C19" i="9"/>
  <c r="O19" i="9"/>
  <c r="M19" i="9"/>
  <c r="L19" i="9"/>
  <c r="J19" i="9"/>
  <c r="I19" i="9"/>
  <c r="G19" i="9"/>
  <c r="E19" i="9"/>
  <c r="D19" i="9"/>
  <c r="Q18" i="9"/>
  <c r="Q17" i="9"/>
  <c r="P16" i="9"/>
  <c r="O16" i="9"/>
  <c r="N16" i="9"/>
  <c r="M16" i="9"/>
  <c r="L16" i="9"/>
  <c r="K16" i="9"/>
  <c r="J16" i="9"/>
  <c r="I16" i="9"/>
  <c r="H16" i="9"/>
  <c r="G16" i="9"/>
  <c r="F16" i="9"/>
  <c r="E16" i="9"/>
  <c r="Q16" i="9"/>
  <c r="D16" i="9"/>
  <c r="C16" i="9"/>
  <c r="Q15" i="9"/>
  <c r="Q14" i="9"/>
  <c r="Q13" i="9"/>
  <c r="P12" i="9"/>
  <c r="P11" i="9"/>
  <c r="O12" i="9"/>
  <c r="N12" i="9"/>
  <c r="M12" i="9"/>
  <c r="M11" i="9"/>
  <c r="M42" i="9"/>
  <c r="L12" i="9"/>
  <c r="K12" i="9"/>
  <c r="J12" i="9"/>
  <c r="J11" i="9"/>
  <c r="I12" i="9"/>
  <c r="I11" i="9"/>
  <c r="H12" i="9"/>
  <c r="H11" i="9"/>
  <c r="G12" i="9"/>
  <c r="F12" i="9"/>
  <c r="E12" i="9"/>
  <c r="E11" i="9"/>
  <c r="D12" i="9"/>
  <c r="C12" i="9"/>
  <c r="O11" i="9"/>
  <c r="L11" i="9"/>
  <c r="L42" i="9"/>
  <c r="G11" i="9"/>
  <c r="D11" i="9"/>
  <c r="D42" i="9"/>
  <c r="C11" i="9"/>
  <c r="C42" i="9"/>
  <c r="Q25" i="9"/>
  <c r="D56" i="9"/>
  <c r="H42" i="9"/>
  <c r="H56" i="9"/>
  <c r="K11" i="9"/>
  <c r="K42" i="9"/>
  <c r="N56" i="9"/>
  <c r="Q19" i="9"/>
  <c r="C44" i="9"/>
  <c r="J56" i="9"/>
  <c r="M56" i="9"/>
  <c r="F11" i="9"/>
  <c r="F42" i="9"/>
  <c r="N11" i="9"/>
  <c r="N42" i="9"/>
  <c r="F56" i="9"/>
  <c r="G42" i="9"/>
  <c r="P42" i="9"/>
  <c r="P56" i="9"/>
  <c r="Q35" i="9"/>
  <c r="Q32" i="9"/>
  <c r="I42" i="9"/>
  <c r="I56" i="9"/>
  <c r="O42" i="9"/>
  <c r="J42" i="9"/>
  <c r="K44" i="9"/>
  <c r="K56" i="9"/>
  <c r="G44" i="9"/>
  <c r="G56" i="9"/>
  <c r="Q45" i="9"/>
  <c r="O56" i="9"/>
  <c r="Q12" i="9"/>
  <c r="Q11" i="9"/>
  <c r="E32" i="9"/>
  <c r="E42" i="9"/>
  <c r="E56" i="9"/>
  <c r="E50" i="9"/>
  <c r="Q50" i="9"/>
  <c r="Q42" i="9"/>
  <c r="Q44" i="9"/>
  <c r="C56" i="9"/>
  <c r="P20" i="2"/>
  <c r="Q56" i="9"/>
  <c r="P56" i="6"/>
  <c r="P55" i="6"/>
  <c r="O54" i="6"/>
  <c r="N54" i="6"/>
  <c r="M54" i="6"/>
  <c r="L54" i="6"/>
  <c r="K54" i="6"/>
  <c r="K51" i="6"/>
  <c r="J54" i="6"/>
  <c r="I54" i="6"/>
  <c r="H54" i="6"/>
  <c r="G54" i="6"/>
  <c r="F54" i="6"/>
  <c r="E54" i="6"/>
  <c r="D54" i="6"/>
  <c r="C54" i="6"/>
  <c r="C51" i="6"/>
  <c r="B54" i="6"/>
  <c r="P53" i="6"/>
  <c r="O52" i="6"/>
  <c r="N52" i="6"/>
  <c r="M52" i="6"/>
  <c r="M51" i="6"/>
  <c r="L52" i="6"/>
  <c r="L51" i="6"/>
  <c r="K52" i="6"/>
  <c r="J52" i="6"/>
  <c r="I52" i="6"/>
  <c r="I51" i="6"/>
  <c r="H52" i="6"/>
  <c r="H51" i="6"/>
  <c r="G52" i="6"/>
  <c r="F52" i="6"/>
  <c r="E52" i="6"/>
  <c r="E51" i="6"/>
  <c r="D52" i="6"/>
  <c r="D51" i="6"/>
  <c r="C52" i="6"/>
  <c r="B52" i="6"/>
  <c r="O51" i="6"/>
  <c r="G51" i="6"/>
  <c r="P50" i="6"/>
  <c r="O49" i="6"/>
  <c r="N49" i="6"/>
  <c r="M49" i="6"/>
  <c r="L49" i="6"/>
  <c r="K49" i="6"/>
  <c r="J49" i="6"/>
  <c r="I49" i="6"/>
  <c r="H49" i="6"/>
  <c r="G49" i="6"/>
  <c r="F49" i="6"/>
  <c r="E49" i="6"/>
  <c r="D49" i="6"/>
  <c r="C49" i="6"/>
  <c r="B49" i="6"/>
  <c r="B46" i="6"/>
  <c r="P48" i="6"/>
  <c r="O47" i="6"/>
  <c r="N47" i="6"/>
  <c r="M47" i="6"/>
  <c r="M46" i="6"/>
  <c r="M45" i="6"/>
  <c r="L47" i="6"/>
  <c r="K47" i="6"/>
  <c r="J47" i="6"/>
  <c r="J46" i="6"/>
  <c r="J45" i="6"/>
  <c r="I47" i="6"/>
  <c r="I46" i="6"/>
  <c r="I45" i="6"/>
  <c r="H47" i="6"/>
  <c r="G47" i="6"/>
  <c r="F47" i="6"/>
  <c r="F46" i="6"/>
  <c r="F45" i="6"/>
  <c r="E47" i="6"/>
  <c r="E46" i="6"/>
  <c r="E45" i="6"/>
  <c r="D47" i="6"/>
  <c r="C47" i="6"/>
  <c r="B47" i="6"/>
  <c r="N46" i="6"/>
  <c r="N45" i="6"/>
  <c r="C51" i="5"/>
  <c r="P55" i="5"/>
  <c r="C54" i="5"/>
  <c r="D54" i="5"/>
  <c r="D51" i="5"/>
  <c r="E54" i="5"/>
  <c r="F54" i="5"/>
  <c r="G54" i="5"/>
  <c r="H54" i="5"/>
  <c r="H51" i="5"/>
  <c r="I54" i="5"/>
  <c r="J54" i="5"/>
  <c r="K54" i="5"/>
  <c r="L54" i="5"/>
  <c r="L51" i="5"/>
  <c r="M54" i="5"/>
  <c r="N54" i="5"/>
  <c r="O54" i="5"/>
  <c r="B54" i="5"/>
  <c r="P56" i="5"/>
  <c r="P53" i="5"/>
  <c r="O52" i="5"/>
  <c r="N52" i="5"/>
  <c r="N51" i="5"/>
  <c r="M52" i="5"/>
  <c r="L52" i="5"/>
  <c r="K52" i="5"/>
  <c r="J52" i="5"/>
  <c r="J51" i="5"/>
  <c r="I52" i="5"/>
  <c r="H52" i="5"/>
  <c r="G52" i="5"/>
  <c r="F52" i="5"/>
  <c r="F51" i="5"/>
  <c r="E52" i="5"/>
  <c r="D52" i="5"/>
  <c r="C52" i="5"/>
  <c r="B52" i="5"/>
  <c r="B51" i="5"/>
  <c r="P50" i="5"/>
  <c r="O49" i="5"/>
  <c r="N49" i="5"/>
  <c r="M49" i="5"/>
  <c r="L49" i="5"/>
  <c r="K49" i="5"/>
  <c r="K46" i="5"/>
  <c r="K45" i="5"/>
  <c r="J49" i="5"/>
  <c r="I49" i="5"/>
  <c r="H49" i="5"/>
  <c r="G49" i="5"/>
  <c r="G46" i="5"/>
  <c r="G45" i="5"/>
  <c r="F49" i="5"/>
  <c r="E49" i="5"/>
  <c r="D49" i="5"/>
  <c r="C49" i="5"/>
  <c r="B49" i="5"/>
  <c r="P48" i="5"/>
  <c r="O47" i="5"/>
  <c r="N47" i="5"/>
  <c r="M47" i="5"/>
  <c r="M46" i="5"/>
  <c r="M45" i="5"/>
  <c r="L47" i="5"/>
  <c r="L46" i="5"/>
  <c r="L45" i="5"/>
  <c r="K47" i="5"/>
  <c r="J47" i="5"/>
  <c r="I47" i="5"/>
  <c r="H47" i="5"/>
  <c r="H46" i="5"/>
  <c r="H45" i="5"/>
  <c r="G47" i="5"/>
  <c r="F47" i="5"/>
  <c r="E47" i="5"/>
  <c r="E46" i="5"/>
  <c r="E45" i="5"/>
  <c r="D47" i="5"/>
  <c r="D46" i="5"/>
  <c r="C47" i="5"/>
  <c r="B47" i="5"/>
  <c r="O46" i="5"/>
  <c r="O45" i="5"/>
  <c r="C46" i="5"/>
  <c r="C52" i="4"/>
  <c r="D52" i="4"/>
  <c r="E52" i="4"/>
  <c r="F52" i="4"/>
  <c r="G52" i="4"/>
  <c r="H52" i="4"/>
  <c r="I52" i="4"/>
  <c r="I49" i="4"/>
  <c r="J52" i="4"/>
  <c r="K52" i="4"/>
  <c r="L52" i="4"/>
  <c r="M52" i="4"/>
  <c r="M49" i="4"/>
  <c r="N52" i="4"/>
  <c r="O52" i="4"/>
  <c r="B52" i="4"/>
  <c r="P53" i="4"/>
  <c r="J49" i="4"/>
  <c r="N49" i="4"/>
  <c r="B50" i="4"/>
  <c r="P51" i="4"/>
  <c r="O50" i="4"/>
  <c r="O49" i="4"/>
  <c r="N50" i="4"/>
  <c r="M50" i="4"/>
  <c r="L50" i="4"/>
  <c r="L49" i="4"/>
  <c r="K50" i="4"/>
  <c r="K49" i="4"/>
  <c r="J50" i="4"/>
  <c r="I50" i="4"/>
  <c r="H50" i="4"/>
  <c r="H49" i="4"/>
  <c r="G50" i="4"/>
  <c r="F50" i="4"/>
  <c r="E50" i="4"/>
  <c r="E49" i="4"/>
  <c r="D50" i="4"/>
  <c r="C50" i="4"/>
  <c r="C49" i="4"/>
  <c r="P48" i="4"/>
  <c r="O47" i="4"/>
  <c r="N47" i="4"/>
  <c r="M47" i="4"/>
  <c r="M44" i="4"/>
  <c r="M43" i="4"/>
  <c r="L47" i="4"/>
  <c r="K47" i="4"/>
  <c r="J47" i="4"/>
  <c r="I47" i="4"/>
  <c r="H47" i="4"/>
  <c r="G47" i="4"/>
  <c r="F47" i="4"/>
  <c r="E47" i="4"/>
  <c r="D47" i="4"/>
  <c r="C47" i="4"/>
  <c r="B47" i="4"/>
  <c r="P46" i="4"/>
  <c r="O45" i="4"/>
  <c r="N45" i="4"/>
  <c r="M45" i="4"/>
  <c r="L45" i="4"/>
  <c r="K45" i="4"/>
  <c r="J45" i="4"/>
  <c r="I45" i="4"/>
  <c r="H45" i="4"/>
  <c r="G45" i="4"/>
  <c r="F45" i="4"/>
  <c r="E45" i="4"/>
  <c r="E44" i="4"/>
  <c r="E43" i="4"/>
  <c r="D45" i="4"/>
  <c r="C45" i="4"/>
  <c r="B45" i="4"/>
  <c r="I44" i="4"/>
  <c r="I43" i="4"/>
  <c r="P51" i="3"/>
  <c r="O50" i="3"/>
  <c r="O49" i="3"/>
  <c r="N50" i="3"/>
  <c r="N49" i="3"/>
  <c r="M50" i="3"/>
  <c r="M49" i="3"/>
  <c r="L50" i="3"/>
  <c r="K50" i="3"/>
  <c r="J50" i="3"/>
  <c r="J49" i="3"/>
  <c r="I50" i="3"/>
  <c r="I49" i="3"/>
  <c r="H50" i="3"/>
  <c r="G50" i="3"/>
  <c r="G49" i="3"/>
  <c r="F50" i="3"/>
  <c r="F49" i="3"/>
  <c r="E50" i="3"/>
  <c r="E49" i="3"/>
  <c r="D50" i="3"/>
  <c r="C50" i="3"/>
  <c r="B50" i="3"/>
  <c r="B49" i="3"/>
  <c r="B43" i="3"/>
  <c r="L49" i="3"/>
  <c r="K49" i="3"/>
  <c r="H49" i="3"/>
  <c r="D49" i="3"/>
  <c r="C49" i="3"/>
  <c r="P48" i="3"/>
  <c r="O47" i="3"/>
  <c r="N47" i="3"/>
  <c r="M47" i="3"/>
  <c r="L47" i="3"/>
  <c r="K47" i="3"/>
  <c r="J47" i="3"/>
  <c r="I47" i="3"/>
  <c r="H47" i="3"/>
  <c r="G47" i="3"/>
  <c r="F47" i="3"/>
  <c r="E47" i="3"/>
  <c r="D47" i="3"/>
  <c r="C47" i="3"/>
  <c r="B47" i="3"/>
  <c r="P46" i="3"/>
  <c r="O45" i="3"/>
  <c r="O44" i="3"/>
  <c r="O43" i="3"/>
  <c r="N45" i="3"/>
  <c r="M45" i="3"/>
  <c r="L45" i="3"/>
  <c r="K45" i="3"/>
  <c r="J45" i="3"/>
  <c r="I45" i="3"/>
  <c r="H45" i="3"/>
  <c r="G45" i="3"/>
  <c r="F45" i="3"/>
  <c r="E45" i="3"/>
  <c r="D45" i="3"/>
  <c r="C45" i="3"/>
  <c r="C44" i="3"/>
  <c r="B45" i="3"/>
  <c r="N44" i="3"/>
  <c r="K44" i="3"/>
  <c r="K43" i="3"/>
  <c r="F44" i="3"/>
  <c r="B44" i="3"/>
  <c r="N43" i="3"/>
  <c r="F43" i="3"/>
  <c r="P46" i="2"/>
  <c r="P43" i="2"/>
  <c r="P41" i="2"/>
  <c r="D49" i="4"/>
  <c r="P49" i="4"/>
  <c r="B46" i="5"/>
  <c r="J51" i="6"/>
  <c r="E44" i="3"/>
  <c r="E43" i="3"/>
  <c r="M44" i="3"/>
  <c r="M43" i="3"/>
  <c r="J44" i="3"/>
  <c r="J43" i="3"/>
  <c r="P50" i="3"/>
  <c r="B44" i="4"/>
  <c r="B43" i="4"/>
  <c r="C44" i="4"/>
  <c r="C43" i="4"/>
  <c r="G44" i="4"/>
  <c r="G43" i="4"/>
  <c r="K44" i="4"/>
  <c r="K43" i="4"/>
  <c r="O44" i="4"/>
  <c r="O43" i="4"/>
  <c r="B49" i="4"/>
  <c r="G49" i="4"/>
  <c r="G46" i="6"/>
  <c r="G45" i="6"/>
  <c r="K46" i="6"/>
  <c r="K45" i="6"/>
  <c r="O46" i="6"/>
  <c r="O45" i="6"/>
  <c r="H46" i="6"/>
  <c r="H45" i="6"/>
  <c r="L46" i="6"/>
  <c r="L45" i="6"/>
  <c r="P54" i="6"/>
  <c r="D44" i="3"/>
  <c r="F51" i="6"/>
  <c r="N51" i="6"/>
  <c r="G44" i="3"/>
  <c r="G43" i="3"/>
  <c r="F49" i="4"/>
  <c r="I46" i="5"/>
  <c r="I45" i="5"/>
  <c r="P47" i="6"/>
  <c r="P51" i="6"/>
  <c r="P49" i="6"/>
  <c r="D46" i="6"/>
  <c r="D45" i="6"/>
  <c r="C46" i="6"/>
  <c r="C45" i="6"/>
  <c r="B51" i="6"/>
  <c r="B45" i="6"/>
  <c r="P45" i="6"/>
  <c r="P52" i="6"/>
  <c r="P54" i="5"/>
  <c r="N46" i="5"/>
  <c r="F46" i="5"/>
  <c r="F45" i="5"/>
  <c r="J46" i="5"/>
  <c r="J45" i="5"/>
  <c r="P49" i="5"/>
  <c r="E51" i="5"/>
  <c r="I51" i="5"/>
  <c r="M51" i="5"/>
  <c r="C45" i="5"/>
  <c r="G51" i="5"/>
  <c r="K51" i="5"/>
  <c r="O51" i="5"/>
  <c r="P52" i="5"/>
  <c r="B45" i="5"/>
  <c r="D45" i="5"/>
  <c r="P47" i="5"/>
  <c r="P52" i="4"/>
  <c r="D44" i="4"/>
  <c r="H44" i="4"/>
  <c r="H43" i="4"/>
  <c r="L44" i="4"/>
  <c r="L43" i="4"/>
  <c r="F44" i="4"/>
  <c r="F43" i="4"/>
  <c r="J44" i="4"/>
  <c r="J43" i="4"/>
  <c r="N44" i="4"/>
  <c r="N43" i="4"/>
  <c r="P47" i="4"/>
  <c r="P50" i="4"/>
  <c r="D43" i="4"/>
  <c r="P45" i="4"/>
  <c r="C43" i="3"/>
  <c r="H44" i="3"/>
  <c r="H43" i="3"/>
  <c r="I44" i="3"/>
  <c r="I43" i="3"/>
  <c r="P47" i="3"/>
  <c r="L44" i="3"/>
  <c r="L43" i="3"/>
  <c r="D43" i="3"/>
  <c r="P49" i="3"/>
  <c r="P45" i="3"/>
  <c r="C45" i="2"/>
  <c r="C44" i="2"/>
  <c r="D45" i="2"/>
  <c r="E45" i="2"/>
  <c r="E44" i="2"/>
  <c r="F45" i="2"/>
  <c r="F44" i="2"/>
  <c r="G45" i="2"/>
  <c r="G44" i="2"/>
  <c r="H45" i="2"/>
  <c r="H44" i="2"/>
  <c r="I45" i="2"/>
  <c r="I44" i="2"/>
  <c r="J45" i="2"/>
  <c r="J44" i="2"/>
  <c r="K45" i="2"/>
  <c r="K44" i="2"/>
  <c r="L45" i="2"/>
  <c r="L44" i="2"/>
  <c r="M45" i="2"/>
  <c r="N45" i="2"/>
  <c r="N44" i="2"/>
  <c r="O45" i="2"/>
  <c r="O44" i="2"/>
  <c r="M44" i="2"/>
  <c r="C42" i="2"/>
  <c r="D42" i="2"/>
  <c r="E42" i="2"/>
  <c r="F42" i="2"/>
  <c r="G42" i="2"/>
  <c r="H42" i="2"/>
  <c r="I42" i="2"/>
  <c r="J42" i="2"/>
  <c r="K42" i="2"/>
  <c r="L42" i="2"/>
  <c r="M42" i="2"/>
  <c r="N42" i="2"/>
  <c r="O42" i="2"/>
  <c r="C40" i="2"/>
  <c r="D40" i="2"/>
  <c r="E40" i="2"/>
  <c r="E39" i="2"/>
  <c r="F40" i="2"/>
  <c r="G40" i="2"/>
  <c r="H40" i="2"/>
  <c r="I40" i="2"/>
  <c r="J40" i="2"/>
  <c r="K40" i="2"/>
  <c r="L40" i="2"/>
  <c r="M40" i="2"/>
  <c r="N40" i="2"/>
  <c r="O40" i="2"/>
  <c r="B45" i="2"/>
  <c r="B44" i="2"/>
  <c r="B42" i="2"/>
  <c r="B40" i="2"/>
  <c r="P15" i="4"/>
  <c r="P16" i="4"/>
  <c r="P18" i="4"/>
  <c r="P19" i="4"/>
  <c r="P22" i="4"/>
  <c r="P24" i="4"/>
  <c r="P25" i="4"/>
  <c r="P28" i="4"/>
  <c r="P30" i="4"/>
  <c r="P31" i="4"/>
  <c r="P32" i="4"/>
  <c r="P35" i="4"/>
  <c r="P38" i="4"/>
  <c r="P40" i="4"/>
  <c r="P22" i="3"/>
  <c r="P24" i="3"/>
  <c r="P25" i="3"/>
  <c r="P17" i="2"/>
  <c r="P22" i="5"/>
  <c r="P40" i="5"/>
  <c r="C39" i="5"/>
  <c r="D39" i="5"/>
  <c r="D36" i="5"/>
  <c r="E39" i="5"/>
  <c r="P39" i="5"/>
  <c r="F39" i="5"/>
  <c r="G39" i="5"/>
  <c r="H39" i="5"/>
  <c r="H36" i="5"/>
  <c r="I39" i="5"/>
  <c r="J39" i="5"/>
  <c r="K39" i="5"/>
  <c r="L39" i="5"/>
  <c r="L36" i="5"/>
  <c r="M39" i="5"/>
  <c r="N39" i="5"/>
  <c r="O39" i="5"/>
  <c r="C36" i="5"/>
  <c r="O36" i="5"/>
  <c r="B39" i="5"/>
  <c r="C23" i="5"/>
  <c r="D23" i="5"/>
  <c r="E23" i="5"/>
  <c r="F23" i="5"/>
  <c r="G23" i="5"/>
  <c r="H23" i="5"/>
  <c r="I23" i="5"/>
  <c r="J23" i="5"/>
  <c r="K23" i="5"/>
  <c r="L23" i="5"/>
  <c r="M23" i="5"/>
  <c r="N23" i="5"/>
  <c r="O23" i="5"/>
  <c r="D23" i="4"/>
  <c r="E23" i="4"/>
  <c r="F23" i="4"/>
  <c r="G23" i="4"/>
  <c r="H23" i="4"/>
  <c r="I23" i="4"/>
  <c r="J23" i="4"/>
  <c r="K23" i="4"/>
  <c r="L23" i="4"/>
  <c r="M23" i="4"/>
  <c r="N23" i="4"/>
  <c r="O23" i="4"/>
  <c r="C23" i="4"/>
  <c r="P38" i="3"/>
  <c r="C37" i="3"/>
  <c r="D37" i="3"/>
  <c r="E37" i="3"/>
  <c r="P37" i="3"/>
  <c r="F37" i="3"/>
  <c r="G37" i="3"/>
  <c r="H37" i="3"/>
  <c r="I37" i="3"/>
  <c r="J37" i="3"/>
  <c r="K37" i="3"/>
  <c r="L37" i="3"/>
  <c r="M37" i="3"/>
  <c r="N37" i="3"/>
  <c r="O37" i="3"/>
  <c r="B37" i="3"/>
  <c r="D23" i="3"/>
  <c r="P23" i="3"/>
  <c r="E23" i="3"/>
  <c r="F23" i="3"/>
  <c r="G23" i="3"/>
  <c r="H23" i="3"/>
  <c r="I23" i="3"/>
  <c r="J23" i="3"/>
  <c r="K23" i="3"/>
  <c r="L23" i="3"/>
  <c r="M23" i="3"/>
  <c r="N23" i="3"/>
  <c r="O23" i="3"/>
  <c r="C23" i="3"/>
  <c r="P35" i="2"/>
  <c r="D34" i="2"/>
  <c r="E34" i="2"/>
  <c r="F34" i="2"/>
  <c r="G34" i="2"/>
  <c r="H34" i="2"/>
  <c r="I34" i="2"/>
  <c r="J34" i="2"/>
  <c r="K34" i="2"/>
  <c r="L34" i="2"/>
  <c r="M34" i="2"/>
  <c r="N34" i="2"/>
  <c r="O34" i="2"/>
  <c r="P14" i="6"/>
  <c r="P15" i="6"/>
  <c r="P16" i="6"/>
  <c r="P18" i="6"/>
  <c r="P19" i="6"/>
  <c r="P22" i="6"/>
  <c r="P23" i="6"/>
  <c r="P24" i="6"/>
  <c r="P25" i="6"/>
  <c r="P28" i="6"/>
  <c r="P30" i="6"/>
  <c r="P31" i="6"/>
  <c r="P35" i="6"/>
  <c r="P38" i="6"/>
  <c r="P40" i="6"/>
  <c r="P42" i="6"/>
  <c r="C39" i="6"/>
  <c r="D39" i="6"/>
  <c r="P39" i="6"/>
  <c r="E39" i="6"/>
  <c r="F39" i="6"/>
  <c r="G39" i="6"/>
  <c r="H39" i="6"/>
  <c r="I39" i="6"/>
  <c r="J39" i="6"/>
  <c r="K39" i="6"/>
  <c r="L39" i="6"/>
  <c r="M39" i="6"/>
  <c r="N39" i="6"/>
  <c r="O39" i="6"/>
  <c r="B39" i="6"/>
  <c r="D23" i="6"/>
  <c r="E23" i="6"/>
  <c r="F23" i="6"/>
  <c r="G23" i="6"/>
  <c r="H23" i="6"/>
  <c r="I23" i="6"/>
  <c r="J23" i="6"/>
  <c r="K23" i="6"/>
  <c r="L23" i="6"/>
  <c r="M23" i="6"/>
  <c r="N23" i="6"/>
  <c r="O23" i="6"/>
  <c r="C23" i="6"/>
  <c r="C20" i="6"/>
  <c r="C13" i="6"/>
  <c r="D13" i="6"/>
  <c r="E13" i="6"/>
  <c r="F13" i="6"/>
  <c r="G13" i="6"/>
  <c r="H13" i="6"/>
  <c r="I13" i="6"/>
  <c r="J13" i="6"/>
  <c r="K13" i="6"/>
  <c r="L13" i="6"/>
  <c r="M13" i="6"/>
  <c r="N13" i="6"/>
  <c r="O13" i="6"/>
  <c r="C13" i="3"/>
  <c r="D13" i="3"/>
  <c r="E13" i="3"/>
  <c r="F13" i="3"/>
  <c r="G13" i="3"/>
  <c r="H13" i="3"/>
  <c r="I13" i="3"/>
  <c r="J13" i="3"/>
  <c r="K13" i="3"/>
  <c r="L13" i="3"/>
  <c r="M13" i="3"/>
  <c r="N13" i="3"/>
  <c r="O13" i="3"/>
  <c r="C13" i="4"/>
  <c r="D13" i="4"/>
  <c r="P13" i="4"/>
  <c r="E13" i="4"/>
  <c r="F13" i="4"/>
  <c r="G13" i="4"/>
  <c r="H13" i="4"/>
  <c r="I13" i="4"/>
  <c r="J13" i="4"/>
  <c r="K13" i="4"/>
  <c r="L13" i="4"/>
  <c r="M13" i="4"/>
  <c r="N13" i="4"/>
  <c r="O13" i="4"/>
  <c r="B13" i="4"/>
  <c r="C13" i="5"/>
  <c r="D13" i="5"/>
  <c r="E13" i="5"/>
  <c r="F13" i="5"/>
  <c r="G13" i="5"/>
  <c r="H13" i="5"/>
  <c r="I13" i="5"/>
  <c r="J13" i="5"/>
  <c r="K13" i="5"/>
  <c r="L13" i="5"/>
  <c r="M13" i="5"/>
  <c r="N13" i="5"/>
  <c r="O13" i="5"/>
  <c r="B13" i="5"/>
  <c r="P15" i="3"/>
  <c r="P16" i="3"/>
  <c r="P16" i="5"/>
  <c r="P15" i="5"/>
  <c r="O41" i="6"/>
  <c r="N41" i="6"/>
  <c r="M41" i="6"/>
  <c r="L41" i="6"/>
  <c r="K41" i="6"/>
  <c r="J41" i="6"/>
  <c r="I41" i="6"/>
  <c r="H41" i="6"/>
  <c r="G41" i="6"/>
  <c r="F41" i="6"/>
  <c r="E41" i="6"/>
  <c r="P41" i="6"/>
  <c r="D41" i="6"/>
  <c r="C41" i="6"/>
  <c r="B41" i="6"/>
  <c r="O37" i="6"/>
  <c r="O36" i="6"/>
  <c r="N37" i="6"/>
  <c r="M37" i="6"/>
  <c r="M36" i="6"/>
  <c r="L37" i="6"/>
  <c r="L36" i="6"/>
  <c r="K37" i="6"/>
  <c r="K36" i="6"/>
  <c r="J37" i="6"/>
  <c r="J36" i="6"/>
  <c r="I37" i="6"/>
  <c r="I36" i="6"/>
  <c r="H37" i="6"/>
  <c r="G37" i="6"/>
  <c r="G36" i="6"/>
  <c r="F37" i="6"/>
  <c r="E37" i="6"/>
  <c r="E36" i="6"/>
  <c r="D37" i="6"/>
  <c r="C37" i="6"/>
  <c r="C36" i="6"/>
  <c r="B37" i="6"/>
  <c r="B36" i="6"/>
  <c r="B33" i="6"/>
  <c r="N36" i="6"/>
  <c r="H36" i="6"/>
  <c r="F36" i="6"/>
  <c r="F33" i="6"/>
  <c r="O34" i="6"/>
  <c r="N34" i="6"/>
  <c r="M34" i="6"/>
  <c r="L34" i="6"/>
  <c r="K34" i="6"/>
  <c r="J34" i="6"/>
  <c r="I34" i="6"/>
  <c r="H34" i="6"/>
  <c r="G34" i="6"/>
  <c r="F34" i="6"/>
  <c r="E34" i="6"/>
  <c r="D34" i="6"/>
  <c r="P34" i="6"/>
  <c r="C34" i="6"/>
  <c r="B34" i="6"/>
  <c r="P32" i="6"/>
  <c r="O29" i="6"/>
  <c r="N29" i="6"/>
  <c r="M29" i="6"/>
  <c r="L29" i="6"/>
  <c r="L26" i="6"/>
  <c r="K29" i="6"/>
  <c r="J29" i="6"/>
  <c r="I29" i="6"/>
  <c r="H29" i="6"/>
  <c r="G29" i="6"/>
  <c r="F29" i="6"/>
  <c r="E29" i="6"/>
  <c r="D29" i="6"/>
  <c r="C29" i="6"/>
  <c r="B29" i="6"/>
  <c r="O27" i="6"/>
  <c r="N27" i="6"/>
  <c r="N26" i="6"/>
  <c r="M27" i="6"/>
  <c r="M26" i="6"/>
  <c r="L27" i="6"/>
  <c r="K27" i="6"/>
  <c r="J27" i="6"/>
  <c r="I27" i="6"/>
  <c r="I26" i="6"/>
  <c r="H27" i="6"/>
  <c r="G27" i="6"/>
  <c r="F27" i="6"/>
  <c r="F26" i="6"/>
  <c r="E27" i="6"/>
  <c r="E26" i="6"/>
  <c r="D27" i="6"/>
  <c r="C27" i="6"/>
  <c r="B27" i="6"/>
  <c r="B26" i="6"/>
  <c r="O26" i="6"/>
  <c r="J26" i="6"/>
  <c r="H26" i="6"/>
  <c r="J20" i="6"/>
  <c r="B23" i="6"/>
  <c r="O21" i="6"/>
  <c r="N21" i="6"/>
  <c r="M21" i="6"/>
  <c r="L21" i="6"/>
  <c r="L20" i="6"/>
  <c r="K21" i="6"/>
  <c r="J21" i="6"/>
  <c r="I21" i="6"/>
  <c r="H21" i="6"/>
  <c r="H20" i="6"/>
  <c r="G21" i="6"/>
  <c r="F21" i="6"/>
  <c r="F20" i="6"/>
  <c r="E21" i="6"/>
  <c r="D21" i="6"/>
  <c r="P21" i="6"/>
  <c r="C21" i="6"/>
  <c r="B21" i="6"/>
  <c r="O20" i="6"/>
  <c r="N20" i="6"/>
  <c r="O17" i="6"/>
  <c r="N17" i="6"/>
  <c r="M17" i="6"/>
  <c r="L17" i="6"/>
  <c r="K17" i="6"/>
  <c r="J17" i="6"/>
  <c r="I17" i="6"/>
  <c r="H17" i="6"/>
  <c r="G17" i="6"/>
  <c r="F17" i="6"/>
  <c r="E17" i="6"/>
  <c r="D17" i="6"/>
  <c r="P17" i="6"/>
  <c r="C17" i="6"/>
  <c r="B17" i="6"/>
  <c r="B13" i="6"/>
  <c r="L26" i="5"/>
  <c r="P18" i="5"/>
  <c r="P19" i="5"/>
  <c r="P42" i="5"/>
  <c r="O41" i="5"/>
  <c r="N41" i="5"/>
  <c r="M41" i="5"/>
  <c r="L41" i="5"/>
  <c r="K41" i="5"/>
  <c r="J41" i="5"/>
  <c r="I41" i="5"/>
  <c r="H41" i="5"/>
  <c r="G41" i="5"/>
  <c r="F41" i="5"/>
  <c r="E41" i="5"/>
  <c r="D41" i="5"/>
  <c r="C41" i="5"/>
  <c r="C33" i="5"/>
  <c r="B41" i="5"/>
  <c r="P38" i="5"/>
  <c r="O37" i="5"/>
  <c r="N37" i="5"/>
  <c r="M37" i="5"/>
  <c r="M36" i="5"/>
  <c r="L37" i="5"/>
  <c r="K37" i="5"/>
  <c r="K36" i="5"/>
  <c r="J37" i="5"/>
  <c r="I37" i="5"/>
  <c r="H37" i="5"/>
  <c r="G37" i="5"/>
  <c r="G36" i="5"/>
  <c r="G33" i="5"/>
  <c r="F37" i="5"/>
  <c r="E37" i="5"/>
  <c r="E36" i="5"/>
  <c r="D37" i="5"/>
  <c r="C37" i="5"/>
  <c r="B37" i="5"/>
  <c r="P35" i="5"/>
  <c r="O34" i="5"/>
  <c r="N34" i="5"/>
  <c r="M34" i="5"/>
  <c r="L34" i="5"/>
  <c r="K34" i="5"/>
  <c r="J34" i="5"/>
  <c r="I34" i="5"/>
  <c r="H34" i="5"/>
  <c r="G34" i="5"/>
  <c r="F34" i="5"/>
  <c r="E34" i="5"/>
  <c r="D34" i="5"/>
  <c r="P34" i="5"/>
  <c r="C34" i="5"/>
  <c r="B34" i="5"/>
  <c r="P32" i="5"/>
  <c r="P31" i="5"/>
  <c r="P30" i="5"/>
  <c r="O29" i="5"/>
  <c r="N29" i="5"/>
  <c r="M29" i="5"/>
  <c r="L29" i="5"/>
  <c r="K29" i="5"/>
  <c r="J29" i="5"/>
  <c r="I29" i="5"/>
  <c r="H29" i="5"/>
  <c r="G29" i="5"/>
  <c r="F29" i="5"/>
  <c r="E29" i="5"/>
  <c r="D29" i="5"/>
  <c r="C29" i="5"/>
  <c r="B29" i="5"/>
  <c r="P28" i="5"/>
  <c r="O27" i="5"/>
  <c r="N27" i="5"/>
  <c r="M27" i="5"/>
  <c r="M26" i="5"/>
  <c r="L27" i="5"/>
  <c r="K27" i="5"/>
  <c r="J27" i="5"/>
  <c r="I27" i="5"/>
  <c r="I26" i="5"/>
  <c r="H27" i="5"/>
  <c r="H26" i="5"/>
  <c r="G27" i="5"/>
  <c r="F27" i="5"/>
  <c r="E27" i="5"/>
  <c r="E26" i="5"/>
  <c r="D27" i="5"/>
  <c r="D26" i="5"/>
  <c r="C27" i="5"/>
  <c r="B27" i="5"/>
  <c r="P25" i="5"/>
  <c r="P24" i="5"/>
  <c r="B23" i="5"/>
  <c r="O21" i="5"/>
  <c r="N21" i="5"/>
  <c r="N20" i="5"/>
  <c r="M21" i="5"/>
  <c r="M20" i="5"/>
  <c r="L21" i="5"/>
  <c r="K21" i="5"/>
  <c r="J21" i="5"/>
  <c r="I21" i="5"/>
  <c r="I20" i="5"/>
  <c r="H21" i="5"/>
  <c r="G21" i="5"/>
  <c r="F21" i="5"/>
  <c r="F20" i="5"/>
  <c r="E21" i="5"/>
  <c r="D21" i="5"/>
  <c r="C21" i="5"/>
  <c r="B21" i="5"/>
  <c r="K20" i="5"/>
  <c r="C20" i="5"/>
  <c r="O17" i="5"/>
  <c r="N17" i="5"/>
  <c r="M17" i="5"/>
  <c r="L17" i="5"/>
  <c r="K17" i="5"/>
  <c r="J17" i="5"/>
  <c r="I17" i="5"/>
  <c r="H17" i="5"/>
  <c r="G17" i="5"/>
  <c r="F17" i="5"/>
  <c r="E17" i="5"/>
  <c r="D17" i="5"/>
  <c r="C17" i="5"/>
  <c r="B17" i="5"/>
  <c r="P14" i="5"/>
  <c r="C29" i="4"/>
  <c r="D29" i="4"/>
  <c r="E29" i="4"/>
  <c r="F29" i="4"/>
  <c r="G29" i="4"/>
  <c r="H29" i="4"/>
  <c r="I29" i="4"/>
  <c r="J29" i="4"/>
  <c r="K29" i="4"/>
  <c r="L29" i="4"/>
  <c r="M29" i="4"/>
  <c r="N29" i="4"/>
  <c r="O29" i="4"/>
  <c r="B29" i="4"/>
  <c r="B27" i="4"/>
  <c r="B26" i="4"/>
  <c r="B23" i="4"/>
  <c r="B17" i="4"/>
  <c r="O39" i="4"/>
  <c r="N39" i="4"/>
  <c r="M39" i="4"/>
  <c r="L39" i="4"/>
  <c r="K39" i="4"/>
  <c r="J39" i="4"/>
  <c r="I39" i="4"/>
  <c r="H39" i="4"/>
  <c r="G39" i="4"/>
  <c r="F39" i="4"/>
  <c r="E39" i="4"/>
  <c r="D39" i="4"/>
  <c r="C39" i="4"/>
  <c r="B39" i="4"/>
  <c r="O37" i="4"/>
  <c r="O36" i="4"/>
  <c r="N37" i="4"/>
  <c r="N36" i="4"/>
  <c r="M37" i="4"/>
  <c r="M36" i="4"/>
  <c r="L37" i="4"/>
  <c r="K37" i="4"/>
  <c r="K36" i="4"/>
  <c r="J37" i="4"/>
  <c r="J36" i="4"/>
  <c r="I37" i="4"/>
  <c r="I36" i="4"/>
  <c r="H37" i="4"/>
  <c r="H36" i="4"/>
  <c r="G37" i="4"/>
  <c r="G36" i="4"/>
  <c r="F37" i="4"/>
  <c r="E37" i="4"/>
  <c r="E36" i="4"/>
  <c r="D37" i="4"/>
  <c r="C37" i="4"/>
  <c r="C36" i="4"/>
  <c r="B37" i="4"/>
  <c r="B36" i="4"/>
  <c r="L36" i="4"/>
  <c r="F36" i="4"/>
  <c r="O34" i="4"/>
  <c r="N34" i="4"/>
  <c r="M34" i="4"/>
  <c r="L34" i="4"/>
  <c r="K34" i="4"/>
  <c r="J34" i="4"/>
  <c r="I34" i="4"/>
  <c r="H34" i="4"/>
  <c r="G34" i="4"/>
  <c r="F34" i="4"/>
  <c r="E34" i="4"/>
  <c r="D34" i="4"/>
  <c r="C34" i="4"/>
  <c r="B34" i="4"/>
  <c r="O27" i="4"/>
  <c r="N27" i="4"/>
  <c r="M27" i="4"/>
  <c r="L27" i="4"/>
  <c r="K27" i="4"/>
  <c r="J27" i="4"/>
  <c r="I27" i="4"/>
  <c r="H27" i="4"/>
  <c r="G27" i="4"/>
  <c r="F27" i="4"/>
  <c r="E27" i="4"/>
  <c r="D27" i="4"/>
  <c r="C27" i="4"/>
  <c r="O21" i="4"/>
  <c r="N21" i="4"/>
  <c r="N20" i="4"/>
  <c r="M21" i="4"/>
  <c r="M20" i="4"/>
  <c r="L21" i="4"/>
  <c r="L20" i="4"/>
  <c r="K21" i="4"/>
  <c r="J21" i="4"/>
  <c r="J20" i="4"/>
  <c r="I21" i="4"/>
  <c r="I20" i="4"/>
  <c r="H21" i="4"/>
  <c r="H20" i="4"/>
  <c r="G21" i="4"/>
  <c r="F21" i="4"/>
  <c r="F20" i="4"/>
  <c r="E21" i="4"/>
  <c r="E20" i="4"/>
  <c r="D21" i="4"/>
  <c r="P21" i="4"/>
  <c r="C21" i="4"/>
  <c r="B21" i="4"/>
  <c r="O17" i="4"/>
  <c r="N17" i="4"/>
  <c r="M17" i="4"/>
  <c r="L17" i="4"/>
  <c r="K17" i="4"/>
  <c r="J17" i="4"/>
  <c r="I17" i="4"/>
  <c r="H17" i="4"/>
  <c r="G17" i="4"/>
  <c r="F17" i="4"/>
  <c r="E17" i="4"/>
  <c r="D17" i="4"/>
  <c r="C17" i="4"/>
  <c r="P14" i="4"/>
  <c r="C26" i="4"/>
  <c r="G26" i="4"/>
  <c r="K26" i="4"/>
  <c r="O26" i="4"/>
  <c r="O12" i="4"/>
  <c r="B26" i="5"/>
  <c r="P29" i="6"/>
  <c r="P37" i="6"/>
  <c r="P27" i="6"/>
  <c r="P13" i="6"/>
  <c r="P23" i="4"/>
  <c r="I36" i="5"/>
  <c r="P36" i="5"/>
  <c r="P33" i="5"/>
  <c r="P44" i="4"/>
  <c r="N45" i="5"/>
  <c r="P46" i="5"/>
  <c r="B57" i="6"/>
  <c r="F33" i="4"/>
  <c r="F26" i="5"/>
  <c r="M39" i="2"/>
  <c r="M38" i="2"/>
  <c r="N33" i="4"/>
  <c r="J26" i="5"/>
  <c r="D26" i="6"/>
  <c r="G26" i="6"/>
  <c r="K26" i="6"/>
  <c r="K12" i="6"/>
  <c r="K43" i="6"/>
  <c r="K57" i="6"/>
  <c r="J33" i="6"/>
  <c r="N33" i="6"/>
  <c r="K20" i="6"/>
  <c r="G20" i="6"/>
  <c r="J20" i="5"/>
  <c r="J12" i="5"/>
  <c r="P27" i="4"/>
  <c r="N26" i="5"/>
  <c r="I39" i="2"/>
  <c r="P17" i="4"/>
  <c r="B20" i="4"/>
  <c r="B12" i="4"/>
  <c r="C33" i="4"/>
  <c r="P37" i="4"/>
  <c r="B20" i="5"/>
  <c r="G26" i="5"/>
  <c r="P26" i="5"/>
  <c r="K26" i="5"/>
  <c r="O26" i="5"/>
  <c r="C20" i="4"/>
  <c r="C12" i="4"/>
  <c r="D36" i="4"/>
  <c r="P36" i="4"/>
  <c r="E20" i="5"/>
  <c r="B36" i="5"/>
  <c r="N36" i="5"/>
  <c r="N33" i="5"/>
  <c r="J36" i="5"/>
  <c r="F36" i="5"/>
  <c r="O39" i="2"/>
  <c r="C39" i="2"/>
  <c r="C38" i="2"/>
  <c r="P46" i="6"/>
  <c r="P51" i="5"/>
  <c r="P45" i="5"/>
  <c r="N26" i="4"/>
  <c r="J26" i="4"/>
  <c r="J12" i="4"/>
  <c r="F26" i="4"/>
  <c r="M26" i="4"/>
  <c r="I26" i="4"/>
  <c r="E26" i="4"/>
  <c r="E12" i="4"/>
  <c r="L26" i="4"/>
  <c r="H26" i="4"/>
  <c r="P43" i="4"/>
  <c r="G39" i="2"/>
  <c r="D44" i="2"/>
  <c r="P44" i="2"/>
  <c r="P45" i="2"/>
  <c r="P42" i="2"/>
  <c r="P44" i="3"/>
  <c r="P43" i="3"/>
  <c r="P40" i="2"/>
  <c r="K39" i="2"/>
  <c r="L39" i="2"/>
  <c r="L38" i="2"/>
  <c r="H39" i="2"/>
  <c r="H38" i="2"/>
  <c r="D39" i="2"/>
  <c r="N39" i="2"/>
  <c r="N38" i="2"/>
  <c r="J39" i="2"/>
  <c r="J38" i="2"/>
  <c r="F39" i="2"/>
  <c r="I38" i="2"/>
  <c r="B39" i="2"/>
  <c r="B38" i="2"/>
  <c r="P39" i="4"/>
  <c r="G33" i="4"/>
  <c r="K33" i="4"/>
  <c r="O33" i="4"/>
  <c r="P34" i="4"/>
  <c r="E33" i="4"/>
  <c r="I33" i="4"/>
  <c r="M33" i="4"/>
  <c r="P29" i="4"/>
  <c r="F12" i="4"/>
  <c r="F41" i="4"/>
  <c r="F54" i="4"/>
  <c r="D26" i="4"/>
  <c r="D20" i="4"/>
  <c r="H33" i="5"/>
  <c r="I33" i="5"/>
  <c r="M33" i="5"/>
  <c r="E33" i="5"/>
  <c r="L33" i="5"/>
  <c r="F33" i="5"/>
  <c r="P27" i="5"/>
  <c r="K12" i="5"/>
  <c r="C26" i="5"/>
  <c r="C12" i="5"/>
  <c r="C43" i="5"/>
  <c r="C57" i="5"/>
  <c r="G20" i="4"/>
  <c r="G12" i="4"/>
  <c r="K20" i="4"/>
  <c r="O20" i="4"/>
  <c r="N12" i="4"/>
  <c r="N41" i="4"/>
  <c r="N54" i="4"/>
  <c r="P34" i="2"/>
  <c r="O12" i="6"/>
  <c r="O43" i="6"/>
  <c r="O57" i="6"/>
  <c r="G12" i="6"/>
  <c r="H33" i="6"/>
  <c r="L33" i="6"/>
  <c r="C26" i="6"/>
  <c r="C12" i="6"/>
  <c r="C43" i="6"/>
  <c r="C57" i="6"/>
  <c r="P41" i="5"/>
  <c r="J33" i="5"/>
  <c r="O33" i="5"/>
  <c r="K33" i="5"/>
  <c r="P23" i="5"/>
  <c r="G20" i="5"/>
  <c r="O20" i="5"/>
  <c r="O12" i="5"/>
  <c r="O43" i="5"/>
  <c r="O57" i="5"/>
  <c r="H20" i="5"/>
  <c r="L20" i="5"/>
  <c r="D20" i="5"/>
  <c r="D12" i="5"/>
  <c r="P13" i="5"/>
  <c r="E20" i="6"/>
  <c r="E12" i="6"/>
  <c r="I20" i="6"/>
  <c r="I12" i="6"/>
  <c r="I43" i="6"/>
  <c r="I57" i="6"/>
  <c r="M20" i="6"/>
  <c r="M12" i="6"/>
  <c r="E33" i="6"/>
  <c r="I33" i="6"/>
  <c r="M33" i="6"/>
  <c r="C33" i="6"/>
  <c r="G33" i="6"/>
  <c r="K33" i="6"/>
  <c r="O33" i="6"/>
  <c r="D36" i="6"/>
  <c r="P36" i="6"/>
  <c r="F12" i="6"/>
  <c r="F43" i="6"/>
  <c r="F57" i="6"/>
  <c r="J12" i="6"/>
  <c r="J43" i="6"/>
  <c r="J57" i="6"/>
  <c r="N12" i="6"/>
  <c r="N43" i="6"/>
  <c r="N57" i="6"/>
  <c r="B20" i="6"/>
  <c r="B12" i="6"/>
  <c r="B43" i="6"/>
  <c r="H12" i="6"/>
  <c r="H43" i="6"/>
  <c r="H57" i="6"/>
  <c r="L12" i="6"/>
  <c r="D20" i="6"/>
  <c r="B33" i="5"/>
  <c r="B12" i="5"/>
  <c r="P29" i="5"/>
  <c r="P37" i="5"/>
  <c r="G12" i="5"/>
  <c r="G43" i="5"/>
  <c r="G57" i="5"/>
  <c r="F12" i="5"/>
  <c r="N12" i="5"/>
  <c r="L12" i="5"/>
  <c r="L43" i="5"/>
  <c r="L57" i="5"/>
  <c r="E12" i="5"/>
  <c r="I12" i="5"/>
  <c r="M12" i="5"/>
  <c r="M43" i="5"/>
  <c r="M57" i="5"/>
  <c r="P21" i="5"/>
  <c r="D33" i="5"/>
  <c r="P17" i="5"/>
  <c r="B33" i="4"/>
  <c r="J33" i="4"/>
  <c r="D33" i="4"/>
  <c r="H33" i="4"/>
  <c r="L33" i="4"/>
  <c r="H12" i="4"/>
  <c r="H41" i="4"/>
  <c r="H54" i="4"/>
  <c r="L12" i="4"/>
  <c r="I12" i="4"/>
  <c r="I41" i="4"/>
  <c r="I54" i="4"/>
  <c r="M12" i="4"/>
  <c r="P40" i="3"/>
  <c r="C39" i="3"/>
  <c r="D39" i="3"/>
  <c r="E39" i="3"/>
  <c r="F39" i="3"/>
  <c r="P39" i="3"/>
  <c r="G39" i="3"/>
  <c r="H39" i="3"/>
  <c r="I39" i="3"/>
  <c r="J39" i="3"/>
  <c r="K39" i="3"/>
  <c r="L39" i="3"/>
  <c r="M39" i="3"/>
  <c r="N39" i="3"/>
  <c r="O39" i="3"/>
  <c r="B17" i="3"/>
  <c r="B23" i="3"/>
  <c r="B13" i="3"/>
  <c r="P19" i="3"/>
  <c r="B39" i="3"/>
  <c r="P36" i="3"/>
  <c r="O35" i="3"/>
  <c r="O34" i="3"/>
  <c r="N35" i="3"/>
  <c r="N34" i="3"/>
  <c r="M35" i="3"/>
  <c r="M34" i="3"/>
  <c r="L35" i="3"/>
  <c r="L34" i="3"/>
  <c r="K35" i="3"/>
  <c r="K34" i="3"/>
  <c r="J35" i="3"/>
  <c r="J34" i="3"/>
  <c r="I35" i="3"/>
  <c r="I34" i="3"/>
  <c r="H35" i="3"/>
  <c r="H34" i="3"/>
  <c r="G35" i="3"/>
  <c r="G34" i="3"/>
  <c r="F35" i="3"/>
  <c r="F34" i="3"/>
  <c r="E35" i="3"/>
  <c r="E34" i="3"/>
  <c r="D35" i="3"/>
  <c r="C35" i="3"/>
  <c r="C34" i="3"/>
  <c r="B35" i="3"/>
  <c r="B34" i="3"/>
  <c r="D34" i="3"/>
  <c r="P33" i="3"/>
  <c r="O32" i="3"/>
  <c r="N32" i="3"/>
  <c r="M32" i="3"/>
  <c r="L32" i="3"/>
  <c r="K32" i="3"/>
  <c r="J32" i="3"/>
  <c r="I32" i="3"/>
  <c r="H32" i="3"/>
  <c r="G32" i="3"/>
  <c r="F32" i="3"/>
  <c r="E32" i="3"/>
  <c r="D32" i="3"/>
  <c r="C32" i="3"/>
  <c r="B32" i="3"/>
  <c r="P30" i="3"/>
  <c r="P29" i="3"/>
  <c r="P28" i="3"/>
  <c r="O27" i="3"/>
  <c r="O26" i="3"/>
  <c r="N27" i="3"/>
  <c r="N26" i="3"/>
  <c r="M27" i="3"/>
  <c r="M26" i="3"/>
  <c r="L27" i="3"/>
  <c r="L26" i="3"/>
  <c r="K27" i="3"/>
  <c r="K26" i="3"/>
  <c r="J27" i="3"/>
  <c r="J26" i="3"/>
  <c r="I27" i="3"/>
  <c r="I26" i="3"/>
  <c r="H27" i="3"/>
  <c r="H26" i="3"/>
  <c r="G27" i="3"/>
  <c r="G26" i="3"/>
  <c r="F27" i="3"/>
  <c r="E27" i="3"/>
  <c r="E26" i="3"/>
  <c r="D27" i="3"/>
  <c r="C27" i="3"/>
  <c r="C26" i="3"/>
  <c r="B27" i="3"/>
  <c r="B26" i="3"/>
  <c r="F26" i="3"/>
  <c r="D26" i="3"/>
  <c r="O21" i="3"/>
  <c r="O20" i="3"/>
  <c r="N21" i="3"/>
  <c r="N20" i="3"/>
  <c r="M21" i="3"/>
  <c r="M20" i="3"/>
  <c r="M12" i="3"/>
  <c r="L21" i="3"/>
  <c r="L20" i="3"/>
  <c r="K21" i="3"/>
  <c r="K20" i="3"/>
  <c r="J21" i="3"/>
  <c r="J20" i="3"/>
  <c r="I21" i="3"/>
  <c r="I20" i="3"/>
  <c r="I12" i="3"/>
  <c r="H21" i="3"/>
  <c r="G21" i="3"/>
  <c r="G20" i="3"/>
  <c r="F21" i="3"/>
  <c r="F20" i="3"/>
  <c r="E21" i="3"/>
  <c r="E20" i="3"/>
  <c r="E12" i="3"/>
  <c r="D21" i="3"/>
  <c r="C21" i="3"/>
  <c r="B21" i="3"/>
  <c r="H20" i="3"/>
  <c r="D20" i="3"/>
  <c r="P18" i="3"/>
  <c r="O17" i="3"/>
  <c r="N17" i="3"/>
  <c r="M17" i="3"/>
  <c r="L17" i="3"/>
  <c r="K17" i="3"/>
  <c r="J17" i="3"/>
  <c r="I17" i="3"/>
  <c r="H17" i="3"/>
  <c r="G17" i="3"/>
  <c r="F17" i="3"/>
  <c r="E17" i="3"/>
  <c r="D17" i="3"/>
  <c r="C17" i="3"/>
  <c r="P14" i="3"/>
  <c r="C21" i="2"/>
  <c r="D21" i="2"/>
  <c r="E21" i="2"/>
  <c r="F21" i="2"/>
  <c r="G21" i="2"/>
  <c r="H21" i="2"/>
  <c r="I21" i="2"/>
  <c r="J21" i="2"/>
  <c r="K21" i="2"/>
  <c r="L21" i="2"/>
  <c r="M21" i="2"/>
  <c r="N21" i="2"/>
  <c r="O21" i="2"/>
  <c r="C19" i="2"/>
  <c r="D19" i="2"/>
  <c r="E19" i="2"/>
  <c r="F19" i="2"/>
  <c r="G19" i="2"/>
  <c r="H19" i="2"/>
  <c r="I19" i="2"/>
  <c r="J19" i="2"/>
  <c r="K19" i="2"/>
  <c r="L19" i="2"/>
  <c r="M19" i="2"/>
  <c r="N19" i="2"/>
  <c r="O19" i="2"/>
  <c r="D15" i="2"/>
  <c r="E15" i="2"/>
  <c r="F15" i="2"/>
  <c r="G15" i="2"/>
  <c r="H15" i="2"/>
  <c r="I15" i="2"/>
  <c r="J15" i="2"/>
  <c r="K15" i="2"/>
  <c r="L15" i="2"/>
  <c r="M15" i="2"/>
  <c r="N15" i="2"/>
  <c r="O15" i="2"/>
  <c r="C34" i="2"/>
  <c r="C31" i="2"/>
  <c r="C29" i="2"/>
  <c r="C24" i="2"/>
  <c r="C23" i="2"/>
  <c r="C15" i="2"/>
  <c r="B15" i="2"/>
  <c r="C13" i="1"/>
  <c r="C15" i="1"/>
  <c r="C18" i="1"/>
  <c r="C17" i="1"/>
  <c r="C21" i="1"/>
  <c r="C20" i="1"/>
  <c r="C26" i="1"/>
  <c r="C29" i="1"/>
  <c r="C28" i="1"/>
  <c r="B34" i="2"/>
  <c r="B21" i="2"/>
  <c r="B19" i="2"/>
  <c r="B29" i="1"/>
  <c r="B28" i="1"/>
  <c r="B26" i="1"/>
  <c r="B25" i="1"/>
  <c r="B21" i="1"/>
  <c r="B20" i="1"/>
  <c r="B18" i="1"/>
  <c r="B17" i="1"/>
  <c r="B15" i="1"/>
  <c r="B13" i="1"/>
  <c r="P27" i="2"/>
  <c r="P26" i="2"/>
  <c r="P33" i="2"/>
  <c r="O32" i="2"/>
  <c r="O31" i="2"/>
  <c r="N32" i="2"/>
  <c r="N31" i="2"/>
  <c r="M32" i="2"/>
  <c r="M31" i="2"/>
  <c r="L32" i="2"/>
  <c r="L31" i="2"/>
  <c r="K32" i="2"/>
  <c r="K31" i="2"/>
  <c r="J32" i="2"/>
  <c r="J31" i="2"/>
  <c r="I32" i="2"/>
  <c r="I31" i="2"/>
  <c r="H32" i="2"/>
  <c r="H31" i="2"/>
  <c r="G32" i="2"/>
  <c r="G31" i="2"/>
  <c r="F32" i="2"/>
  <c r="F31" i="2"/>
  <c r="E32" i="2"/>
  <c r="E31" i="2"/>
  <c r="D32" i="2"/>
  <c r="D31" i="2"/>
  <c r="B32" i="2"/>
  <c r="B31" i="2"/>
  <c r="P30" i="2"/>
  <c r="O29" i="2"/>
  <c r="N29" i="2"/>
  <c r="M29" i="2"/>
  <c r="M28" i="2"/>
  <c r="L29" i="2"/>
  <c r="L28" i="2"/>
  <c r="K29" i="2"/>
  <c r="J29" i="2"/>
  <c r="I29" i="2"/>
  <c r="I28" i="2"/>
  <c r="H29" i="2"/>
  <c r="H28" i="2"/>
  <c r="G29" i="2"/>
  <c r="F29" i="2"/>
  <c r="E29" i="2"/>
  <c r="E28" i="2"/>
  <c r="D29" i="2"/>
  <c r="D28" i="2"/>
  <c r="B29" i="2"/>
  <c r="P25" i="2"/>
  <c r="O24" i="2"/>
  <c r="O23" i="2"/>
  <c r="N24" i="2"/>
  <c r="N23" i="2"/>
  <c r="M24" i="2"/>
  <c r="M23" i="2"/>
  <c r="L24" i="2"/>
  <c r="L23" i="2"/>
  <c r="K24" i="2"/>
  <c r="K23" i="2"/>
  <c r="J24" i="2"/>
  <c r="J23" i="2"/>
  <c r="I24" i="2"/>
  <c r="I23" i="2"/>
  <c r="H24" i="2"/>
  <c r="H23" i="2"/>
  <c r="G24" i="2"/>
  <c r="G23" i="2"/>
  <c r="F24" i="2"/>
  <c r="F23" i="2"/>
  <c r="E24" i="2"/>
  <c r="E23" i="2"/>
  <c r="D24" i="2"/>
  <c r="B24" i="2"/>
  <c r="B23" i="2"/>
  <c r="D23" i="2"/>
  <c r="P22" i="2"/>
  <c r="P16" i="2"/>
  <c r="P14" i="2"/>
  <c r="O13" i="2"/>
  <c r="N13" i="2"/>
  <c r="M13" i="2"/>
  <c r="L13" i="2"/>
  <c r="K13" i="2"/>
  <c r="J13" i="2"/>
  <c r="I13" i="2"/>
  <c r="H13" i="2"/>
  <c r="G13" i="2"/>
  <c r="F13" i="2"/>
  <c r="E13" i="2"/>
  <c r="D13" i="2"/>
  <c r="C13" i="2"/>
  <c r="B13" i="2"/>
  <c r="P30" i="1"/>
  <c r="P27" i="1"/>
  <c r="P24" i="1"/>
  <c r="P23" i="1"/>
  <c r="P22" i="1"/>
  <c r="P19" i="1"/>
  <c r="P16" i="1"/>
  <c r="P14" i="1"/>
  <c r="E29" i="1"/>
  <c r="E28" i="1"/>
  <c r="F29" i="1"/>
  <c r="F28" i="1"/>
  <c r="G29" i="1"/>
  <c r="G28" i="1"/>
  <c r="H29" i="1"/>
  <c r="H28" i="1"/>
  <c r="I29" i="1"/>
  <c r="I28" i="1"/>
  <c r="J29" i="1"/>
  <c r="J28" i="1"/>
  <c r="K29" i="1"/>
  <c r="K28" i="1"/>
  <c r="L29" i="1"/>
  <c r="L28" i="1"/>
  <c r="M29" i="1"/>
  <c r="M28" i="1"/>
  <c r="N29" i="1"/>
  <c r="N28" i="1"/>
  <c r="O29" i="1"/>
  <c r="O28" i="1"/>
  <c r="O25" i="1"/>
  <c r="D29" i="1"/>
  <c r="D28" i="1"/>
  <c r="E26" i="1"/>
  <c r="F26" i="1"/>
  <c r="G26" i="1"/>
  <c r="H26" i="1"/>
  <c r="I26" i="1"/>
  <c r="J26" i="1"/>
  <c r="K26" i="1"/>
  <c r="L26" i="1"/>
  <c r="M26" i="1"/>
  <c r="N26" i="1"/>
  <c r="O26" i="1"/>
  <c r="D26" i="1"/>
  <c r="E21" i="1"/>
  <c r="F21" i="1"/>
  <c r="P21" i="1"/>
  <c r="G21" i="1"/>
  <c r="H21" i="1"/>
  <c r="I21" i="1"/>
  <c r="J21" i="1"/>
  <c r="K21" i="1"/>
  <c r="L21" i="1"/>
  <c r="M21" i="1"/>
  <c r="N21" i="1"/>
  <c r="N20" i="1"/>
  <c r="O21" i="1"/>
  <c r="O20" i="1"/>
  <c r="D21" i="1"/>
  <c r="E20" i="1"/>
  <c r="F20" i="1"/>
  <c r="G20" i="1"/>
  <c r="H20" i="1"/>
  <c r="I20" i="1"/>
  <c r="J20" i="1"/>
  <c r="K20" i="1"/>
  <c r="L20" i="1"/>
  <c r="M20" i="1"/>
  <c r="E18" i="1"/>
  <c r="F18" i="1"/>
  <c r="G18" i="1"/>
  <c r="H18" i="1"/>
  <c r="I18" i="1"/>
  <c r="J18" i="1"/>
  <c r="K18" i="1"/>
  <c r="L18" i="1"/>
  <c r="M18" i="1"/>
  <c r="N18" i="1"/>
  <c r="O18" i="1"/>
  <c r="D18" i="1"/>
  <c r="E17" i="1"/>
  <c r="F17" i="1"/>
  <c r="G17" i="1"/>
  <c r="H17" i="1"/>
  <c r="I17" i="1"/>
  <c r="J17" i="1"/>
  <c r="K17" i="1"/>
  <c r="L17" i="1"/>
  <c r="M17" i="1"/>
  <c r="N17" i="1"/>
  <c r="O17" i="1"/>
  <c r="E15" i="1"/>
  <c r="F15" i="1"/>
  <c r="P15" i="1"/>
  <c r="G15" i="1"/>
  <c r="H15" i="1"/>
  <c r="I15" i="1"/>
  <c r="J15" i="1"/>
  <c r="K15" i="1"/>
  <c r="L15" i="1"/>
  <c r="M15" i="1"/>
  <c r="N15" i="1"/>
  <c r="O15" i="1"/>
  <c r="D15" i="1"/>
  <c r="E13" i="1"/>
  <c r="F13" i="1"/>
  <c r="G13" i="1"/>
  <c r="H13" i="1"/>
  <c r="I13" i="1"/>
  <c r="J13" i="1"/>
  <c r="K13" i="1"/>
  <c r="L13" i="1"/>
  <c r="M13" i="1"/>
  <c r="N13" i="1"/>
  <c r="O13" i="1"/>
  <c r="D13" i="1"/>
  <c r="B31" i="3"/>
  <c r="G25" i="1"/>
  <c r="C31" i="3"/>
  <c r="E43" i="6"/>
  <c r="E57" i="6"/>
  <c r="F28" i="2"/>
  <c r="J28" i="2"/>
  <c r="N28" i="2"/>
  <c r="C12" i="3"/>
  <c r="C20" i="3"/>
  <c r="I31" i="3"/>
  <c r="I41" i="3"/>
  <c r="I52" i="3"/>
  <c r="F43" i="5"/>
  <c r="F57" i="5"/>
  <c r="P20" i="6"/>
  <c r="K12" i="4"/>
  <c r="K41" i="4"/>
  <c r="K54" i="4"/>
  <c r="K25" i="1"/>
  <c r="P33" i="4"/>
  <c r="P21" i="3"/>
  <c r="L43" i="6"/>
  <c r="L57" i="6"/>
  <c r="M43" i="6"/>
  <c r="M57" i="6"/>
  <c r="P20" i="5"/>
  <c r="G43" i="6"/>
  <c r="G57" i="6"/>
  <c r="P26" i="4"/>
  <c r="D33" i="6"/>
  <c r="P26" i="6"/>
  <c r="P12" i="6"/>
  <c r="P20" i="4"/>
  <c r="P12" i="4"/>
  <c r="B28" i="2"/>
  <c r="G28" i="2"/>
  <c r="K28" i="2"/>
  <c r="O28" i="2"/>
  <c r="C28" i="2"/>
  <c r="P39" i="2"/>
  <c r="D38" i="2"/>
  <c r="B18" i="2"/>
  <c r="B12" i="2"/>
  <c r="F38" i="2"/>
  <c r="G38" i="2"/>
  <c r="K38" i="2"/>
  <c r="E38" i="2"/>
  <c r="O38" i="2"/>
  <c r="I18" i="2"/>
  <c r="I12" i="2"/>
  <c r="I36" i="2"/>
  <c r="I47" i="2"/>
  <c r="N18" i="2"/>
  <c r="N12" i="2"/>
  <c r="J18" i="2"/>
  <c r="J12" i="2"/>
  <c r="F18" i="2"/>
  <c r="P24" i="2"/>
  <c r="E18" i="2"/>
  <c r="E12" i="2"/>
  <c r="E36" i="2"/>
  <c r="L18" i="2"/>
  <c r="L12" i="2"/>
  <c r="H18" i="2"/>
  <c r="H12" i="2"/>
  <c r="H36" i="2"/>
  <c r="H47" i="2"/>
  <c r="D18" i="2"/>
  <c r="E41" i="4"/>
  <c r="E54" i="4"/>
  <c r="O41" i="4"/>
  <c r="O54" i="4"/>
  <c r="G41" i="4"/>
  <c r="G54" i="4"/>
  <c r="J41" i="4"/>
  <c r="J54" i="4"/>
  <c r="M41" i="4"/>
  <c r="M54" i="4"/>
  <c r="L41" i="4"/>
  <c r="L54" i="4"/>
  <c r="D12" i="4"/>
  <c r="D41" i="4"/>
  <c r="D54" i="4"/>
  <c r="J43" i="5"/>
  <c r="J57" i="5"/>
  <c r="D43" i="5"/>
  <c r="D57" i="5"/>
  <c r="I43" i="5"/>
  <c r="I57" i="5"/>
  <c r="E43" i="5"/>
  <c r="E57" i="5"/>
  <c r="K43" i="5"/>
  <c r="K57" i="5"/>
  <c r="N43" i="5"/>
  <c r="N57" i="5"/>
  <c r="C41" i="4"/>
  <c r="C54" i="4"/>
  <c r="E31" i="3"/>
  <c r="M31" i="3"/>
  <c r="M41" i="3"/>
  <c r="M52" i="3"/>
  <c r="G31" i="3"/>
  <c r="K31" i="3"/>
  <c r="O31" i="3"/>
  <c r="D31" i="3"/>
  <c r="C41" i="3"/>
  <c r="C52" i="3"/>
  <c r="E41" i="3"/>
  <c r="E52" i="3"/>
  <c r="N31" i="3"/>
  <c r="J31" i="3"/>
  <c r="F31" i="3"/>
  <c r="P35" i="3"/>
  <c r="L31" i="3"/>
  <c r="H31" i="3"/>
  <c r="P20" i="3"/>
  <c r="O18" i="2"/>
  <c r="O12" i="2"/>
  <c r="K18" i="2"/>
  <c r="K12" i="2"/>
  <c r="G18" i="2"/>
  <c r="G12" i="2"/>
  <c r="G36" i="2"/>
  <c r="M18" i="2"/>
  <c r="M12" i="2"/>
  <c r="M36" i="2"/>
  <c r="M47" i="2"/>
  <c r="P19" i="2"/>
  <c r="C18" i="2"/>
  <c r="C12" i="2"/>
  <c r="P26" i="1"/>
  <c r="P25" i="1"/>
  <c r="P18" i="1"/>
  <c r="P13" i="1"/>
  <c r="H12" i="5"/>
  <c r="H43" i="5"/>
  <c r="H57" i="5"/>
  <c r="P12" i="5"/>
  <c r="D12" i="6"/>
  <c r="D43" i="6"/>
  <c r="P33" i="6"/>
  <c r="B43" i="5"/>
  <c r="B57" i="5"/>
  <c r="B41" i="4"/>
  <c r="B54" i="4"/>
  <c r="B20" i="3"/>
  <c r="B12" i="3"/>
  <c r="B41" i="3"/>
  <c r="B52" i="3"/>
  <c r="P34" i="3"/>
  <c r="P27" i="3"/>
  <c r="D12" i="3"/>
  <c r="H12" i="3"/>
  <c r="L12" i="3"/>
  <c r="G12" i="3"/>
  <c r="K12" i="3"/>
  <c r="O12" i="3"/>
  <c r="O41" i="3"/>
  <c r="O52" i="3"/>
  <c r="F12" i="3"/>
  <c r="F41" i="3"/>
  <c r="F52" i="3"/>
  <c r="J12" i="3"/>
  <c r="N12" i="3"/>
  <c r="N41" i="3"/>
  <c r="N52" i="3"/>
  <c r="P26" i="3"/>
  <c r="P13" i="3"/>
  <c r="P32" i="3"/>
  <c r="P17" i="3"/>
  <c r="P32" i="2"/>
  <c r="P23" i="2"/>
  <c r="D12" i="2"/>
  <c r="D36" i="2"/>
  <c r="D47" i="2"/>
  <c r="F12" i="2"/>
  <c r="C12" i="1"/>
  <c r="C25" i="1"/>
  <c r="B12" i="1"/>
  <c r="B31" i="1"/>
  <c r="P31" i="2"/>
  <c r="P29" i="2"/>
  <c r="P13" i="2"/>
  <c r="P15" i="2"/>
  <c r="P21" i="2"/>
  <c r="P28" i="1"/>
  <c r="P29" i="1"/>
  <c r="N25" i="1"/>
  <c r="J25" i="1"/>
  <c r="F25" i="1"/>
  <c r="M25" i="1"/>
  <c r="I25" i="1"/>
  <c r="E25" i="1"/>
  <c r="L25" i="1"/>
  <c r="H25" i="1"/>
  <c r="D25" i="1"/>
  <c r="J12" i="1"/>
  <c r="J31" i="1"/>
  <c r="D20" i="1"/>
  <c r="P20" i="1"/>
  <c r="N12" i="1"/>
  <c r="I12" i="1"/>
  <c r="I31" i="1"/>
  <c r="F12" i="1"/>
  <c r="D17" i="1"/>
  <c r="P17" i="1"/>
  <c r="P12" i="1"/>
  <c r="L12" i="1"/>
  <c r="H12" i="1"/>
  <c r="H31" i="1"/>
  <c r="E12" i="1"/>
  <c r="E31" i="1"/>
  <c r="G12" i="1"/>
  <c r="G31" i="1"/>
  <c r="K12" i="1"/>
  <c r="K31" i="1"/>
  <c r="O12" i="1"/>
  <c r="O31" i="1"/>
  <c r="M12" i="1"/>
  <c r="M31" i="1"/>
  <c r="D57" i="6"/>
  <c r="P43" i="6"/>
  <c r="P57" i="6"/>
  <c r="J36" i="2"/>
  <c r="J47" i="2"/>
  <c r="B36" i="2"/>
  <c r="B47" i="2"/>
  <c r="C36" i="2"/>
  <c r="C47" i="2"/>
  <c r="O36" i="2"/>
  <c r="O47" i="2"/>
  <c r="P38" i="2"/>
  <c r="G47" i="2"/>
  <c r="E47" i="2"/>
  <c r="K36" i="2"/>
  <c r="K47" i="2"/>
  <c r="P28" i="2"/>
  <c r="L36" i="2"/>
  <c r="L47" i="2"/>
  <c r="F36" i="2"/>
  <c r="F47" i="2"/>
  <c r="N36" i="2"/>
  <c r="N47" i="2"/>
  <c r="P18" i="2"/>
  <c r="P12" i="2"/>
  <c r="P41" i="4"/>
  <c r="P54" i="4"/>
  <c r="H41" i="3"/>
  <c r="H52" i="3"/>
  <c r="D41" i="3"/>
  <c r="D52" i="3"/>
  <c r="P43" i="5"/>
  <c r="P57" i="5"/>
  <c r="K41" i="3"/>
  <c r="K52" i="3"/>
  <c r="G41" i="3"/>
  <c r="G52" i="3"/>
  <c r="P31" i="3"/>
  <c r="L41" i="3"/>
  <c r="L52" i="3"/>
  <c r="J41" i="3"/>
  <c r="J52" i="3"/>
  <c r="F31" i="1"/>
  <c r="L31" i="1"/>
  <c r="N31" i="1"/>
  <c r="D12" i="1"/>
  <c r="D31" i="1"/>
  <c r="C31" i="1"/>
  <c r="P12" i="3"/>
  <c r="P31" i="1"/>
  <c r="P36" i="2"/>
  <c r="P47" i="2"/>
  <c r="P41" i="3"/>
  <c r="P52" i="3"/>
  <c r="P11" i="12" l="1"/>
  <c r="Q16" i="10"/>
  <c r="H76" i="10"/>
  <c r="J76" i="10"/>
  <c r="N76" i="10"/>
  <c r="N69" i="10" s="1"/>
  <c r="P69" i="10"/>
  <c r="M76" i="10"/>
  <c r="K12" i="10"/>
  <c r="F12" i="10"/>
  <c r="K76" i="10"/>
  <c r="K69" i="10" s="1"/>
  <c r="Q79" i="10"/>
  <c r="I76" i="10"/>
  <c r="I69" i="10" s="1"/>
  <c r="O69" i="10"/>
  <c r="L76" i="10"/>
  <c r="L69" i="10" s="1"/>
  <c r="H70" i="10"/>
  <c r="H69" i="10" s="1"/>
  <c r="O11" i="12"/>
  <c r="O69" i="12" s="1"/>
  <c r="D72" i="12"/>
  <c r="D71" i="12" s="1"/>
  <c r="D44" i="12"/>
  <c r="D43" i="12" s="1"/>
  <c r="D42" i="12" s="1"/>
  <c r="D31" i="12"/>
  <c r="D30" i="12" s="1"/>
  <c r="C30" i="12"/>
  <c r="D12" i="12"/>
  <c r="C44" i="12"/>
  <c r="C43" i="12" s="1"/>
  <c r="C42" i="12" s="1"/>
  <c r="L12" i="12"/>
  <c r="L11" i="12" s="1"/>
  <c r="L69" i="12" s="1"/>
  <c r="C60" i="12"/>
  <c r="G30" i="12"/>
  <c r="K78" i="12"/>
  <c r="K71" i="12" s="1"/>
  <c r="H78" i="12"/>
  <c r="Q50" i="12"/>
  <c r="G72" i="12"/>
  <c r="G71" i="12" s="1"/>
  <c r="I78" i="12"/>
  <c r="I71" i="12" s="1"/>
  <c r="H72" i="12"/>
  <c r="P71" i="12"/>
  <c r="E72" i="12"/>
  <c r="F72" i="12"/>
  <c r="F71" i="12" s="1"/>
  <c r="E12" i="12"/>
  <c r="M12" i="12"/>
  <c r="M11" i="12" s="1"/>
  <c r="M69" i="12" s="1"/>
  <c r="Q37" i="12"/>
  <c r="N78" i="12"/>
  <c r="N71" i="12" s="1"/>
  <c r="M78" i="12"/>
  <c r="M71" i="12" s="1"/>
  <c r="K12" i="12"/>
  <c r="K11" i="12" s="1"/>
  <c r="K69" i="12" s="1"/>
  <c r="F12" i="12"/>
  <c r="N12" i="12"/>
  <c r="N11" i="12" s="1"/>
  <c r="N69" i="12" s="1"/>
  <c r="O71" i="12"/>
  <c r="L78" i="12"/>
  <c r="L71" i="12" s="1"/>
  <c r="E36" i="12"/>
  <c r="E30" i="12" s="1"/>
  <c r="H12" i="12"/>
  <c r="Q79" i="12"/>
  <c r="Q52" i="12"/>
  <c r="Q55" i="12"/>
  <c r="I12" i="12"/>
  <c r="I11" i="12" s="1"/>
  <c r="I69" i="12" s="1"/>
  <c r="Q45" i="12"/>
  <c r="Q81" i="12"/>
  <c r="Q13" i="12"/>
  <c r="J12" i="12"/>
  <c r="J11" i="12" s="1"/>
  <c r="J69" i="12" s="1"/>
  <c r="Q28" i="12"/>
  <c r="Q76" i="12"/>
  <c r="Q22" i="12"/>
  <c r="C71" i="12"/>
  <c r="Q73" i="12"/>
  <c r="J78" i="12"/>
  <c r="J71" i="12" s="1"/>
  <c r="Q32" i="12"/>
  <c r="Q17" i="12"/>
  <c r="Q64" i="12"/>
  <c r="Q67" i="12"/>
  <c r="Q44" i="12"/>
  <c r="Q66" i="12"/>
  <c r="P69" i="12"/>
  <c r="H30" i="12"/>
  <c r="G12" i="12"/>
  <c r="E21" i="12"/>
  <c r="Q21" i="12" s="1"/>
  <c r="E43" i="12"/>
  <c r="E63" i="12"/>
  <c r="F31" i="12"/>
  <c r="O11" i="10"/>
  <c r="O67" i="10" s="1"/>
  <c r="Q20" i="10"/>
  <c r="J69" i="10"/>
  <c r="M69" i="10"/>
  <c r="Q77" i="10"/>
  <c r="Q34" i="10"/>
  <c r="E33" i="10"/>
  <c r="Q33" i="10" s="1"/>
  <c r="K29" i="10"/>
  <c r="M29" i="10"/>
  <c r="N29" i="10"/>
  <c r="L29" i="10"/>
  <c r="J29" i="10"/>
  <c r="J12" i="10"/>
  <c r="G29" i="10"/>
  <c r="G11" i="10" s="1"/>
  <c r="C69" i="10"/>
  <c r="Q27" i="10"/>
  <c r="N12" i="10"/>
  <c r="N11" i="10" s="1"/>
  <c r="C12" i="10"/>
  <c r="E70" i="10"/>
  <c r="E69" i="10" s="1"/>
  <c r="C41" i="10"/>
  <c r="C40" i="10" s="1"/>
  <c r="C39" i="10" s="1"/>
  <c r="E12" i="10"/>
  <c r="L12" i="10"/>
  <c r="F29" i="10"/>
  <c r="F11" i="10" s="1"/>
  <c r="M12" i="10"/>
  <c r="H29" i="10"/>
  <c r="H11" i="10" s="1"/>
  <c r="P11" i="10"/>
  <c r="P67" i="10" s="1"/>
  <c r="I57" i="10"/>
  <c r="K57" i="10"/>
  <c r="I11" i="10"/>
  <c r="Q71" i="10"/>
  <c r="C30" i="10"/>
  <c r="C29" i="10" s="1"/>
  <c r="F57" i="10"/>
  <c r="Q74" i="10"/>
  <c r="Q47" i="10"/>
  <c r="F70" i="10"/>
  <c r="F69" i="10" s="1"/>
  <c r="G70" i="10"/>
  <c r="G69" i="10" s="1"/>
  <c r="Q42" i="10"/>
  <c r="Q21" i="10"/>
  <c r="Q61" i="10"/>
  <c r="Q41" i="10"/>
  <c r="C57" i="10"/>
  <c r="E60" i="10"/>
  <c r="E59" i="10" s="1"/>
  <c r="E58" i="10" s="1"/>
  <c r="E57" i="10" s="1"/>
  <c r="Q49" i="10"/>
  <c r="G57" i="10"/>
  <c r="Q52" i="10"/>
  <c r="Q13" i="10"/>
  <c r="Q64" i="10"/>
  <c r="Q65" i="10"/>
  <c r="Q31" i="10"/>
  <c r="Q30" i="10"/>
  <c r="D11" i="12" l="1"/>
  <c r="K11" i="10"/>
  <c r="K67" i="10" s="1"/>
  <c r="Q76" i="10"/>
  <c r="E29" i="10"/>
  <c r="D69" i="12"/>
  <c r="D84" i="12" s="1"/>
  <c r="M84" i="12"/>
  <c r="C11" i="12"/>
  <c r="C69" i="12" s="1"/>
  <c r="C84" i="12" s="1"/>
  <c r="P84" i="12"/>
  <c r="H71" i="12"/>
  <c r="N84" i="12"/>
  <c r="Q72" i="12"/>
  <c r="E71" i="12"/>
  <c r="Q71" i="12" s="1"/>
  <c r="O84" i="12"/>
  <c r="G11" i="12"/>
  <c r="G69" i="12" s="1"/>
  <c r="G84" i="12" s="1"/>
  <c r="Q36" i="12"/>
  <c r="I84" i="12"/>
  <c r="L84" i="12"/>
  <c r="J84" i="12"/>
  <c r="H11" i="12"/>
  <c r="H69" i="12" s="1"/>
  <c r="H84" i="12" s="1"/>
  <c r="Q78" i="12"/>
  <c r="K84" i="12"/>
  <c r="Q12" i="12"/>
  <c r="Q31" i="12"/>
  <c r="F30" i="12"/>
  <c r="E62" i="12"/>
  <c r="Q63" i="12"/>
  <c r="E42" i="12"/>
  <c r="Q43" i="12"/>
  <c r="G67" i="10"/>
  <c r="I67" i="10"/>
  <c r="I82" i="10" s="1"/>
  <c r="F67" i="10"/>
  <c r="N67" i="10"/>
  <c r="N82" i="10" s="1"/>
  <c r="M11" i="10"/>
  <c r="L11" i="10"/>
  <c r="J11" i="10"/>
  <c r="C11" i="10"/>
  <c r="C67" i="10" s="1"/>
  <c r="C82" i="10" s="1"/>
  <c r="O82" i="10"/>
  <c r="Q69" i="10"/>
  <c r="Q70" i="10"/>
  <c r="Q40" i="10"/>
  <c r="P82" i="10"/>
  <c r="Q39" i="10"/>
  <c r="Q60" i="10"/>
  <c r="Q58" i="10"/>
  <c r="Q29" i="10"/>
  <c r="Q59" i="10"/>
  <c r="H57" i="10"/>
  <c r="H67" i="10" s="1"/>
  <c r="Q42" i="12" l="1"/>
  <c r="E11" i="12"/>
  <c r="Q30" i="12"/>
  <c r="F11" i="12"/>
  <c r="F69" i="12" s="1"/>
  <c r="F84" i="12" s="1"/>
  <c r="Q62" i="12"/>
  <c r="E61" i="12"/>
  <c r="E60" i="12" s="1"/>
  <c r="J67" i="10"/>
  <c r="J82" i="10" s="1"/>
  <c r="L67" i="10"/>
  <c r="L82" i="10" s="1"/>
  <c r="M67" i="10"/>
  <c r="M82" i="10" s="1"/>
  <c r="K82" i="10"/>
  <c r="Q57" i="10"/>
  <c r="E11" i="10"/>
  <c r="Q60" i="12" l="1"/>
  <c r="Q61" i="12"/>
  <c r="Q11" i="12"/>
  <c r="E67" i="10"/>
  <c r="E82" i="10" s="1"/>
  <c r="Q11" i="10"/>
  <c r="F82" i="10"/>
  <c r="Q69" i="12" l="1"/>
  <c r="E69" i="12"/>
  <c r="E84" i="12" s="1"/>
  <c r="Q12" i="10"/>
  <c r="G82" i="10"/>
  <c r="Q84" i="12" l="1"/>
  <c r="H82" i="10"/>
  <c r="Q67" i="10" l="1"/>
  <c r="Q82" i="10" l="1"/>
  <c r="F67" i="16" l="1"/>
  <c r="F77" i="16" s="1"/>
  <c r="G67" i="16"/>
  <c r="G77" i="16" s="1"/>
  <c r="H67" i="16"/>
  <c r="H77" i="16" s="1"/>
  <c r="I67" i="16"/>
  <c r="I77" i="16" s="1"/>
  <c r="J67" i="16"/>
  <c r="J77" i="16" s="1"/>
  <c r="K67" i="16"/>
  <c r="K77" i="16" s="1"/>
  <c r="L67" i="16"/>
  <c r="L77" i="16" s="1"/>
  <c r="M67" i="16"/>
  <c r="M77" i="16" s="1"/>
  <c r="N67" i="16"/>
  <c r="N77" i="16" s="1"/>
  <c r="O67" i="16"/>
  <c r="O77" i="16" s="1"/>
  <c r="Q67" i="16" l="1"/>
  <c r="Q77" i="16" s="1"/>
</calcChain>
</file>

<file path=xl/sharedStrings.xml><?xml version="1.0" encoding="utf-8"?>
<sst xmlns="http://schemas.openxmlformats.org/spreadsheetml/2006/main" count="959" uniqueCount="184">
  <si>
    <t>MINISTERIO DE HACIENDA</t>
  </si>
  <si>
    <t>DIRECCIÓN GENERAL DE PRESUPUESTO</t>
  </si>
  <si>
    <t>ORGANISMOS AUTÓNOMOS Y DESCENTRALIZADOS NO FINANCIEROS</t>
  </si>
  <si>
    <t>CLASIFICACIÓN ECONÓMICA DE INGRESOS</t>
  </si>
  <si>
    <t>ENERO-DICIEMBRE 2014</t>
  </si>
  <si>
    <t>En Millones RD$</t>
  </si>
  <si>
    <t>DETALLE</t>
  </si>
  <si>
    <t>PRESUPUESTO APROBADO</t>
  </si>
  <si>
    <t>PRESUPUESTO REFORMULADO</t>
  </si>
  <si>
    <t>EJECUCIÓN</t>
  </si>
  <si>
    <t>ENERO</t>
  </si>
  <si>
    <t>FEBRERO</t>
  </si>
  <si>
    <t>MARZO</t>
  </si>
  <si>
    <t>ABRIL</t>
  </si>
  <si>
    <t>MAYO</t>
  </si>
  <si>
    <t>JUNIO</t>
  </si>
  <si>
    <t>JULIO</t>
  </si>
  <si>
    <t>AGOSTO</t>
  </si>
  <si>
    <t>SEPTIEMBRE</t>
  </si>
  <si>
    <t>OCTUBRE</t>
  </si>
  <si>
    <t>NOVIEMBRE</t>
  </si>
  <si>
    <t>DICIEMBRE</t>
  </si>
  <si>
    <t>TOTAL</t>
  </si>
  <si>
    <t>1.1 - Ingresos Corrientes</t>
  </si>
  <si>
    <t>1.1.1 - Impuestos</t>
  </si>
  <si>
    <t>1.1.1.4 - Impuestos sobre los bienes y servicios</t>
  </si>
  <si>
    <t>1.1.3 - Ventas de bienes y servicios</t>
  </si>
  <si>
    <t>1.1.3.1 - Ventas de establecimientos no de mercado</t>
  </si>
  <si>
    <t>1.1.4 - Rentas de la propiedad</t>
  </si>
  <si>
    <t>1.1.4.2 - Rentas de la propiedad distinta de intereses</t>
  </si>
  <si>
    <t>1.1.4.2.1 - Dividendos y retiros de las cuasisociedades</t>
  </si>
  <si>
    <t>1.1.6 - Transferencias y donaciones corrientes recibidas</t>
  </si>
  <si>
    <t>1.1.6.2 - Transferencias del sector público</t>
  </si>
  <si>
    <t>1.1.6.2.1 - Transferencias del gobierno general</t>
  </si>
  <si>
    <t>1.1.7 - Multas y sanciones pecuniarias</t>
  </si>
  <si>
    <t>1.1.9 - Otros ingresos corrientes</t>
  </si>
  <si>
    <t>1.2 - Ingresos de capital</t>
  </si>
  <si>
    <t>1.2.1 - Venta (disposición) de activos no financieros (a valores brutos)</t>
  </si>
  <si>
    <t>1.2.1.3 - Venta de activos no producidos</t>
  </si>
  <si>
    <t>1.2.4 - Transferencias de capital recibidas</t>
  </si>
  <si>
    <t>1.2.4.2 - Transferencias del sector publico</t>
  </si>
  <si>
    <t>1.2.4.2.1 - Transferencias del gobierno general</t>
  </si>
  <si>
    <t>TOTAL INGRESOS</t>
  </si>
  <si>
    <t>Fuente: Sistema de Información de la Gestión Financiera (SIGEF)</t>
  </si>
  <si>
    <t>Los ingresos percibidos corresponden a las instituciones que ejecutan sus presupuestos por el Sistema de Información de la Gestión Financiera (SIGEF).</t>
  </si>
  <si>
    <t>ENERO-DICIEMBRE 2015</t>
  </si>
  <si>
    <t>1.1.3.3 - Derechos administrativos</t>
  </si>
  <si>
    <t>1.1.4.1 - Intereses</t>
  </si>
  <si>
    <t>1.1.4.1.1 - Intereses internos</t>
  </si>
  <si>
    <t>1.2.5 - Recuperación de inversiones financieras realizadas con fines de política</t>
  </si>
  <si>
    <t>1.2.5.4 - Recuperación de préstamos realizados con fines de política</t>
  </si>
  <si>
    <t>TOTAL FUENTES FINANCIERAS</t>
  </si>
  <si>
    <t>3.1.1 - Disminución de activos financieros</t>
  </si>
  <si>
    <t>3.1.1.1 - Disminución de activos financieros corrientes</t>
  </si>
  <si>
    <t>3.1.1.1.1 - Disminución de disponibilidades</t>
  </si>
  <si>
    <t>3.1.1.2 - Disminución de activos financieros no corrientes</t>
  </si>
  <si>
    <t>3.1.1.2.3 - Venta de acciones y participaciones de capital adquiridas con fines de liquidez</t>
  </si>
  <si>
    <t>3.1.2 - Incremento de pasivos</t>
  </si>
  <si>
    <t>3.1.2.1 - Incremento de pasivos corrientes</t>
  </si>
  <si>
    <t>3.1.2.1.1 - Incremento de cuentas por pagar de corto plazo</t>
  </si>
  <si>
    <t>TOTAL DE INGRESOS Y FUENTES</t>
  </si>
  <si>
    <t>ENERO-DICIEMBRE 2016</t>
  </si>
  <si>
    <t>1.1.1.5 - Impuestos sobre el comercio y las transacciones internacionales/comercio exterior</t>
  </si>
  <si>
    <t>1.1.1.9 - Impuestos diversos</t>
  </si>
  <si>
    <t>1.1.4.2.2 - Arrendamientos de activos tangibles no producidos</t>
  </si>
  <si>
    <t>1.2.4.4 - Donaciones de capital</t>
  </si>
  <si>
    <t>1.2.4.4.2 - Donaciones de capital de organismos internacionales</t>
  </si>
  <si>
    <t>ENERO-DICIEMBRE 2017</t>
  </si>
  <si>
    <t>1.1.6.5 - Donaciones corrientes</t>
  </si>
  <si>
    <t>1.1.6.5.3 - Donaciones corrientes del sector privado externo</t>
  </si>
  <si>
    <t>3.1.2.2 - Incremento de pasivos no corrientes</t>
  </si>
  <si>
    <t>3.1.2.2.4 - Obtención de préstamos de la deuda pública de largo plazo</t>
  </si>
  <si>
    <t>ENERO-DICIEMBRE 2018</t>
  </si>
  <si>
    <t>1.2.4.4.1 - Donaciones de capital de gobiernos extranjeros</t>
  </si>
  <si>
    <t>3.1.2.2.3 - Colocación de títulos valores de la deuda pública de largo plazo</t>
  </si>
  <si>
    <t>ENERO-DICIEMBRE 2019</t>
  </si>
  <si>
    <t>ENERO-DICIEMBRE 2020</t>
  </si>
  <si>
    <t>PRESUPUESTO INICIAL*</t>
  </si>
  <si>
    <t>PRESUPUESTO VIGENTE</t>
  </si>
  <si>
    <t>PERCIBIDO</t>
  </si>
  <si>
    <t>3.1.2.1.3 - Obtención de préstamos de corto plazo</t>
  </si>
  <si>
    <t>TOTAL DE INGRESOS Y FUENTES FINANCIERAS</t>
  </si>
  <si>
    <t>*Proyecto de Ley No. 506-19 de Presupuesto General del Estado 2020.</t>
  </si>
  <si>
    <t>Nota: Los datos fueron tomados del SIGEF al 20/02/2021</t>
  </si>
  <si>
    <t>Enero - Diciembre 2021*</t>
  </si>
  <si>
    <t xml:space="preserve">Pres. Inicial      </t>
  </si>
  <si>
    <t xml:space="preserve">Presupuesto </t>
  </si>
  <si>
    <t>Ley No. 237-20</t>
  </si>
  <si>
    <t>Vigente</t>
  </si>
  <si>
    <t>1.1.4.2.03 - Impuesto adicional de RD$2.0 al consumo de gasoil y gasolina premium-regular</t>
  </si>
  <si>
    <t>1.1.4.2.31 - Impuesto para contribuir al desarrollo de las telecomunicaciones (CDT)</t>
  </si>
  <si>
    <t>1.1.4.3.46 - Permiso para  operación  de mercados</t>
  </si>
  <si>
    <t>1.1.5.3.99 - Otros impuestos del comercio exterior</t>
  </si>
  <si>
    <t>1.1.5.4.02 - Multas por contrabando</t>
  </si>
  <si>
    <t>1.1.5.4.10 - Recargos por declaración tardía</t>
  </si>
  <si>
    <t>1.5.1.1.23 - Otras ventas de mercancías de las descentralizadas y autónomas no financieras</t>
  </si>
  <si>
    <t>1.5.1.2.02 - Venta de formularios de aduanas</t>
  </si>
  <si>
    <t>1.5.1.2.03 - Otras ventas de servicios del gobierno central</t>
  </si>
  <si>
    <t>1.5.1.2.06 - Otras ventas de servicios de las descentralizadas y autónomas no financieras</t>
  </si>
  <si>
    <t>1.5.1.2.99 - Otras ventas de servicios</t>
  </si>
  <si>
    <t>1.1.3.3-Derechos administrativos</t>
  </si>
  <si>
    <t>1.5.1.4.18-Licencia para manejar vehículos de motor</t>
  </si>
  <si>
    <t>1.6.1.2.02 - Intereses por colocación de inversiones financieras del mercado interno</t>
  </si>
  <si>
    <t>1.6.1.2.03 - Ganancia por colocación de bonos internos</t>
  </si>
  <si>
    <t>1.6.1.2.04 - Intereses percibidos del mercado interno</t>
  </si>
  <si>
    <t>1.6.1.1.01 - Fondo Patrimonial de Empresas Reformadas (Fonper)</t>
  </si>
  <si>
    <t>1.6.1.1.99 - Otros dividendos</t>
  </si>
  <si>
    <t>1.6.1.3.08 - Alquileres o arrendamientos de bienes inmuebles</t>
  </si>
  <si>
    <t>1.1.6.2.1.1 - Transferencias del gobierno general nacional</t>
  </si>
  <si>
    <t>1.4.1.2.01 - Del gobierno central</t>
  </si>
  <si>
    <t>1.4.1.2.03 - Transferencias corrientes recibidas del Poder Ejecutivo</t>
  </si>
  <si>
    <t>1.4.1.2.04 - Transferencias corrientes recibidas del Poder Judicial</t>
  </si>
  <si>
    <t>1.4.1.4.01 - Transferencias corrientes recibidas de instituciones públicas de la seg. soc.</t>
  </si>
  <si>
    <t>1.1.6.2.1.2 - Transferencias del gobierno general local (municipios)</t>
  </si>
  <si>
    <t>1.4.1.6.01 - Transferencias corrientes recibidas de los gobiernos centrales municipales</t>
  </si>
  <si>
    <t>1.6.3.1.02 - Multas tribunales</t>
  </si>
  <si>
    <t>1.6.3.1.08 - Multas diversas</t>
  </si>
  <si>
    <t>1.6.4.1.02 - Misceláneos</t>
  </si>
  <si>
    <t>1.6.4.1.06 - Devolución impuesto selectivo al consumo de combustibles</t>
  </si>
  <si>
    <t>1.6.4.1.09-Devolución de recursos a la CUT años anteriores</t>
  </si>
  <si>
    <t>1.6.4.1.99 - Otros ingresos diversos</t>
  </si>
  <si>
    <t>1.2.4.2.1.1 - Transferencias del gobierno general nacional</t>
  </si>
  <si>
    <t>1.4.2.2.01 - Del gobierno central</t>
  </si>
  <si>
    <t>1.2.4.4-Donaciones de capital</t>
  </si>
  <si>
    <t>1.2.4.4.2-Donaciones de capital de organismos internacionales</t>
  </si>
  <si>
    <t>1.3.2.2.01-Donaciones de capital en dinero de organismos internacionales</t>
  </si>
  <si>
    <t>FUENTES FINANCIERAS</t>
  </si>
  <si>
    <t>3.1.1.1.01 - Disminución de disponibilidades internas</t>
  </si>
  <si>
    <t>3.1.1.1.03-Disminucion de saldos disponibles de periodos anteriores</t>
  </si>
  <si>
    <t>3.1.2.2 - Incremento de pasivos corrientes</t>
  </si>
  <si>
    <t>3.1.2.2.1.2  - Incremento de cuentas por pagar externas de largo plazo</t>
  </si>
  <si>
    <t xml:space="preserve">Nota: </t>
  </si>
  <si>
    <t>Los datos fueron tomados del SIGEF al 08 de Febrero del 2022</t>
  </si>
  <si>
    <t>Diciembre 2022</t>
  </si>
  <si>
    <t>Presupuesto Vigente</t>
  </si>
  <si>
    <t>Ley No. 345-21</t>
  </si>
  <si>
    <t>1.1.4.3.46-Permiso para  operación  de mercados</t>
  </si>
  <si>
    <t>1.5.1.2.04 - Ingresos de la CUT</t>
  </si>
  <si>
    <t>1.4.2.2.03-Transferencias capital recibidas del Poder  Ejecutivo</t>
  </si>
  <si>
    <t>3.1.1.1.03 - Disminucion de saldos disponibles de periodos anteriores</t>
  </si>
  <si>
    <t>Notas:</t>
  </si>
  <si>
    <t>Fecha de registro al 20 de Febrero del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</si>
  <si>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</si>
  <si>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</si>
  <si>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</si>
  <si>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</si>
  <si>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1.5.1.5.02 - Otros arrendamiento de bienes inmuebles</t>
  </si>
  <si>
    <t>1.1.3.2-Ventas de establecimientos de mercado</t>
  </si>
  <si>
    <t>1.5.2.2.01-Ventas de servicios por establecimiento de mercado</t>
  </si>
  <si>
    <t>1.1.6.5.2 - Donaciones corrientes de organismos internacionales</t>
  </si>
  <si>
    <t>1.3.1.2.01 - Donaciones corrientes  en dinero de organismos internacionales</t>
  </si>
  <si>
    <t>1.6.4.1.05-Fianzas diversas</t>
  </si>
  <si>
    <t>1.4.2.2.03 - Transferencias capital recibidas del Poder  Ejecutivo</t>
  </si>
  <si>
    <t>Fecha de registro al 15/02/2024</t>
  </si>
  <si>
    <t>Incluye las donaciones</t>
  </si>
  <si>
    <t>Ley No. 80-23</t>
  </si>
  <si>
    <t>1.1.9.1.08 - Recargos por mora, multas y sanciones  sobre otros impuestos</t>
  </si>
  <si>
    <t>1.1.9.1.09 - Ingresos diversos</t>
  </si>
  <si>
    <t>1.5.1.3.18 - Certificaciones vida y costumbre</t>
  </si>
  <si>
    <t>1.6.1.2.01 - Intereses por colocación de bonos del mercado interno</t>
  </si>
  <si>
    <t>1.6.1.2.06 - Intereses por colocación de inversiones financieras del mercado externo</t>
  </si>
  <si>
    <t>1.4.2.3.01 - De instituciones públicas descentralizadas y autónomas no financieras</t>
  </si>
  <si>
    <t>1.1.6.5.1 - Donaciones corrientes de gobiernos extranjeros</t>
  </si>
  <si>
    <t>1.3.1.1.01 - Donaciones corrientes en dinero de gobiernos extranjeros</t>
  </si>
  <si>
    <t>1.4.1.3.01 - De instituciones públicas descentralizadas y autónomas no financieras</t>
  </si>
  <si>
    <t>1.1.6.1-Transferencias del sector privado</t>
  </si>
  <si>
    <t>1.4.1.1.99-Otras</t>
  </si>
  <si>
    <t>Fecha de registro al 07/02/2025</t>
  </si>
  <si>
    <t>Diciembre 2024</t>
  </si>
  <si>
    <t>Ley No. 80-24</t>
  </si>
  <si>
    <t>*Cifras Preliminares</t>
  </si>
  <si>
    <t>1.6.4.1.05 - Fianzas diversas</t>
  </si>
  <si>
    <t>1.6.4.1.09 - Devolución de recursos a la CUT años anteriores</t>
  </si>
  <si>
    <t>1.1.9.1.06 - Otros impuestos</t>
  </si>
  <si>
    <t>1.6.4.1.11 - Ingresos por bienes extinguidos o decomisados</t>
  </si>
  <si>
    <t>1.1.7.1 - Multas y sanciones Pecuniarias</t>
  </si>
  <si>
    <t>1.1.9.1 - Otros ingresos corrientes</t>
  </si>
  <si>
    <t>1.6.4.1.02 - Miscelaneos</t>
  </si>
  <si>
    <t>3.2.2.4.01 - Obtención de préstamos de la deuda pública interna de largo plazo</t>
  </si>
  <si>
    <t>El último nivel de detalle corresponde al nivel de auxiliar del clasificador de ingresos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</si>
  <si>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</si>
  <si>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 xml:space="preserve">MINISTERIO DE HACIENDA Y ECONOMÍA </t>
  </si>
  <si>
    <t>Noviembre 2025*</t>
  </si>
  <si>
    <t>Fecha de registro al 15/12/2025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</si>
</sst>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_);_(* \(#,##0.0\);_(* &quot;-&quot;??_);_(@_)"/>
    <numFmt numFmtId="165" formatCode="_-* #,##0_-;\-* #,##0_-;_-* &quot;-&quot;??_-;_-@_-"/>
    <numFmt numFmtId="166" formatCode="_-* #,##0.0_-;\-* #,##0.0_-;_-* &quot;-&quot;??_-;_-@_-"/>
    <numFmt numFmtId="167" formatCode="_(* #,##0.0,,_);_(* \(#,##0.0,,\);_(* &quot;-&quot;??_);_(@_)"/>
    <numFmt numFmtId="168" formatCode="_(* #,##0.0_);_(* \(#,##0.0\);_(* &quot;-&quot;?_);_(@_)"/>
    <numFmt numFmtId="169" formatCode="_(* #,##0.000000000000_);_(* \(#,##0.000000000000\);_(* &quot;-&quot;?_);_(@_)"/>
    <numFmt numFmtId="170" formatCode="#,##0.0,,"/>
  </numFmts>
  <fonts count="16"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6"/>
      <color rgb="FF000000"/>
      <name val="Calibri"/>
      <family val="2"/>
      <scheme val="minor"/>
    </font>
    <font>
      <sz val="10"/>
      <color theme="1"/>
      <name val="Calibri"/>
      <family val="2"/>
      <scheme val="minor"/>
    </font>
    <font>
      <b/>
      <sz val="10"/>
      <color theme="1"/>
      <name val="Calibri"/>
      <family val="2"/>
      <scheme val="minor"/>
    </font>
    <font>
      <sz val="10"/>
      <name val="Arial"/>
      <family val="2"/>
    </font>
    <font>
      <sz val="9"/>
      <color theme="1"/>
      <name val="Calibri"/>
      <family val="2"/>
      <scheme val="minor"/>
    </font>
    <font>
      <sz val="14"/>
      <color rgb="FF000000"/>
      <name val="Calibri"/>
      <family val="2"/>
      <scheme val="minor"/>
    </font>
    <font>
      <sz val="11"/>
      <color rgb="FF000000"/>
      <name val="Calibri"/>
      <family val="2"/>
      <scheme val="minor"/>
    </font>
    <font>
      <sz val="9"/>
      <name val="Calibri"/>
      <family val="2"/>
      <scheme val="minor"/>
    </font>
    <font>
      <b/>
      <sz val="10"/>
      <name val="Calibri"/>
      <family val="2"/>
      <scheme val="minor"/>
    </font>
    <font>
      <b/>
      <sz val="9"/>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s>
  <borders count="16">
    <border>
      <left/>
      <right/>
      <top/>
      <bottom/>
      <diagonal/>
    </border>
    <border>
      <left style="thin">
        <color theme="0"/>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4" tint="0.39997558519241921"/>
      </bottom>
      <diagonal/>
    </border>
    <border>
      <left style="thin">
        <color rgb="FFABABAB"/>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top style="thin">
        <color indexed="65"/>
      </top>
      <bottom/>
      <diagonal/>
    </border>
    <border>
      <left style="thin">
        <color theme="0"/>
      </left>
      <right style="thin">
        <color theme="0"/>
      </right>
      <top/>
      <bottom/>
      <diagonal/>
    </border>
    <border>
      <left/>
      <right style="thin">
        <color theme="0"/>
      </right>
      <top style="thin">
        <color theme="0"/>
      </top>
      <bottom/>
      <diagonal/>
    </border>
    <border>
      <left/>
      <right style="thin">
        <color theme="0"/>
      </right>
      <top/>
      <bottom style="thin">
        <color theme="0"/>
      </bottom>
      <diagonal/>
    </border>
    <border>
      <left style="thin">
        <color theme="0"/>
      </left>
      <right/>
      <top/>
      <bottom/>
      <diagonal/>
    </border>
    <border>
      <left/>
      <right/>
      <top/>
      <bottom style="thin">
        <color theme="4" tint="0.39997558519241921"/>
      </bottom>
      <diagonal/>
    </border>
  </borders>
  <cellStyleXfs count="6">
    <xf numFmtId="0" fontId="0" fillId="0" borderId="0"/>
    <xf numFmtId="43" fontId="2" fillId="0" borderId="0" applyFont="0" applyFill="0" applyBorder="0" applyAlignment="0" applyProtection="0"/>
    <xf numFmtId="0" fontId="2" fillId="0" borderId="0"/>
    <xf numFmtId="0" fontId="9" fillId="0" borderId="0"/>
    <xf numFmtId="0" fontId="12" fillId="0" borderId="0"/>
    <xf numFmtId="0" fontId="2" fillId="0" borderId="0"/>
  </cellStyleXfs>
  <cellXfs count="113">
    <xf numFmtId="0" fontId="0" fillId="0" borderId="0" xfId="0"/>
    <xf numFmtId="164" fontId="0" fillId="0" borderId="0" xfId="1" applyNumberFormat="1" applyFont="1" applyAlignment="1">
      <alignment horizontal="center"/>
    </xf>
    <xf numFmtId="164" fontId="0" fillId="0" borderId="0" xfId="1" applyNumberFormat="1" applyFont="1"/>
    <xf numFmtId="43" fontId="0" fillId="0" borderId="0" xfId="1" applyFont="1" applyBorder="1"/>
    <xf numFmtId="43" fontId="7" fillId="0" borderId="0" xfId="1" applyFont="1" applyFill="1" applyBorder="1"/>
    <xf numFmtId="164" fontId="7" fillId="0" borderId="0" xfId="1" applyNumberFormat="1" applyFont="1" applyFill="1" applyBorder="1" applyAlignment="1">
      <alignment horizontal="center"/>
    </xf>
    <xf numFmtId="164" fontId="8" fillId="0" borderId="0" xfId="1" applyNumberFormat="1" applyFont="1" applyBorder="1" applyAlignment="1">
      <alignment vertical="center"/>
    </xf>
    <xf numFmtId="49" fontId="0" fillId="2" borderId="0" xfId="3" applyNumberFormat="1" applyFont="1" applyFill="1" applyAlignment="1">
      <alignment horizontal="left" vertical="center"/>
    </xf>
    <xf numFmtId="164" fontId="2" fillId="2" borderId="0" xfId="1" applyNumberFormat="1" applyFont="1" applyFill="1" applyBorder="1" applyAlignment="1">
      <alignment horizontal="center" vertical="center"/>
    </xf>
    <xf numFmtId="164" fontId="4" fillId="0" borderId="0" xfId="1" applyNumberFormat="1" applyFont="1" applyBorder="1" applyAlignment="1">
      <alignment vertical="center"/>
    </xf>
    <xf numFmtId="0" fontId="0" fillId="0" borderId="0" xfId="0" applyAlignment="1">
      <alignment horizontal="right"/>
    </xf>
    <xf numFmtId="49" fontId="2" fillId="2" borderId="0" xfId="3" applyNumberFormat="1" applyFont="1" applyFill="1" applyAlignment="1">
      <alignment horizontal="left" vertical="center"/>
    </xf>
    <xf numFmtId="0" fontId="2" fillId="0" borderId="0" xfId="0" applyFont="1"/>
    <xf numFmtId="166" fontId="3" fillId="5" borderId="5" xfId="1" applyNumberFormat="1" applyFont="1" applyFill="1" applyBorder="1" applyAlignment="1">
      <alignment horizontal="center" vertical="center"/>
    </xf>
    <xf numFmtId="0" fontId="4" fillId="0" borderId="6" xfId="0" applyFont="1" applyBorder="1" applyAlignment="1">
      <alignment horizontal="left"/>
    </xf>
    <xf numFmtId="167" fontId="4" fillId="2" borderId="6" xfId="1" applyNumberFormat="1" applyFont="1" applyFill="1" applyBorder="1" applyAlignment="1">
      <alignment horizontal="center"/>
    </xf>
    <xf numFmtId="0" fontId="4" fillId="0" borderId="0" xfId="0" applyFont="1" applyAlignment="1">
      <alignment horizontal="left" indent="1"/>
    </xf>
    <xf numFmtId="167" fontId="4" fillId="0" borderId="0" xfId="0" applyNumberFormat="1" applyFont="1"/>
    <xf numFmtId="0" fontId="4" fillId="0" borderId="0" xfId="0" applyFont="1" applyAlignment="1">
      <alignment horizontal="left" indent="2"/>
    </xf>
    <xf numFmtId="167" fontId="2" fillId="0" borderId="0" xfId="1" applyNumberFormat="1" applyFont="1"/>
    <xf numFmtId="0" fontId="0" fillId="0" borderId="7" xfId="0" applyBorder="1" applyAlignment="1">
      <alignment horizontal="left" indent="5"/>
    </xf>
    <xf numFmtId="167" fontId="0" fillId="0" borderId="0" xfId="0" applyNumberFormat="1"/>
    <xf numFmtId="167" fontId="2" fillId="2" borderId="0" xfId="1" applyNumberFormat="1" applyFont="1" applyFill="1" applyAlignment="1"/>
    <xf numFmtId="164" fontId="4" fillId="0" borderId="0" xfId="1" applyNumberFormat="1" applyFont="1" applyFill="1" applyAlignment="1">
      <alignment horizontal="center"/>
    </xf>
    <xf numFmtId="167" fontId="4" fillId="0" borderId="0" xfId="1" applyNumberFormat="1" applyFont="1" applyFill="1" applyAlignment="1">
      <alignment horizontal="center"/>
    </xf>
    <xf numFmtId="0" fontId="0" fillId="0" borderId="0" xfId="0" applyAlignment="1">
      <alignment horizontal="left" indent="2"/>
    </xf>
    <xf numFmtId="0" fontId="3" fillId="3" borderId="8" xfId="0" applyFont="1" applyFill="1" applyBorder="1" applyAlignment="1">
      <alignment horizontal="left" vertical="center"/>
    </xf>
    <xf numFmtId="167" fontId="3" fillId="5" borderId="5" xfId="1" applyNumberFormat="1" applyFont="1" applyFill="1" applyBorder="1" applyAlignment="1">
      <alignment horizontal="right" vertical="center"/>
    </xf>
    <xf numFmtId="167" fontId="4" fillId="0" borderId="0" xfId="1" applyNumberFormat="1" applyFont="1" applyAlignment="1">
      <alignment horizontal="center"/>
    </xf>
    <xf numFmtId="167" fontId="4" fillId="0" borderId="0" xfId="1" applyNumberFormat="1" applyFont="1"/>
    <xf numFmtId="167" fontId="4" fillId="2" borderId="0" xfId="1" applyNumberFormat="1" applyFont="1" applyFill="1" applyAlignment="1"/>
    <xf numFmtId="167" fontId="3" fillId="4" borderId="5" xfId="1" applyNumberFormat="1" applyFont="1" applyFill="1" applyBorder="1" applyAlignment="1">
      <alignment horizontal="right" vertical="center"/>
    </xf>
    <xf numFmtId="0" fontId="0" fillId="0" borderId="0" xfId="0" applyAlignment="1">
      <alignment horizontal="left" indent="5"/>
    </xf>
    <xf numFmtId="0" fontId="4" fillId="0" borderId="0" xfId="0" applyFont="1"/>
    <xf numFmtId="49" fontId="4" fillId="2" borderId="0" xfId="3" applyNumberFormat="1" applyFont="1" applyFill="1" applyAlignment="1">
      <alignment horizontal="left" vertical="center"/>
    </xf>
    <xf numFmtId="0" fontId="4" fillId="0" borderId="6" xfId="0" applyFont="1" applyBorder="1" applyAlignment="1">
      <alignment horizontal="left" indent="1"/>
    </xf>
    <xf numFmtId="164" fontId="4" fillId="0" borderId="6" xfId="1" applyNumberFormat="1" applyFont="1" applyBorder="1" applyAlignment="1">
      <alignment horizontal="center"/>
    </xf>
    <xf numFmtId="167" fontId="4" fillId="0" borderId="6" xfId="1" applyNumberFormat="1" applyFont="1" applyBorder="1" applyAlignment="1">
      <alignment horizontal="center"/>
    </xf>
    <xf numFmtId="167" fontId="4" fillId="0" borderId="0" xfId="1" applyNumberFormat="1" applyFont="1" applyFill="1"/>
    <xf numFmtId="167" fontId="2" fillId="0" borderId="0" xfId="1" applyNumberFormat="1" applyFont="1" applyFill="1"/>
    <xf numFmtId="0" fontId="0" fillId="0" borderId="0" xfId="0" applyAlignment="1">
      <alignment horizontal="left" indent="3"/>
    </xf>
    <xf numFmtId="167" fontId="2" fillId="0" borderId="0" xfId="1" applyNumberFormat="1" applyFont="1" applyFill="1" applyAlignment="1">
      <alignment horizontal="center"/>
    </xf>
    <xf numFmtId="0" fontId="10" fillId="0" borderId="0" xfId="0" applyFont="1"/>
    <xf numFmtId="49" fontId="13" fillId="0" borderId="0" xfId="4" applyNumberFormat="1" applyFont="1" applyAlignment="1">
      <alignment horizontal="left" vertical="center"/>
    </xf>
    <xf numFmtId="164" fontId="4" fillId="2" borderId="0" xfId="1" applyNumberFormat="1" applyFont="1" applyFill="1" applyBorder="1" applyAlignment="1">
      <alignment vertical="center"/>
    </xf>
    <xf numFmtId="0" fontId="8" fillId="0" borderId="0" xfId="0" applyFont="1"/>
    <xf numFmtId="49" fontId="14" fillId="0" borderId="0" xfId="4" applyNumberFormat="1" applyFont="1" applyAlignment="1">
      <alignment horizontal="left" vertical="center"/>
    </xf>
    <xf numFmtId="0" fontId="3" fillId="3" borderId="9" xfId="0" applyFont="1" applyFill="1" applyBorder="1" applyAlignment="1">
      <alignment horizontal="left" vertical="center"/>
    </xf>
    <xf numFmtId="164" fontId="0" fillId="0" borderId="0" xfId="1" applyNumberFormat="1" applyFont="1" applyBorder="1" applyAlignment="1">
      <alignment horizontal="center"/>
    </xf>
    <xf numFmtId="164" fontId="0" fillId="0" borderId="0" xfId="1" applyNumberFormat="1" applyFont="1" applyBorder="1"/>
    <xf numFmtId="0" fontId="0" fillId="0" borderId="0" xfId="0" applyAlignment="1">
      <alignment horizontal="left" indent="4"/>
    </xf>
    <xf numFmtId="0" fontId="0" fillId="0" borderId="0" xfId="0" applyAlignment="1">
      <alignment horizontal="left" indent="6"/>
    </xf>
    <xf numFmtId="167" fontId="4" fillId="0" borderId="6" xfId="1" applyNumberFormat="1" applyFont="1" applyFill="1" applyBorder="1" applyAlignment="1">
      <alignment horizontal="center"/>
    </xf>
    <xf numFmtId="0" fontId="0" fillId="0" borderId="10" xfId="0" applyBorder="1" applyAlignment="1">
      <alignment horizontal="left" indent="4"/>
    </xf>
    <xf numFmtId="0" fontId="0" fillId="0" borderId="10" xfId="0" applyBorder="1" applyAlignment="1">
      <alignment horizontal="left" indent="6"/>
    </xf>
    <xf numFmtId="167" fontId="4" fillId="0" borderId="0" xfId="0" applyNumberFormat="1" applyFont="1" applyAlignment="1">
      <alignment horizontal="center"/>
    </xf>
    <xf numFmtId="168" fontId="0" fillId="0" borderId="0" xfId="0" applyNumberFormat="1"/>
    <xf numFmtId="43" fontId="0" fillId="0" borderId="0" xfId="0" applyNumberFormat="1"/>
    <xf numFmtId="167" fontId="4" fillId="0" borderId="6" xfId="1" applyNumberFormat="1" applyFont="1" applyFill="1" applyBorder="1" applyAlignment="1">
      <alignment horizontal="right"/>
    </xf>
    <xf numFmtId="167" fontId="4" fillId="0" borderId="0" xfId="1" applyNumberFormat="1" applyFont="1" applyAlignment="1">
      <alignment horizontal="right"/>
    </xf>
    <xf numFmtId="167" fontId="2" fillId="0" borderId="0" xfId="1" applyNumberFormat="1" applyFont="1" applyAlignment="1">
      <alignment horizontal="right"/>
    </xf>
    <xf numFmtId="167" fontId="4" fillId="0" borderId="0" xfId="1" applyNumberFormat="1" applyFont="1" applyFill="1" applyAlignment="1">
      <alignment horizontal="right"/>
    </xf>
    <xf numFmtId="167" fontId="0" fillId="0" borderId="0" xfId="0" applyNumberFormat="1" applyAlignment="1">
      <alignment horizontal="right"/>
    </xf>
    <xf numFmtId="167" fontId="2" fillId="0" borderId="0" xfId="1" applyNumberFormat="1" applyFont="1" applyFill="1" applyAlignment="1">
      <alignment horizontal="right"/>
    </xf>
    <xf numFmtId="165" fontId="3" fillId="4" borderId="11" xfId="1" applyNumberFormat="1" applyFont="1" applyFill="1" applyBorder="1" applyAlignment="1">
      <alignment horizontal="center" vertical="center" wrapText="1"/>
    </xf>
    <xf numFmtId="165" fontId="3" fillId="4" borderId="14" xfId="1" applyNumberFormat="1" applyFont="1" applyFill="1" applyBorder="1" applyAlignment="1">
      <alignment horizontal="center" vertical="center" wrapText="1"/>
    </xf>
    <xf numFmtId="165" fontId="3" fillId="4" borderId="2" xfId="1" applyNumberFormat="1" applyFont="1" applyFill="1" applyBorder="1" applyAlignment="1">
      <alignment horizontal="center" vertical="center" wrapText="1"/>
    </xf>
    <xf numFmtId="165" fontId="3" fillId="4" borderId="4" xfId="1" applyNumberFormat="1" applyFont="1" applyFill="1" applyBorder="1" applyAlignment="1">
      <alignment horizontal="center" vertical="center" wrapText="1"/>
    </xf>
    <xf numFmtId="0" fontId="4" fillId="0" borderId="10" xfId="0" applyFont="1" applyBorder="1" applyAlignment="1">
      <alignment horizontal="left" indent="3"/>
    </xf>
    <xf numFmtId="0" fontId="4" fillId="0" borderId="10" xfId="0" applyFont="1" applyBorder="1" applyAlignment="1">
      <alignment horizontal="left" indent="4"/>
    </xf>
    <xf numFmtId="0" fontId="4" fillId="0" borderId="0" xfId="0" applyFont="1" applyAlignment="1">
      <alignment horizontal="left" indent="4"/>
    </xf>
    <xf numFmtId="0" fontId="4" fillId="0" borderId="0" xfId="0" applyFont="1" applyAlignment="1">
      <alignment horizontal="left" indent="5"/>
    </xf>
    <xf numFmtId="0" fontId="15" fillId="0" borderId="0" xfId="0" applyFont="1"/>
    <xf numFmtId="167" fontId="0" fillId="0" borderId="0" xfId="1" applyNumberFormat="1" applyFont="1" applyBorder="1" applyAlignment="1">
      <alignment horizontal="right"/>
    </xf>
    <xf numFmtId="167" fontId="4" fillId="0" borderId="0" xfId="1" applyNumberFormat="1" applyFont="1" applyBorder="1" applyAlignment="1">
      <alignment horizontal="right"/>
    </xf>
    <xf numFmtId="167" fontId="0" fillId="0" borderId="0" xfId="1" applyNumberFormat="1" applyFont="1" applyFill="1" applyBorder="1" applyAlignment="1">
      <alignment horizontal="right"/>
    </xf>
    <xf numFmtId="43" fontId="0" fillId="0" borderId="0" xfId="1" applyFont="1"/>
    <xf numFmtId="169" fontId="0" fillId="0" borderId="0" xfId="0" applyNumberFormat="1"/>
    <xf numFmtId="167" fontId="0" fillId="0" borderId="0" xfId="1" applyNumberFormat="1" applyFont="1" applyAlignment="1">
      <alignment horizontal="right"/>
    </xf>
    <xf numFmtId="167" fontId="0" fillId="0" borderId="0" xfId="1" applyNumberFormat="1" applyFont="1"/>
    <xf numFmtId="167" fontId="4" fillId="0" borderId="0" xfId="1" applyNumberFormat="1" applyFont="1" applyBorder="1"/>
    <xf numFmtId="167" fontId="0" fillId="0" borderId="0" xfId="1" applyNumberFormat="1" applyFont="1" applyBorder="1"/>
    <xf numFmtId="167" fontId="4" fillId="0" borderId="0" xfId="1" applyNumberFormat="1" applyFont="1" applyFill="1" applyBorder="1"/>
    <xf numFmtId="167" fontId="0" fillId="0" borderId="0" xfId="1" applyNumberFormat="1" applyFont="1" applyFill="1" applyBorder="1"/>
    <xf numFmtId="43" fontId="4" fillId="0" borderId="0" xfId="0" applyNumberFormat="1" applyFont="1"/>
    <xf numFmtId="167" fontId="2" fillId="0" borderId="0" xfId="1" applyNumberFormat="1" applyFont="1" applyBorder="1"/>
    <xf numFmtId="0" fontId="15" fillId="0" borderId="0" xfId="0" applyFont="1" applyAlignment="1">
      <alignment wrapText="1"/>
    </xf>
    <xf numFmtId="0" fontId="15" fillId="0" borderId="0" xfId="5" applyFont="1" applyAlignment="1">
      <alignment vertical="top" wrapText="1"/>
    </xf>
    <xf numFmtId="0" fontId="4" fillId="0" borderId="10" xfId="0" applyFont="1" applyBorder="1" applyAlignment="1">
      <alignment horizontal="left" indent="2"/>
    </xf>
    <xf numFmtId="170" fontId="0" fillId="0" borderId="0" xfId="0" applyNumberFormat="1"/>
    <xf numFmtId="0" fontId="4" fillId="0" borderId="0" xfId="0" applyFont="1" applyAlignment="1">
      <alignment horizontal="left" indent="3"/>
    </xf>
    <xf numFmtId="170" fontId="4" fillId="0" borderId="0" xfId="0" applyNumberFormat="1" applyFont="1"/>
    <xf numFmtId="167" fontId="0" fillId="0" borderId="0" xfId="1" applyNumberFormat="1" applyFont="1" applyFill="1" applyAlignment="1">
      <alignment horizontal="right"/>
    </xf>
    <xf numFmtId="43" fontId="0" fillId="0" borderId="0" xfId="1" applyFont="1" applyFill="1"/>
    <xf numFmtId="167" fontId="2" fillId="0" borderId="0" xfId="1" applyNumberFormat="1" applyFont="1" applyFill="1" applyBorder="1"/>
    <xf numFmtId="0" fontId="4" fillId="0" borderId="15" xfId="0" applyFont="1" applyBorder="1" applyAlignment="1">
      <alignment horizontal="left"/>
    </xf>
    <xf numFmtId="170" fontId="4" fillId="0" borderId="15" xfId="0" applyNumberFormat="1" applyFont="1" applyBorder="1"/>
    <xf numFmtId="0" fontId="6" fillId="0" borderId="0" xfId="2" applyFont="1" applyAlignment="1">
      <alignment horizontal="center" vertical="top" readingOrder="1"/>
    </xf>
    <xf numFmtId="0" fontId="5" fillId="0" borderId="0" xfId="2" applyFont="1" applyAlignment="1">
      <alignment horizontal="center" vertical="center" readingOrder="1"/>
    </xf>
    <xf numFmtId="0" fontId="1" fillId="0" borderId="0" xfId="0" applyFont="1" applyAlignment="1">
      <alignment horizontal="center" vertical="center"/>
    </xf>
    <xf numFmtId="0" fontId="3" fillId="3" borderId="1" xfId="0" applyFont="1" applyFill="1" applyBorder="1" applyAlignment="1">
      <alignment horizontal="left" vertical="center"/>
    </xf>
    <xf numFmtId="0" fontId="3" fillId="3" borderId="4" xfId="0" applyFont="1" applyFill="1" applyBorder="1" applyAlignment="1">
      <alignment horizontal="left" vertical="center"/>
    </xf>
    <xf numFmtId="165" fontId="3" fillId="4" borderId="1" xfId="1" applyNumberFormat="1" applyFont="1" applyFill="1" applyBorder="1" applyAlignment="1">
      <alignment horizontal="center" vertical="center" wrapText="1"/>
    </xf>
    <xf numFmtId="165" fontId="3" fillId="4" borderId="4" xfId="1" applyNumberFormat="1"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11" fillId="0" borderId="0" xfId="2" applyFont="1" applyAlignment="1">
      <alignment horizontal="center" vertical="center" readingOrder="1"/>
    </xf>
    <xf numFmtId="0" fontId="11" fillId="0" borderId="0" xfId="2" applyFont="1" applyAlignment="1">
      <alignment horizontal="center" vertical="top" readingOrder="1"/>
    </xf>
    <xf numFmtId="0" fontId="3" fillId="3" borderId="12" xfId="0" applyFont="1" applyFill="1" applyBorder="1" applyAlignment="1">
      <alignment horizontal="left" vertical="center"/>
    </xf>
    <xf numFmtId="0" fontId="3" fillId="3" borderId="13" xfId="0" applyFont="1" applyFill="1" applyBorder="1" applyAlignment="1">
      <alignment horizontal="left" vertical="center"/>
    </xf>
    <xf numFmtId="0" fontId="3" fillId="3" borderId="11" xfId="0" applyFont="1" applyFill="1" applyBorder="1" applyAlignment="1">
      <alignment horizontal="left" vertical="center"/>
    </xf>
    <xf numFmtId="165" fontId="3" fillId="4" borderId="11" xfId="1" applyNumberFormat="1" applyFont="1" applyFill="1" applyBorder="1" applyAlignment="1">
      <alignment horizontal="center" vertical="center" wrapText="1"/>
    </xf>
    <xf numFmtId="0" fontId="15" fillId="0" borderId="0" xfId="0" applyFont="1" applyAlignment="1">
      <alignment horizontal="left" vertical="top" wrapText="1"/>
    </xf>
  </cellXfs>
  <cellStyles count="6">
    <cellStyle name="Millares" xfId="1" builtinId="3"/>
    <cellStyle name="Normal" xfId="0" builtinId="0"/>
    <cellStyle name="Normal 11" xfId="4" xr:uid="{00000000-0005-0000-0000-000002000000}"/>
    <cellStyle name="Normal 2" xfId="3" xr:uid="{00000000-0005-0000-0000-000003000000}"/>
    <cellStyle name="Normal 2 2" xfId="2" xr:uid="{00000000-0005-0000-0000-000004000000}"/>
    <cellStyle name="Normal 56" xfId="5" xr:uid="{DFFDE549-A771-4EF9-A644-4EE773B4DDE4}"/>
  </cellStyles>
  <dxfs count="1">
    <dxf>
      <font>
        <color rgb="FFFF0000"/>
      </font>
      <fill>
        <patternFill>
          <bgColor rgb="FFFFCCFF"/>
        </patternFill>
      </fill>
    </dxf>
  </dxfs>
  <tableStyles count="0" defaultTableStyle="TableStyleMedium2" defaultPivotStyle="PivotStyleLight16"/>
  <colors>
    <mruColors>
      <color rgb="FFFFCCFF"/>
      <color rgb="FF44546A"/>
      <color rgb="FF4454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5" name="3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97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6" name="4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32126" y="141943"/>
          <a:ext cx="1577527" cy="69420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7" name="Picture 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347133"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37282</xdr:colOff>
      <xdr:row>2</xdr:row>
      <xdr:rowOff>70588</xdr:rowOff>
    </xdr:from>
    <xdr:to>
      <xdr:col>1</xdr:col>
      <xdr:colOff>2129154</xdr:colOff>
      <xdr:row>5</xdr:row>
      <xdr:rowOff>116418</xdr:rowOff>
    </xdr:to>
    <xdr:pic>
      <xdr:nvPicPr>
        <xdr:cNvPr id="2" name="Imagen 4">
          <a:extLst>
            <a:ext uri="{FF2B5EF4-FFF2-40B4-BE49-F238E27FC236}">
              <a16:creationId xmlns:a16="http://schemas.microsoft.com/office/drawing/2014/main" id="{664EEDBA-6C12-4EBB-BC22-7EBF083C1DF6}"/>
            </a:ext>
          </a:extLst>
        </xdr:cNvPr>
        <xdr:cNvPicPr>
          <a:picLocks noChangeAspect="1"/>
        </xdr:cNvPicPr>
      </xdr:nvPicPr>
      <xdr:blipFill>
        <a:blip xmlns:r="http://schemas.openxmlformats.org/officeDocument/2006/relationships" r:embed="rId1"/>
        <a:stretch>
          <a:fillRect/>
        </a:stretch>
      </xdr:blipFill>
      <xdr:spPr>
        <a:xfrm>
          <a:off x="1332682" y="451588"/>
          <a:ext cx="2091872" cy="1074530"/>
        </a:xfrm>
        <a:prstGeom prst="rect">
          <a:avLst/>
        </a:prstGeom>
      </xdr:spPr>
    </xdr:pic>
    <xdr:clientData/>
  </xdr:twoCellAnchor>
  <xdr:twoCellAnchor editAs="oneCell">
    <xdr:from>
      <xdr:col>13</xdr:col>
      <xdr:colOff>812799</xdr:colOff>
      <xdr:row>1</xdr:row>
      <xdr:rowOff>171449</xdr:rowOff>
    </xdr:from>
    <xdr:to>
      <xdr:col>15</xdr:col>
      <xdr:colOff>1049052</xdr:colOff>
      <xdr:row>5</xdr:row>
      <xdr:rowOff>42544</xdr:rowOff>
    </xdr:to>
    <xdr:pic>
      <xdr:nvPicPr>
        <xdr:cNvPr id="3" name="Imagen 2">
          <a:extLst>
            <a:ext uri="{FF2B5EF4-FFF2-40B4-BE49-F238E27FC236}">
              <a16:creationId xmlns:a16="http://schemas.microsoft.com/office/drawing/2014/main" id="{49303D79-2663-40BB-BEEB-23F3914617E2}"/>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20986749" y="361949"/>
          <a:ext cx="1950753" cy="1090295"/>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885B69E3-55DD-4C0F-BB45-3539B0CF73B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37282</xdr:colOff>
      <xdr:row>2</xdr:row>
      <xdr:rowOff>70588</xdr:rowOff>
    </xdr:from>
    <xdr:to>
      <xdr:col>1</xdr:col>
      <xdr:colOff>2113914</xdr:colOff>
      <xdr:row>5</xdr:row>
      <xdr:rowOff>116418</xdr:rowOff>
    </xdr:to>
    <xdr:pic>
      <xdr:nvPicPr>
        <xdr:cNvPr id="2" name="Imagen 4">
          <a:extLst>
            <a:ext uri="{FF2B5EF4-FFF2-40B4-BE49-F238E27FC236}">
              <a16:creationId xmlns:a16="http://schemas.microsoft.com/office/drawing/2014/main" id="{03F6D07B-9B14-4515-A3E2-1AB1C882E977}"/>
            </a:ext>
          </a:extLst>
        </xdr:cNvPr>
        <xdr:cNvPicPr>
          <a:picLocks noChangeAspect="1"/>
        </xdr:cNvPicPr>
      </xdr:nvPicPr>
      <xdr:blipFill>
        <a:blip xmlns:r="http://schemas.openxmlformats.org/officeDocument/2006/relationships" r:embed="rId1"/>
        <a:stretch>
          <a:fillRect/>
        </a:stretch>
      </xdr:blipFill>
      <xdr:spPr>
        <a:xfrm>
          <a:off x="1332682" y="451588"/>
          <a:ext cx="2091872" cy="1074530"/>
        </a:xfrm>
        <a:prstGeom prst="rect">
          <a:avLst/>
        </a:prstGeom>
      </xdr:spPr>
    </xdr:pic>
    <xdr:clientData/>
  </xdr:twoCellAnchor>
  <xdr:twoCellAnchor editAs="oneCell">
    <xdr:from>
      <xdr:col>13</xdr:col>
      <xdr:colOff>812799</xdr:colOff>
      <xdr:row>1</xdr:row>
      <xdr:rowOff>171449</xdr:rowOff>
    </xdr:from>
    <xdr:to>
      <xdr:col>15</xdr:col>
      <xdr:colOff>706673</xdr:colOff>
      <xdr:row>5</xdr:row>
      <xdr:rowOff>57784</xdr:rowOff>
    </xdr:to>
    <xdr:pic>
      <xdr:nvPicPr>
        <xdr:cNvPr id="3" name="Imagen 2">
          <a:extLst>
            <a:ext uri="{FF2B5EF4-FFF2-40B4-BE49-F238E27FC236}">
              <a16:creationId xmlns:a16="http://schemas.microsoft.com/office/drawing/2014/main" id="{ED3F19C9-8C47-4B59-8EA6-C4CABB531DC5}"/>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19805649" y="361949"/>
          <a:ext cx="1950753" cy="1090295"/>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385A9A28-9490-4D78-A95D-E56598A641B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1106102</xdr:colOff>
      <xdr:row>2</xdr:row>
      <xdr:rowOff>70587</xdr:rowOff>
    </xdr:from>
    <xdr:to>
      <xdr:col>1</xdr:col>
      <xdr:colOff>2054707</xdr:colOff>
      <xdr:row>6</xdr:row>
      <xdr:rowOff>60006</xdr:rowOff>
    </xdr:to>
    <xdr:pic>
      <xdr:nvPicPr>
        <xdr:cNvPr id="2" name="Imagen 4">
          <a:extLst>
            <a:ext uri="{FF2B5EF4-FFF2-40B4-BE49-F238E27FC236}">
              <a16:creationId xmlns:a16="http://schemas.microsoft.com/office/drawing/2014/main" id="{D6840ABE-2598-402D-A7B3-386DE3CE0E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6102" y="451587"/>
          <a:ext cx="2246386" cy="1227193"/>
        </a:xfrm>
        <a:prstGeom prst="rect">
          <a:avLst/>
        </a:prstGeom>
      </xdr:spPr>
    </xdr:pic>
    <xdr:clientData/>
  </xdr:twoCellAnchor>
  <xdr:twoCellAnchor editAs="oneCell">
    <xdr:from>
      <xdr:col>13</xdr:col>
      <xdr:colOff>812799</xdr:colOff>
      <xdr:row>1</xdr:row>
      <xdr:rowOff>171449</xdr:rowOff>
    </xdr:from>
    <xdr:to>
      <xdr:col>16</xdr:col>
      <xdr:colOff>1009998</xdr:colOff>
      <xdr:row>5</xdr:row>
      <xdr:rowOff>53974</xdr:rowOff>
    </xdr:to>
    <xdr:pic>
      <xdr:nvPicPr>
        <xdr:cNvPr id="3" name="Imagen 2">
          <a:extLst>
            <a:ext uri="{FF2B5EF4-FFF2-40B4-BE49-F238E27FC236}">
              <a16:creationId xmlns:a16="http://schemas.microsoft.com/office/drawing/2014/main" id="{6AF52C70-F8F9-4A7A-9DCF-6B9AEDCDC2DB}"/>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10591800" y="361949"/>
          <a:ext cx="1945990" cy="1105535"/>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C245458A-828E-4307-BDFC-D48CB9DB04C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89226"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89226"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036926"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750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750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275168</xdr:colOff>
      <xdr:row>0</xdr:row>
      <xdr:rowOff>35310</xdr:rowOff>
    </xdr:from>
    <xdr:to>
      <xdr:col>1</xdr:col>
      <xdr:colOff>2083385</xdr:colOff>
      <xdr:row>3</xdr:row>
      <xdr:rowOff>243417</xdr:rowOff>
    </xdr:to>
    <xdr:pic>
      <xdr:nvPicPr>
        <xdr:cNvPr id="2" name="Imagen 4">
          <a:extLst>
            <a:ext uri="{FF2B5EF4-FFF2-40B4-BE49-F238E27FC236}">
              <a16:creationId xmlns:a16="http://schemas.microsoft.com/office/drawing/2014/main" id="{98A450B5-EBBD-ED4F-A761-7E4BE995B25C}"/>
            </a:ext>
          </a:extLst>
        </xdr:cNvPr>
        <xdr:cNvPicPr>
          <a:picLocks noChangeAspect="1"/>
        </xdr:cNvPicPr>
      </xdr:nvPicPr>
      <xdr:blipFill>
        <a:blip xmlns:r="http://schemas.openxmlformats.org/officeDocument/2006/relationships" r:embed="rId1"/>
        <a:stretch>
          <a:fillRect/>
        </a:stretch>
      </xdr:blipFill>
      <xdr:spPr>
        <a:xfrm>
          <a:off x="275168" y="35310"/>
          <a:ext cx="2151117" cy="957407"/>
        </a:xfrm>
        <a:prstGeom prst="rect">
          <a:avLst/>
        </a:prstGeom>
      </xdr:spPr>
    </xdr:pic>
    <xdr:clientData/>
  </xdr:twoCellAnchor>
  <xdr:twoCellAnchor editAs="oneCell">
    <xdr:from>
      <xdr:col>15</xdr:col>
      <xdr:colOff>180204</xdr:colOff>
      <xdr:row>0</xdr:row>
      <xdr:rowOff>0</xdr:rowOff>
    </xdr:from>
    <xdr:to>
      <xdr:col>17</xdr:col>
      <xdr:colOff>433915</xdr:colOff>
      <xdr:row>3</xdr:row>
      <xdr:rowOff>245915</xdr:rowOff>
    </xdr:to>
    <xdr:pic>
      <xdr:nvPicPr>
        <xdr:cNvPr id="3" name="Imagen 3">
          <a:extLst>
            <a:ext uri="{FF2B5EF4-FFF2-40B4-BE49-F238E27FC236}">
              <a16:creationId xmlns:a16="http://schemas.microsoft.com/office/drawing/2014/main" id="{44796534-D0A5-7641-BF78-4EB12A72353F}"/>
            </a:ext>
          </a:extLst>
        </xdr:cNvPr>
        <xdr:cNvPicPr>
          <a:picLocks noChangeAspect="1"/>
        </xdr:cNvPicPr>
      </xdr:nvPicPr>
      <xdr:blipFill>
        <a:blip xmlns:r="http://schemas.openxmlformats.org/officeDocument/2006/relationships" r:embed="rId2"/>
        <a:stretch>
          <a:fillRect/>
        </a:stretch>
      </xdr:blipFill>
      <xdr:spPr>
        <a:xfrm>
          <a:off x="20411304" y="0"/>
          <a:ext cx="2285711" cy="995215"/>
        </a:xfrm>
        <a:prstGeom prst="rect">
          <a:avLst/>
        </a:prstGeom>
      </xdr:spPr>
    </xdr:pic>
    <xdr:clientData/>
  </xdr:twoCellAnchor>
  <xdr:twoCellAnchor>
    <xdr:from>
      <xdr:col>0</xdr:col>
      <xdr:colOff>0</xdr:colOff>
      <xdr:row>0</xdr:row>
      <xdr:rowOff>0</xdr:rowOff>
    </xdr:from>
    <xdr:to>
      <xdr:col>0</xdr:col>
      <xdr:colOff>243868</xdr:colOff>
      <xdr:row>6</xdr:row>
      <xdr:rowOff>147108</xdr:rowOff>
    </xdr:to>
    <xdr:pic>
      <xdr:nvPicPr>
        <xdr:cNvPr id="4" name="Picture 10">
          <a:extLst>
            <a:ext uri="{FF2B5EF4-FFF2-40B4-BE49-F238E27FC236}">
              <a16:creationId xmlns:a16="http://schemas.microsoft.com/office/drawing/2014/main" id="{17592B57-61F1-734C-8DAD-43DFC3C9C724}"/>
            </a:ext>
          </a:extLst>
        </xdr:cNvPr>
        <xdr:cNvPicPr/>
      </xdr:nvPicPr>
      <xdr:blipFill>
        <a:blip xmlns:r="http://schemas.openxmlformats.org/officeDocument/2006/relationships" r:embed="rId3" cstate="print"/>
        <a:stretch>
          <a:fillRect/>
        </a:stretch>
      </xdr:blipFill>
      <xdr:spPr>
        <a:xfrm>
          <a:off x="0" y="0"/>
          <a:ext cx="243868" cy="160760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37282</xdr:colOff>
      <xdr:row>2</xdr:row>
      <xdr:rowOff>70588</xdr:rowOff>
    </xdr:from>
    <xdr:to>
      <xdr:col>1</xdr:col>
      <xdr:colOff>2113914</xdr:colOff>
      <xdr:row>5</xdr:row>
      <xdr:rowOff>116418</xdr:rowOff>
    </xdr:to>
    <xdr:pic>
      <xdr:nvPicPr>
        <xdr:cNvPr id="2" name="Imagen 4">
          <a:extLst>
            <a:ext uri="{FF2B5EF4-FFF2-40B4-BE49-F238E27FC236}">
              <a16:creationId xmlns:a16="http://schemas.microsoft.com/office/drawing/2014/main" id="{A850621B-0864-43ED-B54A-921CAF8C021A}"/>
            </a:ext>
          </a:extLst>
        </xdr:cNvPr>
        <xdr:cNvPicPr>
          <a:picLocks noChangeAspect="1"/>
        </xdr:cNvPicPr>
      </xdr:nvPicPr>
      <xdr:blipFill>
        <a:blip xmlns:r="http://schemas.openxmlformats.org/officeDocument/2006/relationships" r:embed="rId1"/>
        <a:stretch>
          <a:fillRect/>
        </a:stretch>
      </xdr:blipFill>
      <xdr:spPr>
        <a:xfrm>
          <a:off x="1332682" y="451588"/>
          <a:ext cx="2076632" cy="1074530"/>
        </a:xfrm>
        <a:prstGeom prst="rect">
          <a:avLst/>
        </a:prstGeom>
      </xdr:spPr>
    </xdr:pic>
    <xdr:clientData/>
  </xdr:twoCellAnchor>
  <xdr:twoCellAnchor editAs="oneCell">
    <xdr:from>
      <xdr:col>11</xdr:col>
      <xdr:colOff>825499</xdr:colOff>
      <xdr:row>2</xdr:row>
      <xdr:rowOff>107949</xdr:rowOff>
    </xdr:from>
    <xdr:to>
      <xdr:col>14</xdr:col>
      <xdr:colOff>342614</xdr:colOff>
      <xdr:row>5</xdr:row>
      <xdr:rowOff>173354</xdr:rowOff>
    </xdr:to>
    <xdr:pic>
      <xdr:nvPicPr>
        <xdr:cNvPr id="3" name="Imagen 2">
          <a:extLst>
            <a:ext uri="{FF2B5EF4-FFF2-40B4-BE49-F238E27FC236}">
              <a16:creationId xmlns:a16="http://schemas.microsoft.com/office/drawing/2014/main" id="{E70B6F4F-D870-40FA-BBEF-46D452741E6C}"/>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17741899" y="488949"/>
          <a:ext cx="1933290" cy="1094105"/>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D74B173F-7496-4067-AA09-4F7B56CCBD3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37282</xdr:colOff>
      <xdr:row>2</xdr:row>
      <xdr:rowOff>70588</xdr:rowOff>
    </xdr:from>
    <xdr:to>
      <xdr:col>1</xdr:col>
      <xdr:colOff>2125344</xdr:colOff>
      <xdr:row>5</xdr:row>
      <xdr:rowOff>116418</xdr:rowOff>
    </xdr:to>
    <xdr:pic>
      <xdr:nvPicPr>
        <xdr:cNvPr id="2" name="Imagen 4">
          <a:extLst>
            <a:ext uri="{FF2B5EF4-FFF2-40B4-BE49-F238E27FC236}">
              <a16:creationId xmlns:a16="http://schemas.microsoft.com/office/drawing/2014/main" id="{B122BBCD-690A-4FA0-838E-6DA7BBBC18BD}"/>
            </a:ext>
          </a:extLst>
        </xdr:cNvPr>
        <xdr:cNvPicPr>
          <a:picLocks noChangeAspect="1"/>
        </xdr:cNvPicPr>
      </xdr:nvPicPr>
      <xdr:blipFill>
        <a:blip xmlns:r="http://schemas.openxmlformats.org/officeDocument/2006/relationships" r:embed="rId1"/>
        <a:stretch>
          <a:fillRect/>
        </a:stretch>
      </xdr:blipFill>
      <xdr:spPr>
        <a:xfrm>
          <a:off x="1332682" y="451588"/>
          <a:ext cx="2089967" cy="1074530"/>
        </a:xfrm>
        <a:prstGeom prst="rect">
          <a:avLst/>
        </a:prstGeom>
      </xdr:spPr>
    </xdr:pic>
    <xdr:clientData/>
  </xdr:twoCellAnchor>
  <xdr:twoCellAnchor editAs="oneCell">
    <xdr:from>
      <xdr:col>13</xdr:col>
      <xdr:colOff>812799</xdr:colOff>
      <xdr:row>1</xdr:row>
      <xdr:rowOff>171449</xdr:rowOff>
    </xdr:from>
    <xdr:to>
      <xdr:col>16</xdr:col>
      <xdr:colOff>183864</xdr:colOff>
      <xdr:row>5</xdr:row>
      <xdr:rowOff>42544</xdr:rowOff>
    </xdr:to>
    <xdr:pic>
      <xdr:nvPicPr>
        <xdr:cNvPr id="3" name="Imagen 2">
          <a:extLst>
            <a:ext uri="{FF2B5EF4-FFF2-40B4-BE49-F238E27FC236}">
              <a16:creationId xmlns:a16="http://schemas.microsoft.com/office/drawing/2014/main" id="{EF98BD94-71C2-40C3-B7E3-23D74D8CA7C3}"/>
            </a:ext>
            <a:ext uri="{147F2762-F138-4A5C-976F-8EAC2B608ADB}">
              <a16:predDERef xmlns:a16="http://schemas.microsoft.com/office/drawing/2014/main" pred="{B1719C86-A277-E246-9F63-EA83263B9126}"/>
            </a:ext>
          </a:extLst>
        </xdr:cNvPr>
        <xdr:cNvPicPr>
          <a:picLocks noChangeAspect="1"/>
        </xdr:cNvPicPr>
      </xdr:nvPicPr>
      <xdr:blipFill>
        <a:blip xmlns:r="http://schemas.openxmlformats.org/officeDocument/2006/relationships" r:embed="rId2"/>
        <a:stretch>
          <a:fillRect/>
        </a:stretch>
      </xdr:blipFill>
      <xdr:spPr>
        <a:xfrm>
          <a:off x="18605499" y="361949"/>
          <a:ext cx="1952340" cy="1106805"/>
        </a:xfrm>
        <a:prstGeom prst="rect">
          <a:avLst/>
        </a:prstGeom>
      </xdr:spPr>
    </xdr:pic>
    <xdr:clientData/>
  </xdr:twoCellAnchor>
  <xdr:twoCellAnchor>
    <xdr:from>
      <xdr:col>0</xdr:col>
      <xdr:colOff>14111</xdr:colOff>
      <xdr:row>0</xdr:row>
      <xdr:rowOff>14112</xdr:rowOff>
    </xdr:from>
    <xdr:to>
      <xdr:col>0</xdr:col>
      <xdr:colOff>366536</xdr:colOff>
      <xdr:row>8</xdr:row>
      <xdr:rowOff>98778</xdr:rowOff>
    </xdr:to>
    <xdr:pic>
      <xdr:nvPicPr>
        <xdr:cNvPr id="4" name="Picture 1">
          <a:extLst>
            <a:ext uri="{FF2B5EF4-FFF2-40B4-BE49-F238E27FC236}">
              <a16:creationId xmlns:a16="http://schemas.microsoft.com/office/drawing/2014/main" id="{8CC7D6EF-F57D-4F4C-B003-1244C822C42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4112"/>
          <a:ext cx="352425" cy="2075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showGridLines="0" zoomScale="90" zoomScaleNormal="90" workbookViewId="0">
      <selection activeCell="A10" sqref="A10:A11"/>
    </sheetView>
  </sheetViews>
  <sheetFormatPr baseColWidth="10" defaultColWidth="11.44140625" defaultRowHeight="14.4" x14ac:dyDescent="0.3"/>
  <cols>
    <col min="1" max="1" width="64.109375" customWidth="1"/>
    <col min="2" max="3" width="17.6640625" customWidth="1"/>
    <col min="4" max="4" width="10" bestFit="1" customWidth="1"/>
    <col min="5" max="5" width="10.33203125" bestFit="1" customWidth="1"/>
    <col min="6" max="8" width="10" bestFit="1" customWidth="1"/>
    <col min="9" max="9" width="11.109375" bestFit="1" customWidth="1"/>
    <col min="10" max="11" width="10" bestFit="1" customWidth="1"/>
    <col min="12" max="12" width="13.44140625" bestFit="1" customWidth="1"/>
    <col min="13" max="13" width="10.6640625" bestFit="1" customWidth="1"/>
    <col min="14" max="14" width="13.44140625" bestFit="1" customWidth="1"/>
    <col min="15" max="15" width="13.44140625" customWidth="1"/>
    <col min="16" max="16" width="15.44140625" bestFit="1" customWidth="1"/>
  </cols>
  <sheetData>
    <row r="1" spans="1:16" x14ac:dyDescent="0.3">
      <c r="B1" s="1"/>
      <c r="C1" s="1"/>
      <c r="D1" s="2"/>
      <c r="E1" s="2"/>
      <c r="F1" s="2"/>
      <c r="G1" s="2"/>
      <c r="H1" s="2"/>
      <c r="I1" s="2"/>
      <c r="J1" s="2"/>
      <c r="K1" s="2"/>
      <c r="L1" s="2"/>
      <c r="N1" s="3"/>
      <c r="O1" s="3"/>
    </row>
    <row r="2" spans="1:16" x14ac:dyDescent="0.3">
      <c r="B2" s="1"/>
      <c r="C2" s="1"/>
      <c r="D2" s="2"/>
      <c r="E2" s="2"/>
      <c r="F2" s="2"/>
      <c r="G2" s="2"/>
      <c r="H2" s="2"/>
      <c r="I2" s="2"/>
      <c r="J2" s="2"/>
      <c r="K2" s="2"/>
      <c r="L2" s="2"/>
      <c r="N2" s="3"/>
      <c r="O2" s="3"/>
    </row>
    <row r="3" spans="1:16" ht="28.8" x14ac:dyDescent="0.3">
      <c r="A3" s="98" t="s">
        <v>0</v>
      </c>
      <c r="B3" s="98"/>
      <c r="C3" s="98"/>
      <c r="D3" s="98"/>
      <c r="E3" s="98"/>
      <c r="F3" s="98"/>
      <c r="G3" s="98"/>
      <c r="H3" s="98"/>
      <c r="I3" s="98"/>
      <c r="J3" s="98"/>
      <c r="K3" s="98"/>
      <c r="L3" s="98"/>
      <c r="M3" s="98"/>
      <c r="N3" s="98"/>
      <c r="O3" s="98"/>
      <c r="P3" s="98"/>
    </row>
    <row r="4" spans="1:16" ht="21" x14ac:dyDescent="0.3">
      <c r="A4" s="97" t="s">
        <v>1</v>
      </c>
      <c r="B4" s="97"/>
      <c r="C4" s="97"/>
      <c r="D4" s="97"/>
      <c r="E4" s="97"/>
      <c r="F4" s="97"/>
      <c r="G4" s="97"/>
      <c r="H4" s="97"/>
      <c r="I4" s="97"/>
      <c r="J4" s="97"/>
      <c r="K4" s="97"/>
      <c r="L4" s="97"/>
      <c r="M4" s="97"/>
      <c r="N4" s="97"/>
      <c r="O4" s="97"/>
      <c r="P4" s="97"/>
    </row>
    <row r="5" spans="1:16" ht="18" x14ac:dyDescent="0.3">
      <c r="A5" s="106" t="s">
        <v>2</v>
      </c>
      <c r="B5" s="106"/>
      <c r="C5" s="106"/>
      <c r="D5" s="106"/>
      <c r="E5" s="106"/>
      <c r="F5" s="106"/>
      <c r="G5" s="106"/>
      <c r="H5" s="106"/>
      <c r="I5" s="106"/>
      <c r="J5" s="106"/>
      <c r="K5" s="106"/>
      <c r="L5" s="106"/>
      <c r="M5" s="106"/>
      <c r="N5" s="106"/>
      <c r="O5" s="106"/>
      <c r="P5" s="106"/>
    </row>
    <row r="6" spans="1:16" ht="15.6" x14ac:dyDescent="0.3">
      <c r="A6" s="99" t="s">
        <v>3</v>
      </c>
      <c r="B6" s="99"/>
      <c r="C6" s="99"/>
      <c r="D6" s="99"/>
      <c r="E6" s="99"/>
      <c r="F6" s="99"/>
      <c r="G6" s="99"/>
      <c r="H6" s="99"/>
      <c r="I6" s="99"/>
      <c r="J6" s="99"/>
      <c r="K6" s="99"/>
      <c r="L6" s="99"/>
      <c r="M6" s="99"/>
      <c r="N6" s="99"/>
      <c r="O6" s="99"/>
      <c r="P6" s="99"/>
    </row>
    <row r="7" spans="1:16" x14ac:dyDescent="0.3">
      <c r="A7" s="4"/>
      <c r="B7" s="5"/>
      <c r="C7" s="5"/>
      <c r="D7" s="6"/>
      <c r="E7" s="6"/>
      <c r="F7" s="6"/>
      <c r="G7" s="6"/>
      <c r="H7" s="6"/>
      <c r="I7" s="6"/>
      <c r="J7" s="6"/>
      <c r="K7" s="6"/>
      <c r="L7" s="6"/>
      <c r="N7" s="3"/>
      <c r="O7" s="3"/>
    </row>
    <row r="8" spans="1:16" x14ac:dyDescent="0.3">
      <c r="A8" s="7" t="s">
        <v>4</v>
      </c>
      <c r="B8" s="8"/>
      <c r="C8" s="8"/>
      <c r="D8" s="9"/>
      <c r="E8" s="9"/>
      <c r="F8" s="9"/>
      <c r="G8" s="9"/>
      <c r="H8" s="9"/>
      <c r="I8" s="9"/>
      <c r="J8" s="9"/>
      <c r="K8" s="9"/>
      <c r="L8" s="9"/>
      <c r="N8" s="3"/>
      <c r="O8" s="3"/>
      <c r="P8" s="10" t="s">
        <v>5</v>
      </c>
    </row>
    <row r="9" spans="1:16" x14ac:dyDescent="0.3">
      <c r="A9" s="11"/>
      <c r="B9" s="8"/>
      <c r="C9" s="8"/>
      <c r="D9" s="9"/>
      <c r="E9" s="9"/>
      <c r="F9" s="9"/>
      <c r="G9" s="9"/>
      <c r="H9" s="9"/>
      <c r="I9" s="9"/>
      <c r="J9" s="9"/>
      <c r="K9" s="9"/>
      <c r="L9" s="9"/>
      <c r="M9" s="12"/>
      <c r="N9" s="3"/>
      <c r="O9" s="3"/>
    </row>
    <row r="10" spans="1:16" x14ac:dyDescent="0.3">
      <c r="A10" s="100" t="s">
        <v>6</v>
      </c>
      <c r="B10" s="102" t="s">
        <v>7</v>
      </c>
      <c r="C10" s="102" t="s">
        <v>8</v>
      </c>
      <c r="D10" s="104" t="s">
        <v>9</v>
      </c>
      <c r="E10" s="105"/>
      <c r="F10" s="105"/>
      <c r="G10" s="105"/>
      <c r="H10" s="105"/>
      <c r="I10" s="105"/>
      <c r="J10" s="105"/>
      <c r="K10" s="105"/>
      <c r="L10" s="105"/>
      <c r="M10" s="105"/>
      <c r="N10" s="105"/>
      <c r="O10" s="105"/>
      <c r="P10" s="105"/>
    </row>
    <row r="11" spans="1:16" x14ac:dyDescent="0.3">
      <c r="A11" s="101"/>
      <c r="B11" s="103"/>
      <c r="C11" s="103"/>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3">
      <c r="A12" s="14" t="s">
        <v>23</v>
      </c>
      <c r="B12" s="15">
        <f t="shared" ref="B12:C12" si="0">B13+B15+B17+B20+B23+B24</f>
        <v>10590867774</v>
      </c>
      <c r="C12" s="15">
        <f t="shared" si="0"/>
        <v>10942606567.01</v>
      </c>
      <c r="D12" s="15">
        <f>D13+D15+D17+D20+D23+D24</f>
        <v>283423988.40999997</v>
      </c>
      <c r="E12" s="15">
        <f t="shared" ref="E12:O12" si="1">E13+E15+E17+E20+E23+E24</f>
        <v>814450021.19000018</v>
      </c>
      <c r="F12" s="15">
        <f t="shared" si="1"/>
        <v>484598331.63</v>
      </c>
      <c r="G12" s="15">
        <f t="shared" si="1"/>
        <v>472106420.29999995</v>
      </c>
      <c r="H12" s="15">
        <f t="shared" si="1"/>
        <v>629469987.05999994</v>
      </c>
      <c r="I12" s="15">
        <f t="shared" si="1"/>
        <v>1292648734.9999995</v>
      </c>
      <c r="J12" s="15">
        <f t="shared" si="1"/>
        <v>719540908.25999999</v>
      </c>
      <c r="K12" s="15">
        <f t="shared" si="1"/>
        <v>688279267.12</v>
      </c>
      <c r="L12" s="15">
        <f t="shared" si="1"/>
        <v>1257006306.0600002</v>
      </c>
      <c r="M12" s="15">
        <f t="shared" si="1"/>
        <v>1420393479.4699998</v>
      </c>
      <c r="N12" s="15">
        <f t="shared" si="1"/>
        <v>991194396.20000005</v>
      </c>
      <c r="O12" s="15">
        <f t="shared" si="1"/>
        <v>2386571414.1399999</v>
      </c>
      <c r="P12" s="15">
        <f>+P13+P15+P17+P20+P23+P24</f>
        <v>11439683254.84</v>
      </c>
    </row>
    <row r="13" spans="1:16" x14ac:dyDescent="0.3">
      <c r="A13" s="16" t="s">
        <v>24</v>
      </c>
      <c r="B13" s="17">
        <f t="shared" ref="B13:C13" si="2">B14</f>
        <v>0</v>
      </c>
      <c r="C13" s="17">
        <f t="shared" si="2"/>
        <v>7130738.0099999998</v>
      </c>
      <c r="D13" s="17">
        <f>D14</f>
        <v>0</v>
      </c>
      <c r="E13" s="17">
        <f t="shared" ref="E13:O13" si="3">E14</f>
        <v>0</v>
      </c>
      <c r="F13" s="17">
        <f t="shared" si="3"/>
        <v>0</v>
      </c>
      <c r="G13" s="17">
        <f t="shared" si="3"/>
        <v>0</v>
      </c>
      <c r="H13" s="17">
        <f t="shared" si="3"/>
        <v>0</v>
      </c>
      <c r="I13" s="17">
        <f t="shared" si="3"/>
        <v>0</v>
      </c>
      <c r="J13" s="17">
        <f t="shared" si="3"/>
        <v>0</v>
      </c>
      <c r="K13" s="17">
        <f t="shared" si="3"/>
        <v>0</v>
      </c>
      <c r="L13" s="17">
        <f t="shared" si="3"/>
        <v>0</v>
      </c>
      <c r="M13" s="17">
        <f t="shared" si="3"/>
        <v>0</v>
      </c>
      <c r="N13" s="17">
        <f t="shared" si="3"/>
        <v>0</v>
      </c>
      <c r="O13" s="17">
        <f t="shared" si="3"/>
        <v>0</v>
      </c>
      <c r="P13" s="17">
        <f t="shared" ref="P13:P24" si="4">+SUM(D13:O13)</f>
        <v>0</v>
      </c>
    </row>
    <row r="14" spans="1:16" x14ac:dyDescent="0.3">
      <c r="A14" s="25" t="s">
        <v>25</v>
      </c>
      <c r="B14" s="21">
        <v>0</v>
      </c>
      <c r="C14" s="21">
        <v>7130738.0099999998</v>
      </c>
      <c r="D14" s="21">
        <v>0</v>
      </c>
      <c r="E14" s="21">
        <v>0</v>
      </c>
      <c r="F14" s="21">
        <v>0</v>
      </c>
      <c r="G14" s="21">
        <v>0</v>
      </c>
      <c r="H14" s="21">
        <v>0</v>
      </c>
      <c r="I14" s="21">
        <v>0</v>
      </c>
      <c r="J14" s="21">
        <v>0</v>
      </c>
      <c r="K14" s="21">
        <v>0</v>
      </c>
      <c r="L14" s="21">
        <v>0</v>
      </c>
      <c r="M14" s="21">
        <v>0</v>
      </c>
      <c r="N14" s="21">
        <v>0</v>
      </c>
      <c r="O14" s="21">
        <v>0</v>
      </c>
      <c r="P14" s="21">
        <f t="shared" si="4"/>
        <v>0</v>
      </c>
    </row>
    <row r="15" spans="1:16" x14ac:dyDescent="0.3">
      <c r="A15" s="16" t="s">
        <v>26</v>
      </c>
      <c r="B15" s="28">
        <f t="shared" ref="B15:C15" si="5">B16</f>
        <v>4409361681</v>
      </c>
      <c r="C15" s="28">
        <f t="shared" si="5"/>
        <v>4411270234</v>
      </c>
      <c r="D15" s="28">
        <f>D16</f>
        <v>8096002.8699999992</v>
      </c>
      <c r="E15" s="28">
        <f t="shared" ref="E15:O15" si="6">E16</f>
        <v>8800601.8400000017</v>
      </c>
      <c r="F15" s="28">
        <f t="shared" si="6"/>
        <v>30329102.040000003</v>
      </c>
      <c r="G15" s="28">
        <f t="shared" si="6"/>
        <v>90492487.25</v>
      </c>
      <c r="H15" s="28">
        <f t="shared" si="6"/>
        <v>113955477.81999999</v>
      </c>
      <c r="I15" s="28">
        <f t="shared" si="6"/>
        <v>848560526.12999964</v>
      </c>
      <c r="J15" s="28">
        <f t="shared" si="6"/>
        <v>239235091.70999998</v>
      </c>
      <c r="K15" s="28">
        <f t="shared" si="6"/>
        <v>278260168.49000001</v>
      </c>
      <c r="L15" s="28">
        <f t="shared" si="6"/>
        <v>266353161.24999991</v>
      </c>
      <c r="M15" s="28">
        <f t="shared" si="6"/>
        <v>298055524.40999997</v>
      </c>
      <c r="N15" s="28">
        <f t="shared" si="6"/>
        <v>343524276.24000007</v>
      </c>
      <c r="O15" s="28">
        <f t="shared" si="6"/>
        <v>983313912.20999992</v>
      </c>
      <c r="P15" s="29">
        <f t="shared" si="4"/>
        <v>3508976332.2599998</v>
      </c>
    </row>
    <row r="16" spans="1:16" x14ac:dyDescent="0.3">
      <c r="A16" s="25" t="s">
        <v>27</v>
      </c>
      <c r="B16" s="21">
        <v>4409361681</v>
      </c>
      <c r="C16" s="21">
        <v>4411270234</v>
      </c>
      <c r="D16" s="21">
        <v>8096002.8699999992</v>
      </c>
      <c r="E16" s="21">
        <v>8800601.8400000017</v>
      </c>
      <c r="F16" s="21">
        <v>30329102.040000003</v>
      </c>
      <c r="G16" s="21">
        <v>90492487.25</v>
      </c>
      <c r="H16" s="21">
        <v>113955477.81999999</v>
      </c>
      <c r="I16" s="21">
        <v>848560526.12999964</v>
      </c>
      <c r="J16" s="21">
        <v>239235091.70999998</v>
      </c>
      <c r="K16" s="21">
        <v>278260168.49000001</v>
      </c>
      <c r="L16" s="21">
        <v>266353161.24999991</v>
      </c>
      <c r="M16" s="21">
        <v>298055524.40999997</v>
      </c>
      <c r="N16" s="21">
        <v>343524276.24000007</v>
      </c>
      <c r="O16" s="21">
        <v>983313912.20999992</v>
      </c>
      <c r="P16" s="19">
        <f t="shared" si="4"/>
        <v>3508976332.2599998</v>
      </c>
    </row>
    <row r="17" spans="1:16" x14ac:dyDescent="0.3">
      <c r="A17" s="16" t="s">
        <v>28</v>
      </c>
      <c r="B17" s="17">
        <f t="shared" ref="B17:C18" si="7">B18</f>
        <v>87429</v>
      </c>
      <c r="C17" s="17">
        <f t="shared" si="7"/>
        <v>87429</v>
      </c>
      <c r="D17" s="17">
        <f>D18</f>
        <v>0</v>
      </c>
      <c r="E17" s="17">
        <f t="shared" ref="E17:O18" si="8">E18</f>
        <v>0</v>
      </c>
      <c r="F17" s="17">
        <f t="shared" si="8"/>
        <v>0</v>
      </c>
      <c r="G17" s="17">
        <f t="shared" si="8"/>
        <v>0</v>
      </c>
      <c r="H17" s="17">
        <f t="shared" si="8"/>
        <v>0</v>
      </c>
      <c r="I17" s="17">
        <f t="shared" si="8"/>
        <v>0</v>
      </c>
      <c r="J17" s="17">
        <f t="shared" si="8"/>
        <v>0</v>
      </c>
      <c r="K17" s="17">
        <f t="shared" si="8"/>
        <v>0</v>
      </c>
      <c r="L17" s="17">
        <f t="shared" si="8"/>
        <v>0</v>
      </c>
      <c r="M17" s="17">
        <f t="shared" si="8"/>
        <v>0</v>
      </c>
      <c r="N17" s="17">
        <f t="shared" si="8"/>
        <v>0</v>
      </c>
      <c r="O17" s="17">
        <f t="shared" si="8"/>
        <v>0</v>
      </c>
      <c r="P17" s="29">
        <f t="shared" si="4"/>
        <v>0</v>
      </c>
    </row>
    <row r="18" spans="1:16" x14ac:dyDescent="0.3">
      <c r="A18" s="25" t="s">
        <v>29</v>
      </c>
      <c r="B18" s="21">
        <f t="shared" si="7"/>
        <v>87429</v>
      </c>
      <c r="C18" s="21">
        <f t="shared" si="7"/>
        <v>87429</v>
      </c>
      <c r="D18" s="21">
        <f>D19</f>
        <v>0</v>
      </c>
      <c r="E18" s="21">
        <f t="shared" si="8"/>
        <v>0</v>
      </c>
      <c r="F18" s="21">
        <f t="shared" si="8"/>
        <v>0</v>
      </c>
      <c r="G18" s="21">
        <f t="shared" si="8"/>
        <v>0</v>
      </c>
      <c r="H18" s="21">
        <f t="shared" si="8"/>
        <v>0</v>
      </c>
      <c r="I18" s="21">
        <f t="shared" si="8"/>
        <v>0</v>
      </c>
      <c r="J18" s="21">
        <f t="shared" si="8"/>
        <v>0</v>
      </c>
      <c r="K18" s="21">
        <f t="shared" si="8"/>
        <v>0</v>
      </c>
      <c r="L18" s="21">
        <f t="shared" si="8"/>
        <v>0</v>
      </c>
      <c r="M18" s="21">
        <f t="shared" si="8"/>
        <v>0</v>
      </c>
      <c r="N18" s="21">
        <f t="shared" si="8"/>
        <v>0</v>
      </c>
      <c r="O18" s="21">
        <f t="shared" si="8"/>
        <v>0</v>
      </c>
      <c r="P18" s="19">
        <f t="shared" si="4"/>
        <v>0</v>
      </c>
    </row>
    <row r="19" spans="1:16" x14ac:dyDescent="0.3">
      <c r="A19" s="20" t="s">
        <v>30</v>
      </c>
      <c r="B19" s="21">
        <v>87429</v>
      </c>
      <c r="C19" s="21">
        <v>87429</v>
      </c>
      <c r="D19" s="21">
        <v>0</v>
      </c>
      <c r="E19" s="21">
        <v>0</v>
      </c>
      <c r="F19" s="21">
        <v>0</v>
      </c>
      <c r="G19" s="21">
        <v>0</v>
      </c>
      <c r="H19" s="21">
        <v>0</v>
      </c>
      <c r="I19" s="21">
        <v>0</v>
      </c>
      <c r="J19" s="21">
        <v>0</v>
      </c>
      <c r="K19" s="21">
        <v>0</v>
      </c>
      <c r="L19" s="21">
        <v>0</v>
      </c>
      <c r="M19" s="21">
        <v>0</v>
      </c>
      <c r="N19" s="21">
        <v>0</v>
      </c>
      <c r="O19" s="21">
        <v>0</v>
      </c>
      <c r="P19" s="19">
        <f t="shared" si="4"/>
        <v>0</v>
      </c>
    </row>
    <row r="20" spans="1:16" x14ac:dyDescent="0.3">
      <c r="A20" s="16" t="s">
        <v>31</v>
      </c>
      <c r="B20" s="17">
        <f t="shared" ref="B20:C21" si="9">B21</f>
        <v>6167762382</v>
      </c>
      <c r="C20" s="17">
        <f t="shared" si="9"/>
        <v>6510811884</v>
      </c>
      <c r="D20" s="17">
        <f>D21</f>
        <v>275322185.53999996</v>
      </c>
      <c r="E20" s="17">
        <f t="shared" ref="E20:O21" si="10">E21</f>
        <v>805626419.35000014</v>
      </c>
      <c r="F20" s="17">
        <f t="shared" si="10"/>
        <v>454220029.58999997</v>
      </c>
      <c r="G20" s="17">
        <f t="shared" si="10"/>
        <v>381053981.65999997</v>
      </c>
      <c r="H20" s="17">
        <f t="shared" si="10"/>
        <v>515463122.24000001</v>
      </c>
      <c r="I20" s="17">
        <f t="shared" si="10"/>
        <v>444039508.87</v>
      </c>
      <c r="J20" s="17">
        <f t="shared" si="10"/>
        <v>479944966.54999995</v>
      </c>
      <c r="K20" s="17">
        <f t="shared" si="10"/>
        <v>409870598.63</v>
      </c>
      <c r="L20" s="17">
        <f t="shared" si="10"/>
        <v>990078794.81000018</v>
      </c>
      <c r="M20" s="17">
        <f t="shared" si="10"/>
        <v>1121950755.0599999</v>
      </c>
      <c r="N20" s="17">
        <f t="shared" si="10"/>
        <v>647457419.96000004</v>
      </c>
      <c r="O20" s="17">
        <f t="shared" si="10"/>
        <v>1403215401.9299998</v>
      </c>
      <c r="P20" s="29">
        <f t="shared" si="4"/>
        <v>7928243184.1900005</v>
      </c>
    </row>
    <row r="21" spans="1:16" x14ac:dyDescent="0.3">
      <c r="A21" s="25" t="s">
        <v>32</v>
      </c>
      <c r="B21" s="21">
        <f t="shared" si="9"/>
        <v>6167762382</v>
      </c>
      <c r="C21" s="21">
        <f t="shared" si="9"/>
        <v>6510811884</v>
      </c>
      <c r="D21" s="21">
        <f>D22</f>
        <v>275322185.53999996</v>
      </c>
      <c r="E21" s="21">
        <f t="shared" si="10"/>
        <v>805626419.35000014</v>
      </c>
      <c r="F21" s="21">
        <f t="shared" si="10"/>
        <v>454220029.58999997</v>
      </c>
      <c r="G21" s="21">
        <f t="shared" si="10"/>
        <v>381053981.65999997</v>
      </c>
      <c r="H21" s="21">
        <f t="shared" si="10"/>
        <v>515463122.24000001</v>
      </c>
      <c r="I21" s="21">
        <f t="shared" si="10"/>
        <v>444039508.87</v>
      </c>
      <c r="J21" s="21">
        <f t="shared" si="10"/>
        <v>479944966.54999995</v>
      </c>
      <c r="K21" s="21">
        <f t="shared" si="10"/>
        <v>409870598.63</v>
      </c>
      <c r="L21" s="21">
        <f t="shared" si="10"/>
        <v>990078794.81000018</v>
      </c>
      <c r="M21" s="21">
        <f t="shared" si="10"/>
        <v>1121950755.0599999</v>
      </c>
      <c r="N21" s="21">
        <f t="shared" si="10"/>
        <v>647457419.96000004</v>
      </c>
      <c r="O21" s="21">
        <f t="shared" si="10"/>
        <v>1403215401.9299998</v>
      </c>
      <c r="P21" s="19">
        <f t="shared" si="4"/>
        <v>7928243184.1900005</v>
      </c>
    </row>
    <row r="22" spans="1:16" x14ac:dyDescent="0.3">
      <c r="A22" s="20" t="s">
        <v>33</v>
      </c>
      <c r="B22" s="21">
        <v>6167762382</v>
      </c>
      <c r="C22" s="21">
        <v>6510811884</v>
      </c>
      <c r="D22" s="21">
        <v>275322185.53999996</v>
      </c>
      <c r="E22" s="21">
        <v>805626419.35000014</v>
      </c>
      <c r="F22" s="21">
        <v>454220029.58999997</v>
      </c>
      <c r="G22" s="21">
        <v>381053981.65999997</v>
      </c>
      <c r="H22" s="21">
        <v>515463122.24000001</v>
      </c>
      <c r="I22" s="21">
        <v>444039508.87</v>
      </c>
      <c r="J22" s="21">
        <v>479944966.54999995</v>
      </c>
      <c r="K22" s="21">
        <v>409870598.63</v>
      </c>
      <c r="L22" s="21">
        <v>990078794.81000018</v>
      </c>
      <c r="M22" s="21">
        <v>1121950755.0599999</v>
      </c>
      <c r="N22" s="21">
        <v>647457419.96000004</v>
      </c>
      <c r="O22" s="21">
        <v>1403215401.9299998</v>
      </c>
      <c r="P22" s="19">
        <f t="shared" si="4"/>
        <v>7928243184.1900005</v>
      </c>
    </row>
    <row r="23" spans="1:16" x14ac:dyDescent="0.3">
      <c r="A23" s="16" t="s">
        <v>34</v>
      </c>
      <c r="B23" s="17">
        <v>1509297</v>
      </c>
      <c r="C23" s="17">
        <v>1509297</v>
      </c>
      <c r="D23" s="17">
        <v>5800</v>
      </c>
      <c r="E23" s="17">
        <v>23000</v>
      </c>
      <c r="F23" s="17">
        <v>49200</v>
      </c>
      <c r="G23" s="17">
        <v>542200</v>
      </c>
      <c r="H23" s="17">
        <v>51387</v>
      </c>
      <c r="I23" s="17">
        <v>48700</v>
      </c>
      <c r="J23" s="17">
        <v>360850</v>
      </c>
      <c r="K23" s="17">
        <v>148500</v>
      </c>
      <c r="L23" s="17">
        <v>574350</v>
      </c>
      <c r="M23" s="17">
        <v>387200</v>
      </c>
      <c r="N23" s="17">
        <v>212700</v>
      </c>
      <c r="O23" s="17">
        <v>42100</v>
      </c>
      <c r="P23" s="29">
        <f t="shared" si="4"/>
        <v>2445987</v>
      </c>
    </row>
    <row r="24" spans="1:16" x14ac:dyDescent="0.3">
      <c r="A24" s="16" t="s">
        <v>35</v>
      </c>
      <c r="B24" s="17">
        <v>12146985</v>
      </c>
      <c r="C24" s="17">
        <v>11796985</v>
      </c>
      <c r="D24" s="17">
        <v>0</v>
      </c>
      <c r="E24" s="17">
        <v>0</v>
      </c>
      <c r="F24" s="17">
        <v>0</v>
      </c>
      <c r="G24" s="17">
        <v>17751.39</v>
      </c>
      <c r="H24" s="17">
        <v>0</v>
      </c>
      <c r="I24" s="17">
        <v>0</v>
      </c>
      <c r="J24" s="17">
        <v>0</v>
      </c>
      <c r="K24" s="17">
        <v>0</v>
      </c>
      <c r="L24" s="17">
        <v>0</v>
      </c>
      <c r="M24" s="17">
        <v>2.3283064365386963E-10</v>
      </c>
      <c r="N24" s="17">
        <v>6.4028427004814148E-10</v>
      </c>
      <c r="O24" s="17">
        <v>3.92901711165905E-10</v>
      </c>
      <c r="P24" s="29">
        <f t="shared" si="4"/>
        <v>17751.390000001265</v>
      </c>
    </row>
    <row r="25" spans="1:16" x14ac:dyDescent="0.3">
      <c r="A25" s="14" t="s">
        <v>36</v>
      </c>
      <c r="B25" s="15">
        <f t="shared" ref="B25:C25" si="11">B26+B28</f>
        <v>3312544707</v>
      </c>
      <c r="C25" s="15">
        <f t="shared" si="11"/>
        <v>3312544707</v>
      </c>
      <c r="D25" s="15">
        <f>D26+D28</f>
        <v>0</v>
      </c>
      <c r="E25" s="15">
        <f t="shared" ref="E25:O25" si="12">E26+E28</f>
        <v>41000000</v>
      </c>
      <c r="F25" s="15">
        <f t="shared" si="12"/>
        <v>70345178</v>
      </c>
      <c r="G25" s="15">
        <f t="shared" si="12"/>
        <v>12000000</v>
      </c>
      <c r="H25" s="15">
        <f t="shared" si="12"/>
        <v>17018424.829999998</v>
      </c>
      <c r="I25" s="15">
        <f t="shared" si="12"/>
        <v>94136760.599999994</v>
      </c>
      <c r="J25" s="15">
        <f t="shared" si="12"/>
        <v>20248115</v>
      </c>
      <c r="K25" s="15">
        <f t="shared" si="12"/>
        <v>3329123.83</v>
      </c>
      <c r="L25" s="15">
        <f t="shared" si="12"/>
        <v>24965475</v>
      </c>
      <c r="M25" s="15">
        <f t="shared" si="12"/>
        <v>36898061</v>
      </c>
      <c r="N25" s="15">
        <f t="shared" si="12"/>
        <v>93474464.599999994</v>
      </c>
      <c r="O25" s="15">
        <f t="shared" si="12"/>
        <v>76662527</v>
      </c>
      <c r="P25" s="15">
        <f>P26+P28</f>
        <v>490078129.86000001</v>
      </c>
    </row>
    <row r="26" spans="1:16" x14ac:dyDescent="0.3">
      <c r="A26" s="16" t="s">
        <v>37</v>
      </c>
      <c r="B26" s="30">
        <f t="shared" ref="B26:C26" si="13">B27</f>
        <v>24533436</v>
      </c>
      <c r="C26" s="30">
        <f t="shared" si="13"/>
        <v>24533436</v>
      </c>
      <c r="D26" s="30">
        <f>D27</f>
        <v>0</v>
      </c>
      <c r="E26" s="30">
        <f t="shared" ref="E26:O26" si="14">E27</f>
        <v>0</v>
      </c>
      <c r="F26" s="30">
        <f t="shared" si="14"/>
        <v>0</v>
      </c>
      <c r="G26" s="30">
        <f t="shared" si="14"/>
        <v>0</v>
      </c>
      <c r="H26" s="30">
        <f t="shared" si="14"/>
        <v>0</v>
      </c>
      <c r="I26" s="30">
        <f t="shared" si="14"/>
        <v>0</v>
      </c>
      <c r="J26" s="30">
        <f t="shared" si="14"/>
        <v>0</v>
      </c>
      <c r="K26" s="30">
        <f t="shared" si="14"/>
        <v>0</v>
      </c>
      <c r="L26" s="30">
        <f t="shared" si="14"/>
        <v>0</v>
      </c>
      <c r="M26" s="30">
        <f t="shared" si="14"/>
        <v>0</v>
      </c>
      <c r="N26" s="30">
        <f t="shared" si="14"/>
        <v>0</v>
      </c>
      <c r="O26" s="30">
        <f t="shared" si="14"/>
        <v>0</v>
      </c>
      <c r="P26" s="29">
        <f>+SUM(D26:O26)</f>
        <v>0</v>
      </c>
    </row>
    <row r="27" spans="1:16" x14ac:dyDescent="0.3">
      <c r="A27" s="25" t="s">
        <v>38</v>
      </c>
      <c r="B27" s="22">
        <v>24533436</v>
      </c>
      <c r="C27" s="22">
        <v>24533436</v>
      </c>
      <c r="D27" s="22">
        <v>0</v>
      </c>
      <c r="E27" s="22">
        <v>0</v>
      </c>
      <c r="F27" s="22">
        <v>0</v>
      </c>
      <c r="G27" s="22">
        <v>0</v>
      </c>
      <c r="H27" s="22">
        <v>0</v>
      </c>
      <c r="I27" s="22">
        <v>0</v>
      </c>
      <c r="J27" s="22">
        <v>0</v>
      </c>
      <c r="K27" s="22">
        <v>0</v>
      </c>
      <c r="L27" s="22">
        <v>0</v>
      </c>
      <c r="M27" s="22">
        <v>0</v>
      </c>
      <c r="N27" s="22">
        <v>0</v>
      </c>
      <c r="O27" s="22">
        <v>0</v>
      </c>
      <c r="P27" s="19">
        <f>+SUM(D27:O27)</f>
        <v>0</v>
      </c>
    </row>
    <row r="28" spans="1:16" x14ac:dyDescent="0.3">
      <c r="A28" s="16" t="s">
        <v>39</v>
      </c>
      <c r="B28" s="24">
        <f t="shared" ref="B28:C29" si="15">B29</f>
        <v>3288011271</v>
      </c>
      <c r="C28" s="24">
        <f t="shared" si="15"/>
        <v>3288011271</v>
      </c>
      <c r="D28" s="24">
        <f>D29</f>
        <v>0</v>
      </c>
      <c r="E28" s="24">
        <f t="shared" ref="E28:O29" si="16">E29</f>
        <v>41000000</v>
      </c>
      <c r="F28" s="24">
        <f t="shared" si="16"/>
        <v>70345178</v>
      </c>
      <c r="G28" s="24">
        <f t="shared" si="16"/>
        <v>12000000</v>
      </c>
      <c r="H28" s="24">
        <f t="shared" si="16"/>
        <v>17018424.829999998</v>
      </c>
      <c r="I28" s="24">
        <f t="shared" si="16"/>
        <v>94136760.599999994</v>
      </c>
      <c r="J28" s="24">
        <f t="shared" si="16"/>
        <v>20248115</v>
      </c>
      <c r="K28" s="24">
        <f t="shared" si="16"/>
        <v>3329123.83</v>
      </c>
      <c r="L28" s="24">
        <f t="shared" si="16"/>
        <v>24965475</v>
      </c>
      <c r="M28" s="24">
        <f t="shared" si="16"/>
        <v>36898061</v>
      </c>
      <c r="N28" s="24">
        <f t="shared" si="16"/>
        <v>93474464.599999994</v>
      </c>
      <c r="O28" s="24">
        <f t="shared" si="16"/>
        <v>76662527</v>
      </c>
      <c r="P28" s="29">
        <f>+SUM(D28:O28)</f>
        <v>490078129.86000001</v>
      </c>
    </row>
    <row r="29" spans="1:16" x14ac:dyDescent="0.3">
      <c r="A29" s="25" t="s">
        <v>40</v>
      </c>
      <c r="B29" s="22">
        <f t="shared" si="15"/>
        <v>3288011271</v>
      </c>
      <c r="C29" s="22">
        <f t="shared" si="15"/>
        <v>3288011271</v>
      </c>
      <c r="D29" s="22">
        <f>D30</f>
        <v>0</v>
      </c>
      <c r="E29" s="22">
        <f t="shared" si="16"/>
        <v>41000000</v>
      </c>
      <c r="F29" s="22">
        <f t="shared" si="16"/>
        <v>70345178</v>
      </c>
      <c r="G29" s="22">
        <f t="shared" si="16"/>
        <v>12000000</v>
      </c>
      <c r="H29" s="22">
        <f t="shared" si="16"/>
        <v>17018424.829999998</v>
      </c>
      <c r="I29" s="22">
        <f t="shared" si="16"/>
        <v>94136760.599999994</v>
      </c>
      <c r="J29" s="22">
        <f t="shared" si="16"/>
        <v>20248115</v>
      </c>
      <c r="K29" s="22">
        <f t="shared" si="16"/>
        <v>3329123.83</v>
      </c>
      <c r="L29" s="22">
        <f t="shared" si="16"/>
        <v>24965475</v>
      </c>
      <c r="M29" s="22">
        <f t="shared" si="16"/>
        <v>36898061</v>
      </c>
      <c r="N29" s="22">
        <f t="shared" si="16"/>
        <v>93474464.599999994</v>
      </c>
      <c r="O29" s="22">
        <f t="shared" si="16"/>
        <v>76662527</v>
      </c>
      <c r="P29" s="19">
        <f>+SUM(D29:O29)</f>
        <v>490078129.86000001</v>
      </c>
    </row>
    <row r="30" spans="1:16" x14ac:dyDescent="0.3">
      <c r="A30" s="20" t="s">
        <v>41</v>
      </c>
      <c r="B30" s="21">
        <v>3288011271</v>
      </c>
      <c r="C30" s="21">
        <v>3288011271</v>
      </c>
      <c r="D30" s="21">
        <v>0</v>
      </c>
      <c r="E30" s="21">
        <v>41000000</v>
      </c>
      <c r="F30" s="21">
        <v>70345178</v>
      </c>
      <c r="G30" s="21">
        <v>12000000</v>
      </c>
      <c r="H30" s="21">
        <v>17018424.829999998</v>
      </c>
      <c r="I30" s="21">
        <v>94136760.599999994</v>
      </c>
      <c r="J30" s="21">
        <v>20248115</v>
      </c>
      <c r="K30" s="21">
        <v>3329123.83</v>
      </c>
      <c r="L30" s="21">
        <v>24965475</v>
      </c>
      <c r="M30" s="21">
        <v>36898061</v>
      </c>
      <c r="N30" s="21">
        <v>93474464.599999994</v>
      </c>
      <c r="O30" s="21">
        <v>76662527</v>
      </c>
      <c r="P30" s="19">
        <f>+SUM(D30:O30)</f>
        <v>490078129.86000001</v>
      </c>
    </row>
    <row r="31" spans="1:16" x14ac:dyDescent="0.3">
      <c r="A31" s="26" t="s">
        <v>42</v>
      </c>
      <c r="B31" s="31">
        <f>+B12+B25</f>
        <v>13903412481</v>
      </c>
      <c r="C31" s="31">
        <f>+C12+C25</f>
        <v>14255151274.01</v>
      </c>
      <c r="D31" s="27">
        <f>+D12+D25</f>
        <v>283423988.40999997</v>
      </c>
      <c r="E31" s="27">
        <f t="shared" ref="E31:O31" si="17">+E12+E25</f>
        <v>855450021.19000018</v>
      </c>
      <c r="F31" s="27">
        <f t="shared" si="17"/>
        <v>554943509.63</v>
      </c>
      <c r="G31" s="27">
        <f t="shared" si="17"/>
        <v>484106420.29999995</v>
      </c>
      <c r="H31" s="27">
        <f t="shared" si="17"/>
        <v>646488411.88999999</v>
      </c>
      <c r="I31" s="27">
        <f t="shared" si="17"/>
        <v>1386785495.5999994</v>
      </c>
      <c r="J31" s="27">
        <f t="shared" si="17"/>
        <v>739789023.25999999</v>
      </c>
      <c r="K31" s="27">
        <f t="shared" si="17"/>
        <v>691608390.95000005</v>
      </c>
      <c r="L31" s="27">
        <f t="shared" si="17"/>
        <v>1281971781.0600002</v>
      </c>
      <c r="M31" s="27">
        <f t="shared" si="17"/>
        <v>1457291540.4699998</v>
      </c>
      <c r="N31" s="27">
        <f t="shared" si="17"/>
        <v>1084668860.8</v>
      </c>
      <c r="O31" s="27">
        <f t="shared" si="17"/>
        <v>2463233941.1399999</v>
      </c>
      <c r="P31" s="27">
        <f>SUM(D31:O31)</f>
        <v>11929761384.699997</v>
      </c>
    </row>
    <row r="32" spans="1:16" x14ac:dyDescent="0.3">
      <c r="A32" s="42" t="s">
        <v>43</v>
      </c>
    </row>
    <row r="33" spans="1:1" x14ac:dyDescent="0.3">
      <c r="A33" s="43" t="s">
        <v>44</v>
      </c>
    </row>
  </sheetData>
  <mergeCells count="8">
    <mergeCell ref="A4:P4"/>
    <mergeCell ref="A3:P3"/>
    <mergeCell ref="A6:P6"/>
    <mergeCell ref="A10:A11"/>
    <mergeCell ref="B10:B11"/>
    <mergeCell ref="C10:C11"/>
    <mergeCell ref="D10:P10"/>
    <mergeCell ref="A5:P5"/>
  </mergeCells>
  <pageMargins left="0.7" right="0.7" top="0.75" bottom="0.75" header="0.3" footer="0.3"/>
  <pageSetup orientation="portrait" r:id="rId1"/>
  <ignoredErrors>
    <ignoredError sqref="P14:P24 P30 P26:P27" formulaRange="1"/>
    <ignoredError sqref="P25"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C2918-4C77-4F68-8187-694686AE2F93}">
  <dimension ref="A1:V89"/>
  <sheetViews>
    <sheetView showGridLines="0" zoomScale="80" zoomScaleNormal="80" workbookViewId="0">
      <selection activeCell="D9" sqref="D9:D10"/>
    </sheetView>
  </sheetViews>
  <sheetFormatPr baseColWidth="10" defaultColWidth="11.44140625" defaultRowHeight="14.4" x14ac:dyDescent="0.3"/>
  <cols>
    <col min="1" max="1" width="19.44140625" customWidth="1"/>
    <col min="2" max="2" width="102" customWidth="1"/>
    <col min="3" max="4" width="17.6640625" customWidth="1"/>
    <col min="5" max="5" width="18.33203125" bestFit="1" customWidth="1"/>
    <col min="6" max="6" width="18.88671875" customWidth="1"/>
    <col min="7" max="8" width="17.5546875" customWidth="1"/>
    <col min="9" max="9" width="12.88671875" customWidth="1"/>
    <col min="10" max="10" width="16.33203125" customWidth="1"/>
    <col min="11" max="11" width="17" customWidth="1"/>
    <col min="12" max="12" width="14.44140625" customWidth="1"/>
    <col min="13" max="15" width="12.88671875" customWidth="1"/>
    <col min="16" max="16" width="15.88671875" customWidth="1"/>
    <col min="17" max="17" width="18.88671875" bestFit="1" customWidth="1"/>
    <col min="18" max="18" width="20" bestFit="1" customWidth="1"/>
    <col min="19" max="19" width="18.88671875" bestFit="1" customWidth="1"/>
    <col min="20" max="20" width="18.44140625" bestFit="1" customWidth="1"/>
    <col min="21" max="21" width="19.5546875" bestFit="1" customWidth="1"/>
  </cols>
  <sheetData>
    <row r="1" spans="2:19" x14ac:dyDescent="0.3">
      <c r="C1" s="48"/>
      <c r="D1" s="48"/>
      <c r="E1" s="49"/>
      <c r="F1" s="49"/>
      <c r="G1" s="49"/>
      <c r="H1" s="49"/>
      <c r="I1" s="49"/>
      <c r="J1" s="49"/>
      <c r="K1" s="49"/>
      <c r="L1" s="49"/>
      <c r="M1" s="49"/>
      <c r="O1" s="3"/>
      <c r="P1" s="3"/>
    </row>
    <row r="2" spans="2:19" x14ac:dyDescent="0.3">
      <c r="C2" s="48"/>
      <c r="D2" s="48"/>
      <c r="E2" s="49"/>
      <c r="F2" s="49"/>
      <c r="G2" s="49"/>
      <c r="H2" s="49"/>
      <c r="I2" s="49"/>
      <c r="J2" s="49"/>
      <c r="K2" s="49"/>
      <c r="L2" s="49"/>
      <c r="M2" s="49"/>
      <c r="O2" s="3"/>
      <c r="P2" s="3"/>
    </row>
    <row r="3" spans="2:19" ht="28.8" x14ac:dyDescent="0.3">
      <c r="B3" s="98" t="s">
        <v>0</v>
      </c>
      <c r="C3" s="98"/>
      <c r="D3" s="98"/>
      <c r="E3" s="98"/>
      <c r="F3" s="98"/>
      <c r="G3" s="98"/>
      <c r="H3" s="98"/>
      <c r="I3" s="98"/>
      <c r="J3" s="98"/>
      <c r="K3" s="98"/>
      <c r="L3" s="98"/>
      <c r="M3" s="98"/>
      <c r="N3" s="98"/>
      <c r="O3" s="98"/>
      <c r="P3" s="98"/>
      <c r="Q3" s="98"/>
    </row>
    <row r="4" spans="2:19" ht="21" x14ac:dyDescent="0.3">
      <c r="B4" s="97" t="s">
        <v>1</v>
      </c>
      <c r="C4" s="97"/>
      <c r="D4" s="97"/>
      <c r="E4" s="97"/>
      <c r="F4" s="97"/>
      <c r="G4" s="97"/>
      <c r="H4" s="97"/>
      <c r="I4" s="97"/>
      <c r="J4" s="97"/>
      <c r="K4" s="97"/>
      <c r="L4" s="97"/>
      <c r="M4" s="97"/>
      <c r="N4" s="97"/>
      <c r="O4" s="97"/>
      <c r="P4" s="97"/>
      <c r="Q4" s="97"/>
    </row>
    <row r="5" spans="2:19" ht="31.5" customHeight="1" x14ac:dyDescent="0.3">
      <c r="B5" s="106" t="s">
        <v>2</v>
      </c>
      <c r="C5" s="106"/>
      <c r="D5" s="106"/>
      <c r="E5" s="106"/>
      <c r="F5" s="106"/>
      <c r="G5" s="106"/>
      <c r="H5" s="106"/>
      <c r="I5" s="106"/>
      <c r="J5" s="106"/>
      <c r="K5" s="106"/>
      <c r="L5" s="106"/>
      <c r="M5" s="106"/>
      <c r="N5" s="106"/>
      <c r="O5" s="106"/>
      <c r="P5" s="106"/>
      <c r="Q5" s="106"/>
    </row>
    <row r="6" spans="2:19" ht="15.6" x14ac:dyDescent="0.3">
      <c r="B6" s="99" t="s">
        <v>3</v>
      </c>
      <c r="C6" s="99"/>
      <c r="D6" s="99"/>
      <c r="E6" s="99"/>
      <c r="F6" s="99"/>
      <c r="G6" s="99"/>
      <c r="H6" s="99"/>
      <c r="I6" s="99"/>
      <c r="J6" s="99"/>
      <c r="K6" s="99"/>
      <c r="L6" s="99"/>
      <c r="M6" s="99"/>
      <c r="N6" s="99"/>
      <c r="O6" s="99"/>
      <c r="P6" s="99"/>
      <c r="Q6" s="99"/>
    </row>
    <row r="7" spans="2:19" x14ac:dyDescent="0.3">
      <c r="B7" s="4"/>
      <c r="C7" s="5"/>
      <c r="D7" s="5"/>
      <c r="E7" s="6"/>
      <c r="F7" s="6"/>
      <c r="G7" s="6"/>
      <c r="H7" s="6"/>
      <c r="I7" s="6"/>
      <c r="J7" s="6"/>
      <c r="K7" s="6"/>
      <c r="L7" s="6"/>
      <c r="M7" s="6"/>
      <c r="O7" s="3"/>
      <c r="P7" s="3"/>
    </row>
    <row r="8" spans="2:19" x14ac:dyDescent="0.3">
      <c r="B8" s="7" t="s">
        <v>144</v>
      </c>
      <c r="C8" s="8"/>
      <c r="D8" s="8"/>
      <c r="E8" s="44"/>
      <c r="F8" s="44"/>
      <c r="G8" s="9"/>
      <c r="H8" s="9"/>
      <c r="I8" s="9"/>
      <c r="J8" s="9"/>
      <c r="K8" s="9"/>
      <c r="L8" s="9"/>
      <c r="M8" s="9"/>
      <c r="O8" s="3"/>
      <c r="P8" s="3"/>
      <c r="Q8" s="10" t="s">
        <v>5</v>
      </c>
    </row>
    <row r="9" spans="2:19" ht="15" customHeight="1" x14ac:dyDescent="0.3">
      <c r="B9" s="110" t="s">
        <v>6</v>
      </c>
      <c r="C9" s="64" t="s">
        <v>85</v>
      </c>
      <c r="D9" s="111" t="s">
        <v>134</v>
      </c>
      <c r="E9" s="104" t="s">
        <v>79</v>
      </c>
      <c r="F9" s="105"/>
      <c r="G9" s="105"/>
      <c r="H9" s="105"/>
      <c r="I9" s="105"/>
      <c r="J9" s="105"/>
      <c r="K9" s="105"/>
      <c r="L9" s="105"/>
      <c r="M9" s="105"/>
      <c r="N9" s="105"/>
      <c r="O9" s="105"/>
      <c r="P9" s="105"/>
      <c r="Q9" s="105"/>
    </row>
    <row r="10" spans="2:19" x14ac:dyDescent="0.3">
      <c r="B10" s="101"/>
      <c r="C10" s="67" t="s">
        <v>145</v>
      </c>
      <c r="D10" s="103"/>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9" x14ac:dyDescent="0.3">
      <c r="B11" s="14" t="s">
        <v>23</v>
      </c>
      <c r="C11" s="52">
        <f t="shared" ref="C11" si="0">C12+C20+C31+C41+C52+C55</f>
        <v>152125691580</v>
      </c>
      <c r="D11" s="52">
        <f>D12+D20+D31+D41+D52+D55</f>
        <v>162912153644.94998</v>
      </c>
      <c r="E11" s="52">
        <f>E12+E20+E31+E41+E52+E55</f>
        <v>14627072239.549999</v>
      </c>
      <c r="F11" s="52">
        <f t="shared" ref="F11:P11" si="1">F12+F20+F31+F41+F52+F55</f>
        <v>8595114330.0900002</v>
      </c>
      <c r="G11" s="52">
        <f t="shared" si="1"/>
        <v>8806261400.0200005</v>
      </c>
      <c r="H11" s="52">
        <f t="shared" si="1"/>
        <v>9239803186.0899982</v>
      </c>
      <c r="I11" s="52">
        <f t="shared" si="1"/>
        <v>9569026467.7799988</v>
      </c>
      <c r="J11" s="52">
        <f t="shared" si="1"/>
        <v>8924373441.0199986</v>
      </c>
      <c r="K11" s="52">
        <f t="shared" si="1"/>
        <v>8620862103.2300014</v>
      </c>
      <c r="L11" s="52">
        <f t="shared" si="1"/>
        <v>8372297867.9299994</v>
      </c>
      <c r="M11" s="52">
        <f t="shared" si="1"/>
        <v>6582349943.1400003</v>
      </c>
      <c r="N11" s="52">
        <f t="shared" si="1"/>
        <v>9770958766.0900002</v>
      </c>
      <c r="O11" s="52">
        <f t="shared" si="1"/>
        <v>15225148163.139999</v>
      </c>
      <c r="P11" s="52">
        <f t="shared" si="1"/>
        <v>8549796095.7999992</v>
      </c>
      <c r="Q11" s="58">
        <f>SUM(E11:P11)</f>
        <v>116883064003.87999</v>
      </c>
      <c r="S11" s="57"/>
    </row>
    <row r="12" spans="2:19" x14ac:dyDescent="0.3">
      <c r="B12" s="16" t="s">
        <v>24</v>
      </c>
      <c r="C12" s="17">
        <f t="shared" ref="C12:P12" si="2">C13+C16</f>
        <v>3522190152</v>
      </c>
      <c r="D12" s="17">
        <f t="shared" si="2"/>
        <v>3522190152</v>
      </c>
      <c r="E12" s="17">
        <f t="shared" si="2"/>
        <v>134642854.93000001</v>
      </c>
      <c r="F12" s="29">
        <f t="shared" si="2"/>
        <v>110636740</v>
      </c>
      <c r="G12" s="29">
        <f t="shared" si="2"/>
        <v>125240742.06</v>
      </c>
      <c r="H12" s="29">
        <f t="shared" si="2"/>
        <v>117430710.3</v>
      </c>
      <c r="I12" s="29">
        <f t="shared" si="2"/>
        <v>127860344.83000001</v>
      </c>
      <c r="J12" s="29">
        <f t="shared" si="2"/>
        <v>192847243.80000001</v>
      </c>
      <c r="K12" s="29">
        <f t="shared" si="2"/>
        <v>47193627.310000002</v>
      </c>
      <c r="L12" s="29">
        <f t="shared" si="2"/>
        <v>117449869.16</v>
      </c>
      <c r="M12" s="29">
        <f t="shared" si="2"/>
        <v>133990072.65000001</v>
      </c>
      <c r="N12" s="29">
        <f t="shared" si="2"/>
        <v>495031876.83000004</v>
      </c>
      <c r="O12" s="29">
        <f t="shared" si="2"/>
        <v>121913218.97</v>
      </c>
      <c r="P12" s="29">
        <f t="shared" si="2"/>
        <v>164280435.32999998</v>
      </c>
      <c r="Q12" s="59">
        <f>SUM(E12:P12)</f>
        <v>1888517736.1699998</v>
      </c>
    </row>
    <row r="13" spans="2:19" x14ac:dyDescent="0.3">
      <c r="B13" s="18" t="s">
        <v>25</v>
      </c>
      <c r="C13" s="17">
        <f t="shared" ref="C13:D13" si="3">C15</f>
        <v>3437190152</v>
      </c>
      <c r="D13" s="17">
        <f t="shared" si="3"/>
        <v>3437190152</v>
      </c>
      <c r="E13" s="17">
        <f>E15+E14</f>
        <v>134642854.93000001</v>
      </c>
      <c r="F13" s="17">
        <f t="shared" ref="F13:P13" si="4">F15+F14</f>
        <v>110636740</v>
      </c>
      <c r="G13" s="17">
        <f t="shared" si="4"/>
        <v>125240742.06</v>
      </c>
      <c r="H13" s="17">
        <f t="shared" si="4"/>
        <v>117430710.3</v>
      </c>
      <c r="I13" s="17">
        <f t="shared" si="4"/>
        <v>127860344.83000001</v>
      </c>
      <c r="J13" s="17">
        <f t="shared" si="4"/>
        <v>192847243.80000001</v>
      </c>
      <c r="K13" s="17">
        <f t="shared" si="4"/>
        <v>47193627.310000002</v>
      </c>
      <c r="L13" s="17">
        <f t="shared" si="4"/>
        <v>117449869.16</v>
      </c>
      <c r="M13" s="17">
        <f t="shared" si="4"/>
        <v>133990072.65000001</v>
      </c>
      <c r="N13" s="17">
        <f t="shared" si="4"/>
        <v>495031876.83000004</v>
      </c>
      <c r="O13" s="17">
        <f t="shared" si="4"/>
        <v>121913218.97</v>
      </c>
      <c r="P13" s="17">
        <f t="shared" si="4"/>
        <v>164280435.32999998</v>
      </c>
      <c r="Q13" s="59">
        <f t="shared" ref="Q13:Q68" si="5">SUM(E13:P13)</f>
        <v>1888517736.1699998</v>
      </c>
    </row>
    <row r="14" spans="2:19" x14ac:dyDescent="0.3">
      <c r="B14" s="50" t="s">
        <v>89</v>
      </c>
      <c r="C14" s="21">
        <v>0</v>
      </c>
      <c r="D14" s="21">
        <v>0</v>
      </c>
      <c r="E14" s="79">
        <v>0</v>
      </c>
      <c r="F14" s="79">
        <v>0</v>
      </c>
      <c r="G14" s="79">
        <v>0</v>
      </c>
      <c r="H14" s="79">
        <v>0</v>
      </c>
      <c r="I14" s="79">
        <v>0</v>
      </c>
      <c r="J14" s="78">
        <v>0</v>
      </c>
      <c r="K14" s="78">
        <v>0</v>
      </c>
      <c r="L14" s="78">
        <v>0</v>
      </c>
      <c r="M14" s="78">
        <v>0</v>
      </c>
      <c r="N14" s="78">
        <v>375000000</v>
      </c>
      <c r="O14" s="78"/>
      <c r="P14" s="78">
        <v>125000000</v>
      </c>
      <c r="Q14" s="78">
        <f>SUM(E14:P14)</f>
        <v>500000000</v>
      </c>
    </row>
    <row r="15" spans="2:19" x14ac:dyDescent="0.3">
      <c r="B15" s="50" t="s">
        <v>90</v>
      </c>
      <c r="C15" s="21">
        <v>3437190152</v>
      </c>
      <c r="D15" s="21">
        <v>3437190152</v>
      </c>
      <c r="E15" s="79">
        <v>134642854.93000001</v>
      </c>
      <c r="F15" s="79">
        <v>110636740</v>
      </c>
      <c r="G15" s="79">
        <v>125240742.06</v>
      </c>
      <c r="H15" s="79">
        <v>117430710.3</v>
      </c>
      <c r="I15" s="79">
        <v>127860344.83000001</v>
      </c>
      <c r="J15" s="78">
        <v>192847243.80000001</v>
      </c>
      <c r="K15" s="78">
        <v>47193627.310000002</v>
      </c>
      <c r="L15" s="78">
        <v>117449869.16</v>
      </c>
      <c r="M15" s="78">
        <v>133990072.65000001</v>
      </c>
      <c r="N15" s="78">
        <v>120031876.83000001</v>
      </c>
      <c r="O15" s="78">
        <v>121913218.97</v>
      </c>
      <c r="P15" s="78">
        <v>39280435.329999998</v>
      </c>
      <c r="Q15" s="78">
        <f>SUM(E15:P15)</f>
        <v>1388517736.1699998</v>
      </c>
    </row>
    <row r="16" spans="2:19" x14ac:dyDescent="0.3">
      <c r="B16" s="18" t="s">
        <v>62</v>
      </c>
      <c r="C16" s="21">
        <f t="shared" ref="C16:D16" si="6">SUM(C17:C19)</f>
        <v>85000000</v>
      </c>
      <c r="D16" s="21">
        <f t="shared" si="6"/>
        <v>85000000</v>
      </c>
      <c r="E16" s="79">
        <f>SUM(E17:E19)</f>
        <v>0</v>
      </c>
      <c r="F16" s="79">
        <f t="shared" ref="F16:O16" si="7">SUM(F17:F19)</f>
        <v>0</v>
      </c>
      <c r="G16" s="79">
        <f t="shared" si="7"/>
        <v>0</v>
      </c>
      <c r="H16" s="79">
        <f t="shared" si="7"/>
        <v>0</v>
      </c>
      <c r="I16" s="79">
        <f t="shared" si="7"/>
        <v>0</v>
      </c>
      <c r="J16" s="79">
        <f t="shared" si="7"/>
        <v>0</v>
      </c>
      <c r="K16" s="79">
        <f t="shared" si="7"/>
        <v>0</v>
      </c>
      <c r="L16" s="79">
        <f t="shared" si="7"/>
        <v>0</v>
      </c>
      <c r="M16" s="79">
        <f t="shared" si="7"/>
        <v>0</v>
      </c>
      <c r="N16" s="79">
        <f t="shared" si="7"/>
        <v>0</v>
      </c>
      <c r="O16" s="78">
        <f t="shared" si="7"/>
        <v>0</v>
      </c>
      <c r="P16" s="78">
        <v>0</v>
      </c>
      <c r="Q16" s="78">
        <f t="shared" si="5"/>
        <v>0</v>
      </c>
    </row>
    <row r="17" spans="1:17" x14ac:dyDescent="0.3">
      <c r="B17" s="50" t="s">
        <v>92</v>
      </c>
      <c r="C17" s="21">
        <v>20000000</v>
      </c>
      <c r="D17" s="21">
        <v>20000000</v>
      </c>
      <c r="E17" s="79">
        <v>0</v>
      </c>
      <c r="F17" s="79">
        <v>0</v>
      </c>
      <c r="G17" s="79">
        <v>0</v>
      </c>
      <c r="H17" s="79">
        <v>0</v>
      </c>
      <c r="I17" s="78">
        <v>0</v>
      </c>
      <c r="J17" s="78">
        <v>0</v>
      </c>
      <c r="K17" s="78">
        <v>0</v>
      </c>
      <c r="L17" s="78">
        <v>0</v>
      </c>
      <c r="M17" s="78">
        <v>0</v>
      </c>
      <c r="N17" s="78">
        <v>0</v>
      </c>
      <c r="O17" s="78">
        <v>0</v>
      </c>
      <c r="P17" s="78">
        <v>0</v>
      </c>
      <c r="Q17" s="78">
        <f t="shared" si="5"/>
        <v>0</v>
      </c>
    </row>
    <row r="18" spans="1:17" x14ac:dyDescent="0.3">
      <c r="B18" s="50" t="s">
        <v>93</v>
      </c>
      <c r="C18" s="21">
        <v>45000000</v>
      </c>
      <c r="D18" s="21">
        <v>45000000</v>
      </c>
      <c r="E18" s="79">
        <v>0</v>
      </c>
      <c r="F18" s="79">
        <v>0</v>
      </c>
      <c r="G18" s="79">
        <v>0</v>
      </c>
      <c r="H18" s="79">
        <v>0</v>
      </c>
      <c r="I18" s="78">
        <v>0</v>
      </c>
      <c r="J18" s="78">
        <v>0</v>
      </c>
      <c r="K18" s="78">
        <v>0</v>
      </c>
      <c r="L18" s="78">
        <v>0</v>
      </c>
      <c r="M18" s="78">
        <v>0</v>
      </c>
      <c r="N18" s="78">
        <v>0</v>
      </c>
      <c r="O18" s="78">
        <v>0</v>
      </c>
      <c r="P18" s="78">
        <v>0</v>
      </c>
      <c r="Q18" s="78">
        <f t="shared" si="5"/>
        <v>0</v>
      </c>
    </row>
    <row r="19" spans="1:17" x14ac:dyDescent="0.3">
      <c r="B19" s="50" t="s">
        <v>94</v>
      </c>
      <c r="C19" s="21">
        <v>20000000</v>
      </c>
      <c r="D19" s="21">
        <v>20000000</v>
      </c>
      <c r="E19" s="79">
        <v>0</v>
      </c>
      <c r="F19" s="79">
        <v>0</v>
      </c>
      <c r="G19" s="79">
        <v>0</v>
      </c>
      <c r="H19" s="79">
        <v>0</v>
      </c>
      <c r="I19" s="78">
        <v>0</v>
      </c>
      <c r="J19" s="78">
        <v>0</v>
      </c>
      <c r="K19" s="78">
        <v>0</v>
      </c>
      <c r="L19" s="78">
        <v>0</v>
      </c>
      <c r="M19" s="78">
        <v>0</v>
      </c>
      <c r="N19" s="78">
        <v>0</v>
      </c>
      <c r="O19" s="78">
        <v>0</v>
      </c>
      <c r="P19" s="78">
        <v>0</v>
      </c>
      <c r="Q19" s="78">
        <f t="shared" si="5"/>
        <v>0</v>
      </c>
    </row>
    <row r="20" spans="1:17" x14ac:dyDescent="0.3">
      <c r="B20" s="16" t="s">
        <v>26</v>
      </c>
      <c r="C20" s="28">
        <f>C21+C27+C29</f>
        <v>31397430693</v>
      </c>
      <c r="D20" s="28">
        <f>D21+D27+D29</f>
        <v>32987262481.020004</v>
      </c>
      <c r="E20" s="28">
        <f>E21+E27+E29</f>
        <v>790074704.98999989</v>
      </c>
      <c r="F20" s="28">
        <f t="shared" ref="F20:P20" si="8">F21</f>
        <v>630780464.18000007</v>
      </c>
      <c r="G20" s="28">
        <f t="shared" si="8"/>
        <v>731644813.88999987</v>
      </c>
      <c r="H20" s="28">
        <f t="shared" si="8"/>
        <v>1029170934.5899999</v>
      </c>
      <c r="I20" s="28">
        <f t="shared" si="8"/>
        <v>1101790264.96</v>
      </c>
      <c r="J20" s="28">
        <f t="shared" si="8"/>
        <v>919083407.69999981</v>
      </c>
      <c r="K20" s="28">
        <f t="shared" si="8"/>
        <v>798311400.91000009</v>
      </c>
      <c r="L20" s="28">
        <f t="shared" si="8"/>
        <v>877219872.3900001</v>
      </c>
      <c r="M20" s="28">
        <f t="shared" si="8"/>
        <v>1120295936.5099998</v>
      </c>
      <c r="N20" s="28">
        <f t="shared" si="8"/>
        <v>887695911.87</v>
      </c>
      <c r="O20" s="28">
        <f t="shared" si="8"/>
        <v>640930723.24000001</v>
      </c>
      <c r="P20" s="28">
        <f t="shared" si="8"/>
        <v>2096494688.5599999</v>
      </c>
      <c r="Q20" s="59">
        <f>SUM(E20:P20)</f>
        <v>11623493123.789999</v>
      </c>
    </row>
    <row r="21" spans="1:17" x14ac:dyDescent="0.3">
      <c r="B21" s="18" t="s">
        <v>27</v>
      </c>
      <c r="C21" s="21">
        <f>SUM(C22:C26)</f>
        <v>31397430693</v>
      </c>
      <c r="D21" s="21">
        <f>SUM(D22:D26)</f>
        <v>32987262481.020004</v>
      </c>
      <c r="E21" s="17">
        <f>SUM(E22:E26)</f>
        <v>540074704.98999989</v>
      </c>
      <c r="F21" s="80">
        <f t="shared" ref="F21:N21" si="9">SUM(F22:F25)</f>
        <v>630780464.18000007</v>
      </c>
      <c r="G21" s="80">
        <f t="shared" si="9"/>
        <v>731644813.88999987</v>
      </c>
      <c r="H21" s="80">
        <f t="shared" si="9"/>
        <v>1029170934.5899999</v>
      </c>
      <c r="I21" s="80">
        <f t="shared" si="9"/>
        <v>1101790264.96</v>
      </c>
      <c r="J21" s="80">
        <f t="shared" si="9"/>
        <v>919083407.69999981</v>
      </c>
      <c r="K21" s="80">
        <f t="shared" si="9"/>
        <v>798311400.91000009</v>
      </c>
      <c r="L21" s="80">
        <f t="shared" si="9"/>
        <v>877219872.3900001</v>
      </c>
      <c r="M21" s="80">
        <f t="shared" si="9"/>
        <v>1120295936.5099998</v>
      </c>
      <c r="N21" s="80">
        <f t="shared" si="9"/>
        <v>887695911.87</v>
      </c>
      <c r="O21" s="80">
        <f>SUM(O22:O25)</f>
        <v>640930723.24000001</v>
      </c>
      <c r="P21" s="80">
        <f>SUM(P22:P25)</f>
        <v>2096494688.5599999</v>
      </c>
      <c r="Q21" s="59">
        <f t="shared" si="5"/>
        <v>11373493123.789999</v>
      </c>
    </row>
    <row r="22" spans="1:17" x14ac:dyDescent="0.3">
      <c r="B22" s="50" t="s">
        <v>95</v>
      </c>
      <c r="C22" s="21">
        <v>21643061</v>
      </c>
      <c r="D22" s="21">
        <v>21643061</v>
      </c>
      <c r="E22" s="81">
        <v>0</v>
      </c>
      <c r="F22" s="81">
        <v>0</v>
      </c>
      <c r="G22" s="81">
        <v>0</v>
      </c>
      <c r="H22" s="81">
        <v>0</v>
      </c>
      <c r="I22" s="78">
        <v>0</v>
      </c>
      <c r="J22" s="78">
        <v>0</v>
      </c>
      <c r="K22" s="78">
        <v>0</v>
      </c>
      <c r="L22" s="78">
        <v>0</v>
      </c>
      <c r="M22" s="78">
        <v>0</v>
      </c>
      <c r="N22" s="78">
        <v>0</v>
      </c>
      <c r="O22" s="78">
        <v>0</v>
      </c>
      <c r="P22" s="78">
        <v>0</v>
      </c>
      <c r="Q22" s="78">
        <f t="shared" si="5"/>
        <v>0</v>
      </c>
    </row>
    <row r="23" spans="1:17" x14ac:dyDescent="0.3">
      <c r="A23" s="57"/>
      <c r="B23" s="50" t="s">
        <v>96</v>
      </c>
      <c r="C23" s="21">
        <v>575000000</v>
      </c>
      <c r="D23" s="21">
        <v>575000000</v>
      </c>
      <c r="E23" s="81">
        <v>0</v>
      </c>
      <c r="F23" s="81">
        <v>0</v>
      </c>
      <c r="G23" s="81">
        <v>0</v>
      </c>
      <c r="H23" s="81">
        <v>0</v>
      </c>
      <c r="I23" s="78">
        <v>0</v>
      </c>
      <c r="J23" s="78">
        <v>0</v>
      </c>
      <c r="K23" s="78">
        <v>0</v>
      </c>
      <c r="L23" s="78">
        <v>0</v>
      </c>
      <c r="M23" s="78">
        <v>0</v>
      </c>
      <c r="N23" s="78">
        <v>0</v>
      </c>
      <c r="O23" s="78">
        <v>0</v>
      </c>
      <c r="P23" s="78">
        <v>0</v>
      </c>
      <c r="Q23" s="78">
        <f t="shared" si="5"/>
        <v>0</v>
      </c>
    </row>
    <row r="24" spans="1:17" x14ac:dyDescent="0.3">
      <c r="B24" s="50" t="s">
        <v>98</v>
      </c>
      <c r="C24" s="21">
        <v>16250470490</v>
      </c>
      <c r="D24" s="21">
        <v>16291310471.080002</v>
      </c>
      <c r="E24" s="81">
        <v>296475996.63999993</v>
      </c>
      <c r="F24" s="78">
        <v>351944079</v>
      </c>
      <c r="G24" s="78">
        <v>365001424.73999995</v>
      </c>
      <c r="H24" s="78">
        <v>639023477.83999991</v>
      </c>
      <c r="I24" s="78">
        <v>753476243.63999999</v>
      </c>
      <c r="J24" s="78">
        <v>569970922.00999987</v>
      </c>
      <c r="K24" s="78">
        <v>366037046.33000004</v>
      </c>
      <c r="L24" s="78">
        <v>573121675.53000009</v>
      </c>
      <c r="M24" s="78">
        <v>498190117.98999989</v>
      </c>
      <c r="N24" s="78">
        <v>369648756.77999997</v>
      </c>
      <c r="O24" s="78">
        <v>282607500.43000001</v>
      </c>
      <c r="P24" s="78">
        <v>483670094.13999999</v>
      </c>
      <c r="Q24" s="78">
        <f t="shared" si="5"/>
        <v>5549167335.0699997</v>
      </c>
    </row>
    <row r="25" spans="1:17" x14ac:dyDescent="0.3">
      <c r="B25" s="50" t="s">
        <v>99</v>
      </c>
      <c r="C25" s="21">
        <v>14549714979</v>
      </c>
      <c r="D25" s="21">
        <v>16098706785.940001</v>
      </c>
      <c r="E25" s="81">
        <v>243598708.34999999</v>
      </c>
      <c r="F25" s="78">
        <v>278836385.18000001</v>
      </c>
      <c r="G25" s="78">
        <v>366643389.14999998</v>
      </c>
      <c r="H25" s="78">
        <v>390147456.75</v>
      </c>
      <c r="I25" s="78">
        <v>348314021.31999999</v>
      </c>
      <c r="J25" s="78">
        <v>349112485.69</v>
      </c>
      <c r="K25" s="78">
        <v>432274354.58000004</v>
      </c>
      <c r="L25" s="78">
        <v>304098196.86000001</v>
      </c>
      <c r="M25" s="78">
        <v>622105818.51999998</v>
      </c>
      <c r="N25" s="78">
        <v>518047155.09000003</v>
      </c>
      <c r="O25" s="78">
        <v>358323222.81</v>
      </c>
      <c r="P25" s="78">
        <v>1612824594.4200001</v>
      </c>
      <c r="Q25" s="78">
        <f t="shared" si="5"/>
        <v>5824325788.7200003</v>
      </c>
    </row>
    <row r="26" spans="1:17" x14ac:dyDescent="0.3">
      <c r="B26" s="50" t="s">
        <v>146</v>
      </c>
      <c r="C26" s="21">
        <v>602163</v>
      </c>
      <c r="D26" s="21">
        <v>602163</v>
      </c>
      <c r="E26" s="81">
        <v>0</v>
      </c>
      <c r="F26" s="79">
        <v>0</v>
      </c>
      <c r="G26" s="78"/>
      <c r="H26" s="78"/>
      <c r="I26" s="78"/>
      <c r="J26" s="78"/>
      <c r="K26" s="78"/>
      <c r="L26" s="78"/>
      <c r="M26" s="78"/>
      <c r="N26" s="78"/>
      <c r="O26" s="78"/>
      <c r="P26" s="78"/>
      <c r="Q26" s="78">
        <f t="shared" si="5"/>
        <v>0</v>
      </c>
    </row>
    <row r="27" spans="1:17" x14ac:dyDescent="0.3">
      <c r="B27" s="18" t="s">
        <v>147</v>
      </c>
      <c r="C27" s="84">
        <f>C28</f>
        <v>0</v>
      </c>
      <c r="D27" s="84">
        <f>D28</f>
        <v>0</v>
      </c>
      <c r="E27" s="28">
        <f>E28</f>
        <v>250000000</v>
      </c>
      <c r="F27" s="28">
        <f>F28</f>
        <v>0</v>
      </c>
      <c r="G27" s="28">
        <f t="shared" ref="G27:P27" si="10">G28</f>
        <v>0</v>
      </c>
      <c r="H27" s="28">
        <f t="shared" si="10"/>
        <v>0</v>
      </c>
      <c r="I27" s="28">
        <f t="shared" si="10"/>
        <v>0</v>
      </c>
      <c r="J27" s="28">
        <f t="shared" si="10"/>
        <v>0</v>
      </c>
      <c r="K27" s="28">
        <f t="shared" si="10"/>
        <v>0</v>
      </c>
      <c r="L27" s="28">
        <f t="shared" si="10"/>
        <v>0</v>
      </c>
      <c r="M27" s="28">
        <f t="shared" si="10"/>
        <v>0</v>
      </c>
      <c r="N27" s="28">
        <f t="shared" si="10"/>
        <v>0</v>
      </c>
      <c r="O27" s="28">
        <f t="shared" si="10"/>
        <v>0</v>
      </c>
      <c r="P27" s="28">
        <f t="shared" si="10"/>
        <v>0</v>
      </c>
      <c r="Q27" s="78">
        <f t="shared" si="5"/>
        <v>250000000</v>
      </c>
    </row>
    <row r="28" spans="1:17" x14ac:dyDescent="0.3">
      <c r="B28" s="50" t="s">
        <v>148</v>
      </c>
      <c r="C28" s="57">
        <v>0</v>
      </c>
      <c r="D28" s="57">
        <v>0</v>
      </c>
      <c r="E28" s="21">
        <v>250000000</v>
      </c>
      <c r="F28" s="78">
        <v>0</v>
      </c>
      <c r="G28" s="78">
        <v>0</v>
      </c>
      <c r="H28" s="78"/>
      <c r="I28" s="78"/>
      <c r="J28" s="78"/>
      <c r="K28" s="78"/>
      <c r="L28" s="78"/>
      <c r="M28" s="78"/>
      <c r="N28" s="78"/>
      <c r="O28" s="78"/>
      <c r="P28" s="78"/>
      <c r="Q28" s="78">
        <f t="shared" si="5"/>
        <v>250000000</v>
      </c>
    </row>
    <row r="29" spans="1:17" x14ac:dyDescent="0.3">
      <c r="B29" s="18" t="s">
        <v>100</v>
      </c>
      <c r="C29" s="17">
        <f t="shared" ref="C29:D29" si="11">C30</f>
        <v>0</v>
      </c>
      <c r="D29" s="17">
        <f t="shared" si="11"/>
        <v>0</v>
      </c>
      <c r="E29" s="80">
        <f>E30</f>
        <v>0</v>
      </c>
      <c r="F29" s="80">
        <f t="shared" ref="F29:P29" si="12">F30</f>
        <v>0</v>
      </c>
      <c r="G29" s="80">
        <f t="shared" si="12"/>
        <v>0</v>
      </c>
      <c r="H29" s="80">
        <f t="shared" si="12"/>
        <v>0</v>
      </c>
      <c r="I29" s="80">
        <f t="shared" si="12"/>
        <v>0</v>
      </c>
      <c r="J29" s="80">
        <f t="shared" si="12"/>
        <v>0</v>
      </c>
      <c r="K29" s="80">
        <f t="shared" si="12"/>
        <v>0</v>
      </c>
      <c r="L29" s="80">
        <f t="shared" si="12"/>
        <v>0</v>
      </c>
      <c r="M29" s="80">
        <f t="shared" si="12"/>
        <v>0</v>
      </c>
      <c r="N29" s="80">
        <f t="shared" si="12"/>
        <v>0</v>
      </c>
      <c r="O29" s="80">
        <f t="shared" si="12"/>
        <v>0</v>
      </c>
      <c r="P29" s="80">
        <f t="shared" si="12"/>
        <v>0</v>
      </c>
      <c r="Q29" s="78">
        <f t="shared" si="5"/>
        <v>0</v>
      </c>
    </row>
    <row r="30" spans="1:17" x14ac:dyDescent="0.3">
      <c r="B30" s="50" t="s">
        <v>101</v>
      </c>
      <c r="C30" s="21">
        <v>0</v>
      </c>
      <c r="D30" s="21">
        <v>0</v>
      </c>
      <c r="E30" s="81">
        <v>0</v>
      </c>
      <c r="F30" s="78">
        <v>0</v>
      </c>
      <c r="G30" s="78">
        <v>0</v>
      </c>
      <c r="H30" s="78">
        <v>0</v>
      </c>
      <c r="I30" s="78">
        <v>0</v>
      </c>
      <c r="J30" s="78">
        <v>0</v>
      </c>
      <c r="K30" s="78">
        <v>0</v>
      </c>
      <c r="L30" s="78">
        <v>0</v>
      </c>
      <c r="M30" s="78">
        <v>0</v>
      </c>
      <c r="N30" s="78">
        <v>0</v>
      </c>
      <c r="O30" s="78">
        <v>0</v>
      </c>
      <c r="P30" s="78">
        <v>0</v>
      </c>
      <c r="Q30" s="78">
        <f t="shared" si="5"/>
        <v>0</v>
      </c>
    </row>
    <row r="31" spans="1:17" x14ac:dyDescent="0.3">
      <c r="B31" s="16" t="s">
        <v>28</v>
      </c>
      <c r="C31" s="17">
        <f t="shared" ref="C31" si="13">C32+C35</f>
        <v>2650020400</v>
      </c>
      <c r="D31" s="17">
        <f>D32+D35</f>
        <v>2692580607.4000001</v>
      </c>
      <c r="E31" s="17">
        <f t="shared" ref="E31:O31" si="14">E32+E35</f>
        <v>0</v>
      </c>
      <c r="F31" s="80">
        <f t="shared" si="14"/>
        <v>0</v>
      </c>
      <c r="G31" s="80">
        <f t="shared" si="14"/>
        <v>0</v>
      </c>
      <c r="H31" s="80">
        <f t="shared" si="14"/>
        <v>0</v>
      </c>
      <c r="I31" s="80">
        <f t="shared" si="14"/>
        <v>0</v>
      </c>
      <c r="J31" s="80">
        <f t="shared" si="14"/>
        <v>0</v>
      </c>
      <c r="K31" s="80">
        <f t="shared" si="14"/>
        <v>0</v>
      </c>
      <c r="L31" s="80">
        <f t="shared" si="14"/>
        <v>0</v>
      </c>
      <c r="M31" s="80">
        <f t="shared" si="14"/>
        <v>0</v>
      </c>
      <c r="N31" s="80">
        <f t="shared" si="14"/>
        <v>0</v>
      </c>
      <c r="O31" s="80">
        <f t="shared" si="14"/>
        <v>0</v>
      </c>
      <c r="P31" s="80">
        <v>0</v>
      </c>
      <c r="Q31" s="59">
        <f t="shared" si="5"/>
        <v>0</v>
      </c>
    </row>
    <row r="32" spans="1:17" x14ac:dyDescent="0.3">
      <c r="B32" s="68" t="s">
        <v>47</v>
      </c>
      <c r="C32" s="17">
        <f t="shared" ref="C32:D33" si="15">C33</f>
        <v>50020400</v>
      </c>
      <c r="D32" s="17">
        <f t="shared" si="15"/>
        <v>92580607.400000006</v>
      </c>
      <c r="E32" s="80">
        <f>E33</f>
        <v>0</v>
      </c>
      <c r="F32" s="80">
        <f t="shared" ref="F32:O33" si="16">F33</f>
        <v>0</v>
      </c>
      <c r="G32" s="80">
        <f t="shared" si="16"/>
        <v>0</v>
      </c>
      <c r="H32" s="80">
        <f t="shared" si="16"/>
        <v>0</v>
      </c>
      <c r="I32" s="80">
        <f t="shared" si="16"/>
        <v>0</v>
      </c>
      <c r="J32" s="80">
        <f t="shared" si="16"/>
        <v>0</v>
      </c>
      <c r="K32" s="80">
        <f t="shared" si="16"/>
        <v>0</v>
      </c>
      <c r="L32" s="80">
        <f t="shared" si="16"/>
        <v>0</v>
      </c>
      <c r="M32" s="80">
        <f t="shared" si="16"/>
        <v>0</v>
      </c>
      <c r="N32" s="80">
        <f t="shared" si="16"/>
        <v>0</v>
      </c>
      <c r="O32" s="80">
        <f t="shared" si="16"/>
        <v>0</v>
      </c>
      <c r="P32" s="80">
        <v>0</v>
      </c>
      <c r="Q32" s="59">
        <f t="shared" si="5"/>
        <v>0</v>
      </c>
    </row>
    <row r="33" spans="1:22" x14ac:dyDescent="0.3">
      <c r="B33" s="69" t="s">
        <v>48</v>
      </c>
      <c r="C33" s="17">
        <f t="shared" si="15"/>
        <v>50020400</v>
      </c>
      <c r="D33" s="17">
        <f t="shared" si="15"/>
        <v>92580607.400000006</v>
      </c>
      <c r="E33" s="80">
        <f>E34</f>
        <v>0</v>
      </c>
      <c r="F33" s="80">
        <f t="shared" si="16"/>
        <v>0</v>
      </c>
      <c r="G33" s="80">
        <f t="shared" si="16"/>
        <v>0</v>
      </c>
      <c r="H33" s="80">
        <f t="shared" si="16"/>
        <v>0</v>
      </c>
      <c r="I33" s="80">
        <f t="shared" si="16"/>
        <v>0</v>
      </c>
      <c r="J33" s="80">
        <f t="shared" si="16"/>
        <v>0</v>
      </c>
      <c r="K33" s="80">
        <f t="shared" si="16"/>
        <v>0</v>
      </c>
      <c r="L33" s="80">
        <f t="shared" si="16"/>
        <v>0</v>
      </c>
      <c r="M33" s="80">
        <f t="shared" si="16"/>
        <v>0</v>
      </c>
      <c r="N33" s="80">
        <f t="shared" si="16"/>
        <v>0</v>
      </c>
      <c r="O33" s="80">
        <f t="shared" si="16"/>
        <v>0</v>
      </c>
      <c r="P33" s="80">
        <v>0</v>
      </c>
      <c r="Q33" s="59">
        <f t="shared" si="5"/>
        <v>0</v>
      </c>
    </row>
    <row r="34" spans="1:22" x14ac:dyDescent="0.3">
      <c r="B34" s="54" t="s">
        <v>102</v>
      </c>
      <c r="C34" s="21">
        <v>50020400</v>
      </c>
      <c r="D34" s="21">
        <v>92580607.400000006</v>
      </c>
      <c r="E34" s="81">
        <v>0</v>
      </c>
      <c r="F34" s="81">
        <v>0</v>
      </c>
      <c r="G34" s="81">
        <v>0</v>
      </c>
      <c r="H34" s="81">
        <v>0</v>
      </c>
      <c r="I34" s="81">
        <v>0</v>
      </c>
      <c r="J34" s="81">
        <v>0</v>
      </c>
      <c r="K34" s="81">
        <v>0</v>
      </c>
      <c r="L34" s="81">
        <v>0</v>
      </c>
      <c r="M34" s="81">
        <v>0</v>
      </c>
      <c r="N34" s="81">
        <v>0</v>
      </c>
      <c r="O34" s="81">
        <v>0</v>
      </c>
      <c r="P34" s="81">
        <v>0</v>
      </c>
      <c r="Q34" s="60">
        <f t="shared" si="5"/>
        <v>0</v>
      </c>
    </row>
    <row r="35" spans="1:22" x14ac:dyDescent="0.3">
      <c r="A35" s="56"/>
      <c r="B35" s="68" t="s">
        <v>29</v>
      </c>
      <c r="C35" s="17">
        <f t="shared" ref="C35:O35" si="17">C36</f>
        <v>2600000000</v>
      </c>
      <c r="D35" s="17">
        <f t="shared" si="17"/>
        <v>2600000000</v>
      </c>
      <c r="E35" s="17">
        <f t="shared" si="17"/>
        <v>0</v>
      </c>
      <c r="F35" s="80">
        <f t="shared" si="17"/>
        <v>0</v>
      </c>
      <c r="G35" s="80">
        <f t="shared" si="17"/>
        <v>0</v>
      </c>
      <c r="H35" s="80">
        <f t="shared" si="17"/>
        <v>0</v>
      </c>
      <c r="I35" s="80">
        <f t="shared" si="17"/>
        <v>0</v>
      </c>
      <c r="J35" s="80">
        <f t="shared" si="17"/>
        <v>0</v>
      </c>
      <c r="K35" s="80">
        <f t="shared" si="17"/>
        <v>0</v>
      </c>
      <c r="L35" s="80">
        <f t="shared" si="17"/>
        <v>0</v>
      </c>
      <c r="M35" s="80">
        <f t="shared" si="17"/>
        <v>0</v>
      </c>
      <c r="N35" s="80">
        <f t="shared" si="17"/>
        <v>0</v>
      </c>
      <c r="O35" s="80">
        <f t="shared" si="17"/>
        <v>0</v>
      </c>
      <c r="P35" s="80">
        <v>0</v>
      </c>
      <c r="Q35" s="60">
        <f t="shared" si="5"/>
        <v>0</v>
      </c>
    </row>
    <row r="36" spans="1:22" x14ac:dyDescent="0.3">
      <c r="B36" s="53" t="s">
        <v>30</v>
      </c>
      <c r="C36" s="21">
        <f>+SUM(C37:C38)</f>
        <v>2600000000</v>
      </c>
      <c r="D36" s="21">
        <f>+SUM(D37:D38)</f>
        <v>2600000000</v>
      </c>
      <c r="E36" s="81">
        <f>+SUM(E37:E38)</f>
        <v>0</v>
      </c>
      <c r="F36" s="81">
        <f t="shared" ref="F36:O36" si="18">+SUM(F37:F38)</f>
        <v>0</v>
      </c>
      <c r="G36" s="81">
        <f t="shared" si="18"/>
        <v>0</v>
      </c>
      <c r="H36" s="81">
        <f t="shared" si="18"/>
        <v>0</v>
      </c>
      <c r="I36" s="81">
        <f t="shared" si="18"/>
        <v>0</v>
      </c>
      <c r="J36" s="81">
        <f t="shared" si="18"/>
        <v>0</v>
      </c>
      <c r="K36" s="81">
        <f t="shared" si="18"/>
        <v>0</v>
      </c>
      <c r="L36" s="81">
        <f t="shared" si="18"/>
        <v>0</v>
      </c>
      <c r="M36" s="81">
        <f t="shared" si="18"/>
        <v>0</v>
      </c>
      <c r="N36" s="81">
        <f t="shared" si="18"/>
        <v>0</v>
      </c>
      <c r="O36" s="81">
        <f t="shared" si="18"/>
        <v>0</v>
      </c>
      <c r="P36" s="81">
        <v>0</v>
      </c>
      <c r="Q36" s="60">
        <f t="shared" si="5"/>
        <v>0</v>
      </c>
    </row>
    <row r="37" spans="1:22" x14ac:dyDescent="0.3">
      <c r="B37" s="54" t="s">
        <v>105</v>
      </c>
      <c r="C37" s="21">
        <v>2600000000</v>
      </c>
      <c r="D37" s="21">
        <v>2600000000</v>
      </c>
      <c r="E37" s="81">
        <v>0</v>
      </c>
      <c r="F37" s="81">
        <v>0</v>
      </c>
      <c r="G37" s="81">
        <v>0</v>
      </c>
      <c r="H37" s="81">
        <v>0</v>
      </c>
      <c r="I37" s="81">
        <v>0</v>
      </c>
      <c r="J37" s="81">
        <v>0</v>
      </c>
      <c r="K37" s="81">
        <v>0</v>
      </c>
      <c r="L37" s="81">
        <v>0</v>
      </c>
      <c r="M37" s="81">
        <v>0</v>
      </c>
      <c r="N37" s="81">
        <v>0</v>
      </c>
      <c r="O37" s="81">
        <v>0</v>
      </c>
      <c r="P37" s="81">
        <v>0</v>
      </c>
      <c r="Q37" s="60">
        <f t="shared" si="5"/>
        <v>0</v>
      </c>
    </row>
    <row r="38" spans="1:22" x14ac:dyDescent="0.3">
      <c r="B38" s="54" t="s">
        <v>106</v>
      </c>
      <c r="C38" s="21">
        <v>0</v>
      </c>
      <c r="D38" s="21">
        <v>0</v>
      </c>
      <c r="E38" s="81">
        <v>0</v>
      </c>
      <c r="F38" s="81">
        <v>0</v>
      </c>
      <c r="G38" s="81">
        <v>0</v>
      </c>
      <c r="H38" s="81">
        <v>0</v>
      </c>
      <c r="I38" s="81">
        <v>0</v>
      </c>
      <c r="J38" s="81">
        <v>0</v>
      </c>
      <c r="K38" s="81">
        <v>0</v>
      </c>
      <c r="L38" s="81">
        <v>0</v>
      </c>
      <c r="M38" s="81">
        <v>0</v>
      </c>
      <c r="N38" s="81">
        <v>0</v>
      </c>
      <c r="O38" s="81">
        <v>0</v>
      </c>
      <c r="P38" s="81">
        <v>0</v>
      </c>
      <c r="Q38" s="60">
        <f t="shared" si="5"/>
        <v>0</v>
      </c>
    </row>
    <row r="39" spans="1:22" x14ac:dyDescent="0.3">
      <c r="B39" s="69" t="s">
        <v>64</v>
      </c>
      <c r="C39" s="17">
        <f>C40</f>
        <v>0</v>
      </c>
      <c r="D39" s="17">
        <f>D40</f>
        <v>0</v>
      </c>
      <c r="E39" s="17">
        <f>E40</f>
        <v>0</v>
      </c>
      <c r="F39" s="80">
        <v>0</v>
      </c>
      <c r="G39" s="80">
        <v>0</v>
      </c>
      <c r="H39" s="80">
        <v>0</v>
      </c>
      <c r="I39" s="80">
        <v>0</v>
      </c>
      <c r="J39" s="80">
        <v>0</v>
      </c>
      <c r="K39" s="80">
        <v>0</v>
      </c>
      <c r="L39" s="80">
        <v>0</v>
      </c>
      <c r="M39" s="80">
        <v>0</v>
      </c>
      <c r="N39" s="80">
        <v>0</v>
      </c>
      <c r="O39" s="80">
        <v>0</v>
      </c>
      <c r="P39" s="80">
        <v>0</v>
      </c>
      <c r="Q39" s="60">
        <f t="shared" si="5"/>
        <v>0</v>
      </c>
    </row>
    <row r="40" spans="1:22" x14ac:dyDescent="0.3">
      <c r="B40" s="54" t="s">
        <v>107</v>
      </c>
      <c r="C40" s="21">
        <v>0</v>
      </c>
      <c r="D40" s="21">
        <v>0</v>
      </c>
      <c r="E40" s="81">
        <v>0</v>
      </c>
      <c r="F40" s="81">
        <v>0</v>
      </c>
      <c r="G40" s="81">
        <v>0</v>
      </c>
      <c r="H40" s="81">
        <v>0</v>
      </c>
      <c r="I40" s="81">
        <v>0</v>
      </c>
      <c r="J40" s="81">
        <v>0</v>
      </c>
      <c r="K40" s="81">
        <v>0</v>
      </c>
      <c r="L40" s="81">
        <v>0</v>
      </c>
      <c r="M40" s="81">
        <v>0</v>
      </c>
      <c r="N40" s="81">
        <v>0</v>
      </c>
      <c r="O40" s="81">
        <v>0</v>
      </c>
      <c r="P40" s="81">
        <v>0</v>
      </c>
      <c r="Q40" s="60">
        <f t="shared" si="5"/>
        <v>0</v>
      </c>
    </row>
    <row r="41" spans="1:22" x14ac:dyDescent="0.3">
      <c r="B41" s="16" t="s">
        <v>31</v>
      </c>
      <c r="C41" s="17">
        <f>C42+C49</f>
        <v>114139866372</v>
      </c>
      <c r="D41" s="17">
        <f>D42+D49+D47</f>
        <v>123293936441.12999</v>
      </c>
      <c r="E41" s="17">
        <f>E42+E49+E47</f>
        <v>13700075020.609999</v>
      </c>
      <c r="F41" s="17">
        <f t="shared" ref="F41:O41" si="19">F42+F49+F47</f>
        <v>7852095464.8199997</v>
      </c>
      <c r="G41" s="17">
        <f t="shared" si="19"/>
        <v>7947847449.1100006</v>
      </c>
      <c r="H41" s="17">
        <f t="shared" si="19"/>
        <v>8092099045.2999992</v>
      </c>
      <c r="I41" s="17">
        <f t="shared" si="19"/>
        <v>8307529806.789999</v>
      </c>
      <c r="J41" s="17">
        <f t="shared" si="19"/>
        <v>7821471607.079999</v>
      </c>
      <c r="K41" s="17">
        <f t="shared" si="19"/>
        <v>7769526477.0100012</v>
      </c>
      <c r="L41" s="17">
        <f t="shared" si="19"/>
        <v>7376411246.3799992</v>
      </c>
      <c r="M41" s="17">
        <f t="shared" si="19"/>
        <v>5324744550.6800003</v>
      </c>
      <c r="N41" s="17">
        <f t="shared" si="19"/>
        <v>8245300733.7699995</v>
      </c>
      <c r="O41" s="17">
        <f t="shared" si="19"/>
        <v>14416254219.719999</v>
      </c>
      <c r="P41" s="17">
        <f t="shared" ref="P41" si="20">P42+P49</f>
        <v>6161665029.6699991</v>
      </c>
      <c r="Q41" s="17">
        <f>SUM(E41:P41)</f>
        <v>103015020650.94</v>
      </c>
    </row>
    <row r="42" spans="1:22" s="33" customFormat="1" x14ac:dyDescent="0.3">
      <c r="B42" s="18" t="s">
        <v>32</v>
      </c>
      <c r="C42" s="17">
        <f>SUM(C43:C46)</f>
        <v>114125631522</v>
      </c>
      <c r="D42" s="17">
        <f>SUM(D43:D46)</f>
        <v>122172184203.12999</v>
      </c>
      <c r="E42" s="17">
        <f>SUM(E43:E46)</f>
        <v>13699743960.219999</v>
      </c>
      <c r="F42" s="17">
        <f t="shared" ref="F42:P42" si="21">SUM(F43:F46)</f>
        <v>7851067241.6199999</v>
      </c>
      <c r="G42" s="17">
        <f t="shared" si="21"/>
        <v>7947847449.1100006</v>
      </c>
      <c r="H42" s="17">
        <f t="shared" si="21"/>
        <v>8091889045.2999992</v>
      </c>
      <c r="I42" s="17">
        <f t="shared" si="21"/>
        <v>8303425794.7299986</v>
      </c>
      <c r="J42" s="17">
        <f t="shared" si="21"/>
        <v>7781070897.9399986</v>
      </c>
      <c r="K42" s="17">
        <f t="shared" si="21"/>
        <v>7769526477.0100012</v>
      </c>
      <c r="L42" s="17">
        <f t="shared" si="21"/>
        <v>7376411246.3799992</v>
      </c>
      <c r="M42" s="17">
        <f t="shared" si="21"/>
        <v>5297851022.1700001</v>
      </c>
      <c r="N42" s="17">
        <f t="shared" si="21"/>
        <v>8245300733.7699995</v>
      </c>
      <c r="O42" s="17">
        <f t="shared" si="21"/>
        <v>14416254219.719999</v>
      </c>
      <c r="P42" s="17">
        <f t="shared" si="21"/>
        <v>6161665029.6699991</v>
      </c>
      <c r="Q42" s="17">
        <f>SUM(E42:P42)</f>
        <v>102942053117.64</v>
      </c>
      <c r="R42"/>
      <c r="S42"/>
      <c r="T42"/>
      <c r="U42"/>
      <c r="V42"/>
    </row>
    <row r="43" spans="1:22" x14ac:dyDescent="0.3">
      <c r="B43" s="51" t="s">
        <v>109</v>
      </c>
      <c r="C43" s="21">
        <v>114125631522</v>
      </c>
      <c r="D43" s="21">
        <v>122019560737.64999</v>
      </c>
      <c r="E43" s="81">
        <v>13699743960.219999</v>
      </c>
      <c r="F43" s="78">
        <v>7851067241.6199999</v>
      </c>
      <c r="G43" s="78">
        <v>7947847449.1100006</v>
      </c>
      <c r="H43" s="78">
        <v>8091889045.2999992</v>
      </c>
      <c r="I43" s="78">
        <v>8303425794.7299986</v>
      </c>
      <c r="J43" s="78">
        <v>7781070897.9399986</v>
      </c>
      <c r="K43" s="78">
        <v>7769526477.0100012</v>
      </c>
      <c r="L43" s="78">
        <v>7376411246.3799992</v>
      </c>
      <c r="M43" s="78">
        <v>5297851022.1700001</v>
      </c>
      <c r="N43" s="78">
        <v>8245300733.7699995</v>
      </c>
      <c r="O43" s="78">
        <v>14416254219.719999</v>
      </c>
      <c r="P43" s="78">
        <v>6157915029.6699991</v>
      </c>
      <c r="Q43" s="78">
        <f t="shared" si="5"/>
        <v>102938303117.64</v>
      </c>
    </row>
    <row r="44" spans="1:22" x14ac:dyDescent="0.3">
      <c r="B44" s="51" t="s">
        <v>110</v>
      </c>
      <c r="C44" s="21">
        <v>0</v>
      </c>
      <c r="D44" s="21">
        <v>152623465.47999999</v>
      </c>
      <c r="E44" s="80">
        <v>0</v>
      </c>
      <c r="F44" s="78">
        <v>0</v>
      </c>
      <c r="G44" s="80">
        <v>0</v>
      </c>
      <c r="H44" s="78">
        <v>0</v>
      </c>
      <c r="I44" s="78">
        <v>0</v>
      </c>
      <c r="J44" s="78">
        <v>0</v>
      </c>
      <c r="K44" s="78">
        <v>0</v>
      </c>
      <c r="L44" s="78">
        <v>0</v>
      </c>
      <c r="M44" s="78">
        <v>0</v>
      </c>
      <c r="N44" s="78">
        <v>0</v>
      </c>
      <c r="O44" s="78">
        <v>0</v>
      </c>
      <c r="P44" s="78">
        <v>3750000</v>
      </c>
      <c r="Q44" s="78">
        <f t="shared" si="5"/>
        <v>3750000</v>
      </c>
    </row>
    <row r="45" spans="1:22" x14ac:dyDescent="0.3">
      <c r="B45" s="51" t="s">
        <v>111</v>
      </c>
      <c r="C45" s="21">
        <v>0</v>
      </c>
      <c r="D45" s="21">
        <v>0</v>
      </c>
      <c r="E45" s="80">
        <v>0</v>
      </c>
      <c r="F45" s="78">
        <v>0</v>
      </c>
      <c r="G45" s="78">
        <v>0</v>
      </c>
      <c r="H45" s="78">
        <v>0</v>
      </c>
      <c r="I45" s="78">
        <v>0</v>
      </c>
      <c r="J45" s="78">
        <v>0</v>
      </c>
      <c r="K45" s="78">
        <v>0</v>
      </c>
      <c r="L45" s="78">
        <v>0</v>
      </c>
      <c r="M45" s="78">
        <v>0</v>
      </c>
      <c r="N45" s="78">
        <v>0</v>
      </c>
      <c r="O45" s="78">
        <v>0</v>
      </c>
      <c r="P45" s="78">
        <v>0</v>
      </c>
      <c r="Q45" s="78">
        <f t="shared" si="5"/>
        <v>0</v>
      </c>
    </row>
    <row r="46" spans="1:22" x14ac:dyDescent="0.3">
      <c r="B46" s="51" t="s">
        <v>112</v>
      </c>
      <c r="C46" s="21">
        <v>0</v>
      </c>
      <c r="D46" s="21">
        <v>0</v>
      </c>
      <c r="E46" s="81">
        <v>0</v>
      </c>
      <c r="F46" s="78"/>
      <c r="G46" s="80"/>
      <c r="H46" s="78"/>
      <c r="I46" s="78"/>
      <c r="J46" s="78"/>
      <c r="K46" s="78"/>
      <c r="L46" s="78"/>
      <c r="M46" s="78"/>
      <c r="N46" s="78"/>
      <c r="O46" s="78"/>
      <c r="P46" s="78">
        <v>0</v>
      </c>
      <c r="Q46" s="78">
        <f t="shared" si="5"/>
        <v>0</v>
      </c>
    </row>
    <row r="47" spans="1:22" x14ac:dyDescent="0.3">
      <c r="B47" s="69" t="s">
        <v>113</v>
      </c>
      <c r="C47" s="17">
        <f t="shared" ref="C47:D47" si="22">C48</f>
        <v>1107517388</v>
      </c>
      <c r="D47" s="17">
        <f t="shared" si="22"/>
        <v>1107517388</v>
      </c>
      <c r="E47" s="80">
        <f>E48</f>
        <v>331060.39</v>
      </c>
      <c r="F47" s="59">
        <f t="shared" ref="F47:O47" si="23">F48</f>
        <v>1028223.2</v>
      </c>
      <c r="G47" s="59">
        <f t="shared" si="23"/>
        <v>0</v>
      </c>
      <c r="H47" s="59">
        <f t="shared" si="23"/>
        <v>210000</v>
      </c>
      <c r="I47" s="59">
        <f t="shared" si="23"/>
        <v>4104012.06</v>
      </c>
      <c r="J47" s="59">
        <f t="shared" si="23"/>
        <v>40400709.140000001</v>
      </c>
      <c r="K47" s="59">
        <f t="shared" si="23"/>
        <v>0</v>
      </c>
      <c r="L47" s="59">
        <f t="shared" si="23"/>
        <v>0</v>
      </c>
      <c r="M47" s="59">
        <f t="shared" si="23"/>
        <v>26893528.510000002</v>
      </c>
      <c r="N47" s="59">
        <f t="shared" si="23"/>
        <v>0</v>
      </c>
      <c r="O47" s="59">
        <f t="shared" si="23"/>
        <v>0</v>
      </c>
      <c r="P47" s="78">
        <v>0</v>
      </c>
      <c r="Q47" s="59">
        <f t="shared" si="5"/>
        <v>72967533.299999997</v>
      </c>
    </row>
    <row r="48" spans="1:22" x14ac:dyDescent="0.3">
      <c r="B48" s="54" t="s">
        <v>114</v>
      </c>
      <c r="C48" s="21">
        <v>1107517388</v>
      </c>
      <c r="D48" s="21">
        <v>1107517388</v>
      </c>
      <c r="E48" s="85">
        <v>331060.39</v>
      </c>
      <c r="F48" s="85">
        <v>1028223.2</v>
      </c>
      <c r="G48" s="80">
        <v>0</v>
      </c>
      <c r="H48" s="78">
        <v>210000</v>
      </c>
      <c r="I48" s="78">
        <v>4104012.06</v>
      </c>
      <c r="J48" s="78">
        <v>40400709.140000001</v>
      </c>
      <c r="K48" s="78">
        <v>0</v>
      </c>
      <c r="L48" s="78">
        <v>0</v>
      </c>
      <c r="M48" s="78">
        <v>26893528.510000002</v>
      </c>
      <c r="N48" s="78">
        <v>0</v>
      </c>
      <c r="O48" s="78">
        <v>0</v>
      </c>
      <c r="P48" s="78">
        <v>0</v>
      </c>
      <c r="Q48" s="78">
        <f t="shared" si="5"/>
        <v>72967533.299999997</v>
      </c>
    </row>
    <row r="49" spans="2:17" x14ac:dyDescent="0.3">
      <c r="B49" s="18" t="s">
        <v>68</v>
      </c>
      <c r="C49" s="17">
        <f>C50</f>
        <v>14234850</v>
      </c>
      <c r="D49" s="17">
        <f>D50</f>
        <v>14234850</v>
      </c>
      <c r="E49" s="80">
        <v>0</v>
      </c>
      <c r="F49" s="80"/>
      <c r="G49" s="80"/>
      <c r="H49" s="78"/>
      <c r="I49" s="78"/>
      <c r="J49" s="78"/>
      <c r="K49" s="78"/>
      <c r="L49" s="78"/>
      <c r="M49" s="78"/>
      <c r="N49" s="78"/>
      <c r="O49" s="78"/>
      <c r="P49" s="78"/>
      <c r="Q49" s="78"/>
    </row>
    <row r="50" spans="2:17" x14ac:dyDescent="0.3">
      <c r="B50" s="70" t="s">
        <v>149</v>
      </c>
      <c r="C50" s="17">
        <f>C51</f>
        <v>14234850</v>
      </c>
      <c r="D50" s="17">
        <f>D51</f>
        <v>14234850</v>
      </c>
      <c r="E50" s="80">
        <v>0</v>
      </c>
      <c r="F50" s="80"/>
      <c r="G50" s="80"/>
      <c r="H50" s="78"/>
      <c r="I50" s="78"/>
      <c r="J50" s="78"/>
      <c r="K50" s="78"/>
      <c r="L50" s="78"/>
      <c r="M50" s="78"/>
      <c r="N50" s="78"/>
      <c r="O50" s="78"/>
      <c r="P50" s="78"/>
      <c r="Q50" s="78"/>
    </row>
    <row r="51" spans="2:17" x14ac:dyDescent="0.3">
      <c r="B51" s="51" t="s">
        <v>150</v>
      </c>
      <c r="C51" s="21">
        <v>14234850</v>
      </c>
      <c r="D51" s="21">
        <v>14234850</v>
      </c>
      <c r="E51" s="80">
        <v>0</v>
      </c>
      <c r="F51" s="80"/>
      <c r="G51" s="80"/>
      <c r="H51" s="78"/>
      <c r="I51" s="78"/>
      <c r="J51" s="78"/>
      <c r="K51" s="78"/>
      <c r="L51" s="78"/>
      <c r="M51" s="78"/>
      <c r="N51" s="78"/>
      <c r="O51" s="78"/>
      <c r="P51" s="78"/>
      <c r="Q51" s="78"/>
    </row>
    <row r="52" spans="2:17" x14ac:dyDescent="0.3">
      <c r="B52" s="16" t="s">
        <v>34</v>
      </c>
      <c r="C52" s="17">
        <f>C53+C54</f>
        <v>13283211</v>
      </c>
      <c r="D52" s="17">
        <f>D53+D54</f>
        <v>13283211</v>
      </c>
      <c r="E52" s="17">
        <f>E53+E54</f>
        <v>545842.5</v>
      </c>
      <c r="F52" s="82">
        <f t="shared" ref="F52:P52" si="24">F53</f>
        <v>735470</v>
      </c>
      <c r="G52" s="82">
        <f t="shared" si="24"/>
        <v>1174825</v>
      </c>
      <c r="H52" s="82">
        <f t="shared" si="24"/>
        <v>923370</v>
      </c>
      <c r="I52" s="82">
        <f t="shared" si="24"/>
        <v>959560</v>
      </c>
      <c r="J52" s="82">
        <f t="shared" si="24"/>
        <v>934457.5</v>
      </c>
      <c r="K52" s="82">
        <f t="shared" si="24"/>
        <v>1291495</v>
      </c>
      <c r="L52" s="82">
        <f t="shared" si="24"/>
        <v>1216880</v>
      </c>
      <c r="M52" s="82">
        <f t="shared" si="24"/>
        <v>647507.5</v>
      </c>
      <c r="N52" s="82">
        <f t="shared" si="24"/>
        <v>680105</v>
      </c>
      <c r="O52" s="82">
        <f t="shared" si="24"/>
        <v>824635</v>
      </c>
      <c r="P52" s="82">
        <f t="shared" si="24"/>
        <v>690512.5</v>
      </c>
      <c r="Q52" s="61">
        <f t="shared" si="5"/>
        <v>10624660</v>
      </c>
    </row>
    <row r="53" spans="2:17" x14ac:dyDescent="0.3">
      <c r="B53" s="50" t="s">
        <v>115</v>
      </c>
      <c r="C53" s="21">
        <v>0</v>
      </c>
      <c r="D53" s="21">
        <v>0</v>
      </c>
      <c r="E53" s="83">
        <v>545842.5</v>
      </c>
      <c r="F53" s="78">
        <v>735470</v>
      </c>
      <c r="G53" s="78">
        <v>1174825</v>
      </c>
      <c r="H53" s="78">
        <v>923370</v>
      </c>
      <c r="I53" s="78">
        <v>959560</v>
      </c>
      <c r="J53" s="78">
        <v>934457.5</v>
      </c>
      <c r="K53" s="78">
        <v>1291495</v>
      </c>
      <c r="L53" s="78">
        <v>1216880</v>
      </c>
      <c r="M53" s="78">
        <v>647507.5</v>
      </c>
      <c r="N53" s="78">
        <v>680105</v>
      </c>
      <c r="O53" s="78">
        <v>824635</v>
      </c>
      <c r="P53" s="78">
        <v>690512.5</v>
      </c>
      <c r="Q53" s="78">
        <f t="shared" si="5"/>
        <v>10624660</v>
      </c>
    </row>
    <row r="54" spans="2:17" x14ac:dyDescent="0.3">
      <c r="B54" s="50" t="s">
        <v>116</v>
      </c>
      <c r="C54" s="21">
        <v>13283211</v>
      </c>
      <c r="D54" s="21">
        <v>13283211</v>
      </c>
      <c r="E54" s="83">
        <v>0</v>
      </c>
      <c r="F54" s="83">
        <v>0</v>
      </c>
      <c r="G54" s="83">
        <v>0</v>
      </c>
      <c r="H54" s="83">
        <v>0</v>
      </c>
      <c r="I54" s="83">
        <v>0</v>
      </c>
      <c r="J54" s="83">
        <v>0</v>
      </c>
      <c r="K54" s="83">
        <v>0</v>
      </c>
      <c r="L54" s="83">
        <v>0</v>
      </c>
      <c r="M54" s="83">
        <v>0</v>
      </c>
      <c r="N54" s="83">
        <v>0</v>
      </c>
      <c r="O54" s="83">
        <v>0</v>
      </c>
      <c r="P54" s="83">
        <v>0</v>
      </c>
      <c r="Q54" s="63">
        <f t="shared" si="5"/>
        <v>0</v>
      </c>
    </row>
    <row r="55" spans="2:17" x14ac:dyDescent="0.3">
      <c r="B55" s="16" t="s">
        <v>35</v>
      </c>
      <c r="C55" s="17">
        <f>+SUM(C56:C60)</f>
        <v>402900752</v>
      </c>
      <c r="D55" s="17">
        <f>+SUM(D56:D60)</f>
        <v>402900752.39999998</v>
      </c>
      <c r="E55" s="17">
        <f>+SUM(E56:E60)</f>
        <v>1733816.52</v>
      </c>
      <c r="F55" s="17">
        <f t="shared" ref="F55:P55" si="25">+SUM(F56:F60)</f>
        <v>866191.09</v>
      </c>
      <c r="G55" s="17">
        <f t="shared" si="25"/>
        <v>353569.96</v>
      </c>
      <c r="H55" s="17">
        <f t="shared" si="25"/>
        <v>179125.90000000002</v>
      </c>
      <c r="I55" s="17">
        <f t="shared" si="25"/>
        <v>30886491.199999999</v>
      </c>
      <c r="J55" s="17">
        <f t="shared" si="25"/>
        <v>-9963275.0600000005</v>
      </c>
      <c r="K55" s="17">
        <f t="shared" si="25"/>
        <v>4539103</v>
      </c>
      <c r="L55" s="17">
        <f t="shared" si="25"/>
        <v>0</v>
      </c>
      <c r="M55" s="17">
        <f t="shared" si="25"/>
        <v>2671875.8000000003</v>
      </c>
      <c r="N55" s="17">
        <f t="shared" si="25"/>
        <v>142250138.62</v>
      </c>
      <c r="O55" s="17">
        <f t="shared" si="25"/>
        <v>45225366.209999993</v>
      </c>
      <c r="P55" s="17">
        <f t="shared" si="25"/>
        <v>126665429.73999999</v>
      </c>
      <c r="Q55" s="61">
        <f>SUM(E55:P55)</f>
        <v>345407832.98000002</v>
      </c>
    </row>
    <row r="56" spans="2:17" x14ac:dyDescent="0.3">
      <c r="B56" s="50" t="s">
        <v>117</v>
      </c>
      <c r="C56" s="21"/>
      <c r="D56" s="21"/>
      <c r="E56" s="83">
        <v>0</v>
      </c>
      <c r="F56" s="75">
        <v>0</v>
      </c>
      <c r="G56" s="75">
        <v>0</v>
      </c>
      <c r="H56" s="75">
        <v>0</v>
      </c>
      <c r="I56" s="75">
        <v>0</v>
      </c>
      <c r="J56" s="75">
        <v>19158.330000000002</v>
      </c>
      <c r="K56" s="75">
        <v>0</v>
      </c>
      <c r="L56" s="75">
        <v>0</v>
      </c>
      <c r="M56" s="75"/>
      <c r="N56" s="75">
        <v>12000</v>
      </c>
      <c r="O56" s="75"/>
      <c r="P56" s="75">
        <v>0</v>
      </c>
      <c r="Q56" s="63">
        <f>SUM(E56:P56)</f>
        <v>31158.33</v>
      </c>
    </row>
    <row r="57" spans="2:17" x14ac:dyDescent="0.3">
      <c r="B57" s="50" t="s">
        <v>151</v>
      </c>
      <c r="C57" s="21">
        <v>362000000</v>
      </c>
      <c r="D57" s="21">
        <v>362000000</v>
      </c>
      <c r="E57" s="83">
        <v>0</v>
      </c>
      <c r="F57" s="75">
        <v>0</v>
      </c>
      <c r="G57" s="75">
        <v>0</v>
      </c>
      <c r="H57" s="75">
        <v>0</v>
      </c>
      <c r="I57" s="75">
        <v>0</v>
      </c>
      <c r="J57" s="75">
        <v>0</v>
      </c>
      <c r="K57" s="75">
        <v>0</v>
      </c>
      <c r="L57" s="75">
        <v>0</v>
      </c>
      <c r="M57" s="75"/>
      <c r="N57" s="75"/>
      <c r="O57" s="75"/>
      <c r="P57" s="75"/>
      <c r="Q57" s="63"/>
    </row>
    <row r="58" spans="2:17" x14ac:dyDescent="0.3">
      <c r="B58" s="50" t="s">
        <v>118</v>
      </c>
      <c r="C58" s="21">
        <v>0</v>
      </c>
      <c r="D58" s="21">
        <v>0</v>
      </c>
      <c r="E58" s="83">
        <v>0</v>
      </c>
      <c r="F58" s="75">
        <v>0</v>
      </c>
      <c r="G58" s="75">
        <v>0</v>
      </c>
      <c r="H58" s="75">
        <v>0</v>
      </c>
      <c r="I58" s="75">
        <v>0</v>
      </c>
      <c r="J58" s="75">
        <v>0</v>
      </c>
      <c r="K58" s="75">
        <v>0</v>
      </c>
      <c r="L58" s="75">
        <v>0</v>
      </c>
      <c r="M58" s="75">
        <v>0</v>
      </c>
      <c r="N58" s="75">
        <v>0</v>
      </c>
      <c r="O58" s="75">
        <v>0</v>
      </c>
      <c r="P58" s="75">
        <v>0</v>
      </c>
      <c r="Q58" s="63">
        <f t="shared" si="5"/>
        <v>0</v>
      </c>
    </row>
    <row r="59" spans="2:17" x14ac:dyDescent="0.3">
      <c r="B59" s="50" t="s">
        <v>119</v>
      </c>
      <c r="C59" s="21">
        <v>0</v>
      </c>
      <c r="D59" s="21">
        <v>0</v>
      </c>
      <c r="E59" s="83">
        <v>1733501.52</v>
      </c>
      <c r="F59" s="75">
        <v>131080.17000000001</v>
      </c>
      <c r="G59" s="75"/>
      <c r="H59" s="75"/>
      <c r="I59" s="75">
        <v>27971600</v>
      </c>
      <c r="J59" s="75">
        <v>-11100380</v>
      </c>
      <c r="K59" s="75"/>
      <c r="L59" s="75"/>
      <c r="M59" s="75">
        <v>2607011.08</v>
      </c>
      <c r="N59" s="75">
        <v>141175971.47</v>
      </c>
      <c r="O59" s="75">
        <v>3100863.08</v>
      </c>
      <c r="P59" s="75">
        <v>97221474.86999999</v>
      </c>
      <c r="Q59" s="63">
        <f t="shared" si="5"/>
        <v>262841122.19</v>
      </c>
    </row>
    <row r="60" spans="2:17" x14ac:dyDescent="0.3">
      <c r="B60" s="50" t="s">
        <v>120</v>
      </c>
      <c r="C60" s="21">
        <v>40900752</v>
      </c>
      <c r="D60" s="21">
        <v>40900752.399999999</v>
      </c>
      <c r="E60" s="83">
        <v>315</v>
      </c>
      <c r="F60" s="75">
        <v>735110.91999999993</v>
      </c>
      <c r="G60" s="75">
        <v>353569.96</v>
      </c>
      <c r="H60" s="75">
        <v>179125.90000000002</v>
      </c>
      <c r="I60" s="75">
        <v>2914891.1999999997</v>
      </c>
      <c r="J60" s="75">
        <v>1117946.6099999999</v>
      </c>
      <c r="K60" s="75">
        <v>4539103</v>
      </c>
      <c r="L60" s="75">
        <v>0</v>
      </c>
      <c r="M60" s="75">
        <v>64864.72</v>
      </c>
      <c r="N60" s="75">
        <v>1062167.1499999999</v>
      </c>
      <c r="O60" s="75">
        <v>42124503.129999995</v>
      </c>
      <c r="P60" s="75">
        <v>29443954.870000001</v>
      </c>
      <c r="Q60" s="63">
        <f>SUM(E60:P60)</f>
        <v>82535552.459999993</v>
      </c>
    </row>
    <row r="61" spans="2:17" x14ac:dyDescent="0.3">
      <c r="B61" s="14" t="s">
        <v>36</v>
      </c>
      <c r="C61" s="58">
        <f>C62+C66</f>
        <v>8487857313</v>
      </c>
      <c r="D61" s="58">
        <f>D62+D66</f>
        <v>13558951409.590002</v>
      </c>
      <c r="E61" s="58">
        <f t="shared" ref="E61:P61" si="26">E62+E66</f>
        <v>251676632.27000001</v>
      </c>
      <c r="F61" s="58">
        <f t="shared" si="26"/>
        <v>360915659.16999996</v>
      </c>
      <c r="G61" s="58">
        <f t="shared" si="26"/>
        <v>587505250.70000005</v>
      </c>
      <c r="H61" s="58">
        <f t="shared" si="26"/>
        <v>475058977.95000005</v>
      </c>
      <c r="I61" s="58">
        <f t="shared" si="26"/>
        <v>474191063.28000009</v>
      </c>
      <c r="J61" s="58">
        <f t="shared" si="26"/>
        <v>367741109.31</v>
      </c>
      <c r="K61" s="58">
        <f t="shared" si="26"/>
        <v>942211869.37</v>
      </c>
      <c r="L61" s="58">
        <f t="shared" si="26"/>
        <v>466730734.19999999</v>
      </c>
      <c r="M61" s="58">
        <f t="shared" si="26"/>
        <v>4306656234.5200005</v>
      </c>
      <c r="N61" s="58">
        <f t="shared" si="26"/>
        <v>2393326368.5300002</v>
      </c>
      <c r="O61" s="58">
        <f t="shared" si="26"/>
        <v>1133366553.79</v>
      </c>
      <c r="P61" s="58">
        <f t="shared" si="26"/>
        <v>2666734576.9900002</v>
      </c>
      <c r="Q61" s="58">
        <f t="shared" si="5"/>
        <v>14426115030.08</v>
      </c>
    </row>
    <row r="62" spans="2:17" x14ac:dyDescent="0.3">
      <c r="B62" s="16" t="s">
        <v>39</v>
      </c>
      <c r="C62" s="61">
        <f t="shared" ref="C62:P62" si="27">C63</f>
        <v>8319547563</v>
      </c>
      <c r="D62" s="61">
        <f t="shared" si="27"/>
        <v>13389308458.150002</v>
      </c>
      <c r="E62" s="61">
        <f t="shared" si="27"/>
        <v>251676632.27000001</v>
      </c>
      <c r="F62" s="61">
        <f t="shared" si="27"/>
        <v>360915659.16999996</v>
      </c>
      <c r="G62" s="61">
        <f t="shared" si="27"/>
        <v>587505250.70000005</v>
      </c>
      <c r="H62" s="61">
        <f t="shared" si="27"/>
        <v>475058977.95000005</v>
      </c>
      <c r="I62" s="61">
        <f t="shared" si="27"/>
        <v>474191063.28000009</v>
      </c>
      <c r="J62" s="61">
        <f t="shared" si="27"/>
        <v>367741109.31</v>
      </c>
      <c r="K62" s="61">
        <f t="shared" si="27"/>
        <v>942211869.37</v>
      </c>
      <c r="L62" s="61">
        <f t="shared" si="27"/>
        <v>466730734.19999999</v>
      </c>
      <c r="M62" s="61">
        <f t="shared" si="27"/>
        <v>4306656234.5200005</v>
      </c>
      <c r="N62" s="61">
        <f t="shared" si="27"/>
        <v>2393326368.5300002</v>
      </c>
      <c r="O62" s="61">
        <f t="shared" si="27"/>
        <v>1133366553.79</v>
      </c>
      <c r="P62" s="61">
        <f t="shared" si="27"/>
        <v>2666734576.9900002</v>
      </c>
      <c r="Q62" s="59">
        <f t="shared" si="5"/>
        <v>14426115030.08</v>
      </c>
    </row>
    <row r="63" spans="2:17" x14ac:dyDescent="0.3">
      <c r="B63" s="18" t="s">
        <v>40</v>
      </c>
      <c r="C63" s="61">
        <f>C65</f>
        <v>8319547563</v>
      </c>
      <c r="D63" s="61">
        <f>SUM(D64:D65)</f>
        <v>13389308458.150002</v>
      </c>
      <c r="E63" s="61">
        <f t="shared" ref="E63:P63" si="28">E65</f>
        <v>251676632.27000001</v>
      </c>
      <c r="F63" s="61">
        <f t="shared" si="28"/>
        <v>360915659.16999996</v>
      </c>
      <c r="G63" s="61">
        <f t="shared" si="28"/>
        <v>587505250.70000005</v>
      </c>
      <c r="H63" s="61">
        <f t="shared" si="28"/>
        <v>475058977.95000005</v>
      </c>
      <c r="I63" s="61">
        <f t="shared" si="28"/>
        <v>474191063.28000009</v>
      </c>
      <c r="J63" s="61">
        <f t="shared" si="28"/>
        <v>367741109.31</v>
      </c>
      <c r="K63" s="61">
        <f t="shared" si="28"/>
        <v>942211869.37</v>
      </c>
      <c r="L63" s="61">
        <f t="shared" si="28"/>
        <v>466730734.19999999</v>
      </c>
      <c r="M63" s="61">
        <f t="shared" si="28"/>
        <v>4306656234.5200005</v>
      </c>
      <c r="N63" s="61">
        <f t="shared" si="28"/>
        <v>2393326368.5300002</v>
      </c>
      <c r="O63" s="61">
        <f t="shared" si="28"/>
        <v>1133366553.79</v>
      </c>
      <c r="P63" s="61">
        <f t="shared" si="28"/>
        <v>2666734576.9900002</v>
      </c>
      <c r="Q63" s="59">
        <f t="shared" si="5"/>
        <v>14426115030.08</v>
      </c>
    </row>
    <row r="64" spans="2:17" x14ac:dyDescent="0.3">
      <c r="B64" s="51" t="s">
        <v>122</v>
      </c>
      <c r="C64" s="62">
        <v>8319547563</v>
      </c>
      <c r="D64" s="62">
        <v>13379318986.150002</v>
      </c>
      <c r="E64" s="75">
        <v>251676632.27000001</v>
      </c>
      <c r="F64" s="75">
        <v>360915659.16999996</v>
      </c>
      <c r="G64" s="75">
        <v>587505250.70000005</v>
      </c>
      <c r="H64" s="75">
        <v>475058977.95000005</v>
      </c>
      <c r="I64" s="75">
        <v>474191063.28000009</v>
      </c>
      <c r="J64" s="75">
        <v>367741109.31</v>
      </c>
      <c r="K64" s="75">
        <v>942211869.37</v>
      </c>
      <c r="L64" s="75">
        <v>466730734.19999999</v>
      </c>
      <c r="M64" s="75">
        <v>4306656234.5200005</v>
      </c>
      <c r="N64" s="75">
        <v>2393326368.5300002</v>
      </c>
      <c r="O64" s="73">
        <v>1133366553.79</v>
      </c>
      <c r="P64" s="73">
        <v>2666734576.9900002</v>
      </c>
      <c r="Q64" s="60">
        <f t="shared" ref="Q64" si="29">SUM(E64:P64)</f>
        <v>14426115030.08</v>
      </c>
    </row>
    <row r="65" spans="2:17" x14ac:dyDescent="0.3">
      <c r="B65" s="51" t="s">
        <v>152</v>
      </c>
      <c r="C65" s="62">
        <v>8319547563</v>
      </c>
      <c r="D65" s="62">
        <v>9989472</v>
      </c>
      <c r="E65" s="75">
        <v>251676632.27000001</v>
      </c>
      <c r="F65" s="75">
        <v>360915659.16999996</v>
      </c>
      <c r="G65" s="75">
        <v>587505250.70000005</v>
      </c>
      <c r="H65" s="75">
        <v>475058977.95000005</v>
      </c>
      <c r="I65" s="75">
        <v>474191063.28000009</v>
      </c>
      <c r="J65" s="75">
        <v>367741109.31</v>
      </c>
      <c r="K65" s="75">
        <v>942211869.37</v>
      </c>
      <c r="L65" s="75">
        <v>466730734.19999999</v>
      </c>
      <c r="M65" s="75">
        <v>4306656234.5200005</v>
      </c>
      <c r="N65" s="75">
        <v>2393326368.5300002</v>
      </c>
      <c r="O65" s="73">
        <v>1133366553.79</v>
      </c>
      <c r="P65" s="73">
        <v>2666734576.9900002</v>
      </c>
      <c r="Q65" s="60">
        <f t="shared" si="5"/>
        <v>14426115030.08</v>
      </c>
    </row>
    <row r="66" spans="2:17" x14ac:dyDescent="0.3">
      <c r="B66" s="18" t="s">
        <v>123</v>
      </c>
      <c r="C66" s="17">
        <f t="shared" ref="C66:O67" si="30">C67</f>
        <v>168309750</v>
      </c>
      <c r="D66" s="17">
        <f t="shared" si="30"/>
        <v>169642951.44</v>
      </c>
      <c r="E66" s="83">
        <f t="shared" si="30"/>
        <v>0</v>
      </c>
      <c r="F66" s="83">
        <f t="shared" si="30"/>
        <v>0</v>
      </c>
      <c r="G66" s="83">
        <f t="shared" si="30"/>
        <v>0</v>
      </c>
      <c r="H66" s="83">
        <f t="shared" si="30"/>
        <v>0</v>
      </c>
      <c r="I66" s="83">
        <f t="shared" si="30"/>
        <v>0</v>
      </c>
      <c r="J66" s="83">
        <f t="shared" si="30"/>
        <v>0</v>
      </c>
      <c r="K66" s="83">
        <f t="shared" si="30"/>
        <v>0</v>
      </c>
      <c r="L66" s="73">
        <f t="shared" si="30"/>
        <v>0</v>
      </c>
      <c r="M66" s="73">
        <f t="shared" si="30"/>
        <v>0</v>
      </c>
      <c r="N66" s="73">
        <f t="shared" si="30"/>
        <v>0</v>
      </c>
      <c r="O66" s="73">
        <f t="shared" si="30"/>
        <v>0</v>
      </c>
      <c r="P66" s="73">
        <v>0</v>
      </c>
      <c r="Q66" s="60">
        <f>SUM(E66:P66)</f>
        <v>0</v>
      </c>
    </row>
    <row r="67" spans="2:17" x14ac:dyDescent="0.3">
      <c r="B67" s="50" t="s">
        <v>124</v>
      </c>
      <c r="C67" s="21">
        <f t="shared" si="30"/>
        <v>168309750</v>
      </c>
      <c r="D67" s="21">
        <f t="shared" si="30"/>
        <v>169642951.44</v>
      </c>
      <c r="E67" s="83">
        <f t="shared" si="30"/>
        <v>0</v>
      </c>
      <c r="F67" s="83">
        <f t="shared" si="30"/>
        <v>0</v>
      </c>
      <c r="G67" s="83">
        <f t="shared" si="30"/>
        <v>0</v>
      </c>
      <c r="H67" s="83">
        <f t="shared" si="30"/>
        <v>0</v>
      </c>
      <c r="I67" s="83">
        <f t="shared" si="30"/>
        <v>0</v>
      </c>
      <c r="J67" s="83">
        <f t="shared" si="30"/>
        <v>0</v>
      </c>
      <c r="K67" s="83">
        <f t="shared" si="30"/>
        <v>0</v>
      </c>
      <c r="L67" s="73">
        <f t="shared" si="30"/>
        <v>0</v>
      </c>
      <c r="M67" s="73">
        <f t="shared" si="30"/>
        <v>0</v>
      </c>
      <c r="N67" s="73">
        <f t="shared" si="30"/>
        <v>0</v>
      </c>
      <c r="O67" s="73">
        <f t="shared" si="30"/>
        <v>0</v>
      </c>
      <c r="P67" s="73">
        <v>0</v>
      </c>
      <c r="Q67" s="60">
        <f t="shared" si="5"/>
        <v>0</v>
      </c>
    </row>
    <row r="68" spans="2:17" x14ac:dyDescent="0.3">
      <c r="B68" s="32" t="s">
        <v>125</v>
      </c>
      <c r="C68" s="21">
        <v>168309750</v>
      </c>
      <c r="D68" s="21">
        <v>169642951.44</v>
      </c>
      <c r="E68" s="83">
        <v>0</v>
      </c>
      <c r="F68" s="83">
        <v>0</v>
      </c>
      <c r="G68" s="83">
        <v>0</v>
      </c>
      <c r="H68" s="83">
        <v>0</v>
      </c>
      <c r="I68" s="83">
        <v>0</v>
      </c>
      <c r="J68" s="83">
        <v>0</v>
      </c>
      <c r="K68" s="83">
        <v>0</v>
      </c>
      <c r="L68" s="73">
        <v>0</v>
      </c>
      <c r="M68" s="73">
        <v>0</v>
      </c>
      <c r="N68" s="73">
        <v>0</v>
      </c>
      <c r="O68" s="73">
        <v>0</v>
      </c>
      <c r="P68" s="73">
        <v>0</v>
      </c>
      <c r="Q68" s="60">
        <f t="shared" si="5"/>
        <v>0</v>
      </c>
    </row>
    <row r="69" spans="2:17" x14ac:dyDescent="0.3">
      <c r="B69" s="47" t="s">
        <v>42</v>
      </c>
      <c r="C69" s="31">
        <f t="shared" ref="C69:O69" si="31">C11+C61</f>
        <v>160613548893</v>
      </c>
      <c r="D69" s="31">
        <f t="shared" si="31"/>
        <v>176471105054.53998</v>
      </c>
      <c r="E69" s="27">
        <f t="shared" si="31"/>
        <v>14878748871.82</v>
      </c>
      <c r="F69" s="27">
        <f t="shared" si="31"/>
        <v>8956029989.2600002</v>
      </c>
      <c r="G69" s="27">
        <f t="shared" si="31"/>
        <v>9393766650.7200012</v>
      </c>
      <c r="H69" s="27">
        <f t="shared" si="31"/>
        <v>9714862164.039999</v>
      </c>
      <c r="I69" s="27">
        <f t="shared" si="31"/>
        <v>10043217531.059999</v>
      </c>
      <c r="J69" s="27">
        <f t="shared" si="31"/>
        <v>9292114550.329998</v>
      </c>
      <c r="K69" s="27">
        <f t="shared" si="31"/>
        <v>9563073972.6000023</v>
      </c>
      <c r="L69" s="27">
        <f t="shared" si="31"/>
        <v>8839028602.1299992</v>
      </c>
      <c r="M69" s="27">
        <f t="shared" si="31"/>
        <v>10889006177.66</v>
      </c>
      <c r="N69" s="27">
        <f t="shared" si="31"/>
        <v>12164285134.620001</v>
      </c>
      <c r="O69" s="27">
        <f t="shared" si="31"/>
        <v>16358514716.93</v>
      </c>
      <c r="P69" s="27">
        <f>P61+P11</f>
        <v>11216530672.789999</v>
      </c>
      <c r="Q69" s="27">
        <f>+Q11+Q61</f>
        <v>131309179033.95999</v>
      </c>
    </row>
    <row r="70" spans="2:17" x14ac:dyDescent="0.3">
      <c r="E70" s="79">
        <v>0</v>
      </c>
      <c r="F70" s="79">
        <v>0</v>
      </c>
      <c r="G70" s="79">
        <v>0</v>
      </c>
      <c r="H70" s="79">
        <v>0</v>
      </c>
      <c r="I70" s="79">
        <v>0</v>
      </c>
      <c r="J70" s="79">
        <v>0</v>
      </c>
      <c r="K70" s="79">
        <v>0</v>
      </c>
      <c r="L70" s="75">
        <v>0</v>
      </c>
      <c r="M70" s="75">
        <v>0</v>
      </c>
      <c r="N70" s="75">
        <v>0</v>
      </c>
      <c r="O70" s="75">
        <v>0</v>
      </c>
      <c r="P70" s="75"/>
      <c r="Q70" s="75"/>
    </row>
    <row r="71" spans="2:17" x14ac:dyDescent="0.3">
      <c r="B71" s="47" t="s">
        <v>126</v>
      </c>
      <c r="C71" s="31">
        <f t="shared" ref="C71" si="32">+C72+C78</f>
        <v>500000000</v>
      </c>
      <c r="D71" s="31">
        <f>+D72+D78</f>
        <v>14152191496.57</v>
      </c>
      <c r="E71" s="27">
        <f>+E72+E78</f>
        <v>0</v>
      </c>
      <c r="F71" s="27">
        <f t="shared" ref="F71:P71" si="33">+F72+F78</f>
        <v>0</v>
      </c>
      <c r="G71" s="27">
        <f t="shared" si="33"/>
        <v>0</v>
      </c>
      <c r="H71" s="27">
        <f t="shared" si="33"/>
        <v>0</v>
      </c>
      <c r="I71" s="27">
        <f t="shared" si="33"/>
        <v>0</v>
      </c>
      <c r="J71" s="27">
        <f t="shared" si="33"/>
        <v>35000</v>
      </c>
      <c r="K71" s="27">
        <f t="shared" si="33"/>
        <v>0</v>
      </c>
      <c r="L71" s="27">
        <f t="shared" si="33"/>
        <v>0</v>
      </c>
      <c r="M71" s="27">
        <f t="shared" si="33"/>
        <v>0</v>
      </c>
      <c r="N71" s="27">
        <f t="shared" si="33"/>
        <v>0</v>
      </c>
      <c r="O71" s="27">
        <f t="shared" si="33"/>
        <v>0</v>
      </c>
      <c r="P71" s="27">
        <f t="shared" si="33"/>
        <v>0</v>
      </c>
      <c r="Q71" s="27">
        <f>SUM(E71:P71)</f>
        <v>35000</v>
      </c>
    </row>
    <row r="72" spans="2:17" x14ac:dyDescent="0.3">
      <c r="B72" s="35" t="s">
        <v>52</v>
      </c>
      <c r="C72" s="58">
        <f t="shared" ref="C72" si="34">C73+C76</f>
        <v>500000000</v>
      </c>
      <c r="D72" s="58">
        <f>D73+D76</f>
        <v>12302191496.57</v>
      </c>
      <c r="E72" s="58">
        <f>E73+E76</f>
        <v>0</v>
      </c>
      <c r="F72" s="58">
        <f t="shared" ref="F72:P72" si="35">F73+F76</f>
        <v>0</v>
      </c>
      <c r="G72" s="58">
        <f t="shared" si="35"/>
        <v>0</v>
      </c>
      <c r="H72" s="58">
        <f t="shared" si="35"/>
        <v>0</v>
      </c>
      <c r="I72" s="58">
        <f t="shared" si="35"/>
        <v>0</v>
      </c>
      <c r="J72" s="58">
        <f t="shared" si="35"/>
        <v>35000</v>
      </c>
      <c r="K72" s="58">
        <f t="shared" si="35"/>
        <v>0</v>
      </c>
      <c r="L72" s="58">
        <f t="shared" si="35"/>
        <v>0</v>
      </c>
      <c r="M72" s="58">
        <f t="shared" si="35"/>
        <v>0</v>
      </c>
      <c r="N72" s="58">
        <f t="shared" si="35"/>
        <v>0</v>
      </c>
      <c r="O72" s="58">
        <f t="shared" si="35"/>
        <v>0</v>
      </c>
      <c r="P72" s="58">
        <f t="shared" si="35"/>
        <v>0</v>
      </c>
      <c r="Q72" s="58">
        <f>SUM(E72:P72)</f>
        <v>35000</v>
      </c>
    </row>
    <row r="73" spans="2:17" x14ac:dyDescent="0.3">
      <c r="B73" s="18" t="s">
        <v>53</v>
      </c>
      <c r="C73" s="61">
        <f t="shared" ref="C73" si="36">C74+C75</f>
        <v>0</v>
      </c>
      <c r="D73" s="61">
        <f>D74+D75</f>
        <v>11802191496.57</v>
      </c>
      <c r="E73" s="61">
        <f>E74+E75</f>
        <v>0</v>
      </c>
      <c r="F73" s="61">
        <f t="shared" ref="F73:P73" si="37">F74+F75</f>
        <v>0</v>
      </c>
      <c r="G73" s="61">
        <f t="shared" si="37"/>
        <v>0</v>
      </c>
      <c r="H73" s="61">
        <f t="shared" si="37"/>
        <v>0</v>
      </c>
      <c r="I73" s="61">
        <f t="shared" si="37"/>
        <v>0</v>
      </c>
      <c r="J73" s="61">
        <f t="shared" si="37"/>
        <v>35000</v>
      </c>
      <c r="K73" s="61">
        <f t="shared" si="37"/>
        <v>0</v>
      </c>
      <c r="L73" s="61">
        <f t="shared" si="37"/>
        <v>0</v>
      </c>
      <c r="M73" s="61">
        <f t="shared" si="37"/>
        <v>0</v>
      </c>
      <c r="N73" s="61">
        <f t="shared" si="37"/>
        <v>0</v>
      </c>
      <c r="O73" s="61">
        <f t="shared" si="37"/>
        <v>0</v>
      </c>
      <c r="P73" s="61">
        <f t="shared" si="37"/>
        <v>0</v>
      </c>
      <c r="Q73" s="61">
        <f t="shared" ref="Q73:Q83" si="38">SUM(E73:P73)</f>
        <v>35000</v>
      </c>
    </row>
    <row r="74" spans="2:17" x14ac:dyDescent="0.3">
      <c r="B74" s="40" t="s">
        <v>127</v>
      </c>
      <c r="C74" s="63">
        <v>0</v>
      </c>
      <c r="D74" s="63">
        <v>83161194.079999998</v>
      </c>
      <c r="E74" s="63">
        <v>0</v>
      </c>
      <c r="F74" s="63">
        <v>0</v>
      </c>
      <c r="G74" s="63">
        <v>0</v>
      </c>
      <c r="H74" s="63">
        <v>0</v>
      </c>
      <c r="I74" s="63">
        <v>0</v>
      </c>
      <c r="J74" s="63">
        <v>0</v>
      </c>
      <c r="K74" s="63">
        <v>0</v>
      </c>
      <c r="L74" s="63">
        <v>0</v>
      </c>
      <c r="M74" s="63">
        <v>0</v>
      </c>
      <c r="N74" s="63">
        <v>0</v>
      </c>
      <c r="O74" s="63">
        <v>0</v>
      </c>
      <c r="P74" s="63">
        <v>0</v>
      </c>
      <c r="Q74" s="63">
        <f t="shared" si="38"/>
        <v>0</v>
      </c>
    </row>
    <row r="75" spans="2:17" x14ac:dyDescent="0.3">
      <c r="B75" s="40" t="s">
        <v>128</v>
      </c>
      <c r="C75" s="63">
        <v>0</v>
      </c>
      <c r="D75" s="63">
        <v>11719030302.49</v>
      </c>
      <c r="E75" s="63">
        <v>0</v>
      </c>
      <c r="F75" s="63">
        <v>0</v>
      </c>
      <c r="G75" s="63">
        <v>0</v>
      </c>
      <c r="H75" s="63">
        <v>0</v>
      </c>
      <c r="I75" s="63">
        <v>0</v>
      </c>
      <c r="J75" s="63">
        <v>35000</v>
      </c>
      <c r="K75" s="63">
        <v>0</v>
      </c>
      <c r="L75" s="63">
        <v>0</v>
      </c>
      <c r="M75" s="63">
        <v>0</v>
      </c>
      <c r="N75" s="63">
        <v>0</v>
      </c>
      <c r="O75" s="63">
        <v>0</v>
      </c>
      <c r="P75" s="63">
        <v>0</v>
      </c>
      <c r="Q75" s="63">
        <f t="shared" si="38"/>
        <v>35000</v>
      </c>
    </row>
    <row r="76" spans="2:17" x14ac:dyDescent="0.3">
      <c r="B76" s="18" t="s">
        <v>55</v>
      </c>
      <c r="C76" s="61">
        <f t="shared" ref="C76:D76" si="39">C77</f>
        <v>500000000</v>
      </c>
      <c r="D76" s="61">
        <f t="shared" si="39"/>
        <v>500000000</v>
      </c>
      <c r="E76" s="61">
        <f>E77</f>
        <v>0</v>
      </c>
      <c r="F76" s="61">
        <f t="shared" ref="F76:O76" si="40">F77</f>
        <v>0</v>
      </c>
      <c r="G76" s="61">
        <f t="shared" si="40"/>
        <v>0</v>
      </c>
      <c r="H76" s="61">
        <f t="shared" si="40"/>
        <v>0</v>
      </c>
      <c r="I76" s="61">
        <f t="shared" si="40"/>
        <v>0</v>
      </c>
      <c r="J76" s="61">
        <f t="shared" si="40"/>
        <v>0</v>
      </c>
      <c r="K76" s="61">
        <f t="shared" si="40"/>
        <v>0</v>
      </c>
      <c r="L76" s="61">
        <f t="shared" si="40"/>
        <v>0</v>
      </c>
      <c r="M76" s="61">
        <f t="shared" si="40"/>
        <v>0</v>
      </c>
      <c r="N76" s="61">
        <f t="shared" si="40"/>
        <v>0</v>
      </c>
      <c r="O76" s="61">
        <f t="shared" si="40"/>
        <v>0</v>
      </c>
      <c r="P76" s="61">
        <v>0</v>
      </c>
      <c r="Q76" s="61">
        <f t="shared" si="38"/>
        <v>0</v>
      </c>
    </row>
    <row r="77" spans="2:17" x14ac:dyDescent="0.3">
      <c r="B77" s="40" t="s">
        <v>56</v>
      </c>
      <c r="C77" s="63">
        <v>500000000</v>
      </c>
      <c r="D77" s="63">
        <v>500000000</v>
      </c>
      <c r="E77" s="63"/>
      <c r="F77" s="63"/>
      <c r="G77" s="63"/>
      <c r="H77" s="63"/>
      <c r="I77" s="63"/>
      <c r="J77" s="63"/>
      <c r="K77" s="63"/>
      <c r="L77" s="63"/>
      <c r="M77" s="63"/>
      <c r="N77" s="63"/>
      <c r="O77" s="63"/>
      <c r="P77" s="63">
        <v>0</v>
      </c>
      <c r="Q77" s="63">
        <f t="shared" si="38"/>
        <v>0</v>
      </c>
    </row>
    <row r="78" spans="2:17" x14ac:dyDescent="0.3">
      <c r="B78" s="35" t="s">
        <v>57</v>
      </c>
      <c r="C78" s="58">
        <v>0</v>
      </c>
      <c r="D78" s="58">
        <f>D79+D81</f>
        <v>1850000000</v>
      </c>
      <c r="E78" s="58">
        <v>0</v>
      </c>
      <c r="F78" s="58">
        <v>0</v>
      </c>
      <c r="G78" s="58">
        <v>0</v>
      </c>
      <c r="H78" s="58">
        <v>0</v>
      </c>
      <c r="I78" s="58">
        <v>0</v>
      </c>
      <c r="J78" s="58">
        <v>0</v>
      </c>
      <c r="K78" s="58">
        <v>0</v>
      </c>
      <c r="L78" s="58">
        <v>0</v>
      </c>
      <c r="M78" s="58">
        <v>0</v>
      </c>
      <c r="N78" s="58">
        <v>0</v>
      </c>
      <c r="O78" s="58">
        <v>0</v>
      </c>
      <c r="P78" s="58">
        <f t="shared" ref="P78" si="41">P79+P81</f>
        <v>0</v>
      </c>
      <c r="Q78" s="58">
        <f t="shared" si="38"/>
        <v>0</v>
      </c>
    </row>
    <row r="79" spans="2:17" x14ac:dyDescent="0.3">
      <c r="B79" s="18" t="s">
        <v>58</v>
      </c>
      <c r="C79" s="61">
        <f t="shared" ref="C79:D79" si="42">C80</f>
        <v>0</v>
      </c>
      <c r="D79" s="61">
        <f t="shared" si="42"/>
        <v>1850000000</v>
      </c>
      <c r="E79" s="61">
        <f>E80</f>
        <v>0</v>
      </c>
      <c r="F79" s="61">
        <f t="shared" ref="F79:O79" si="43">F80</f>
        <v>0</v>
      </c>
      <c r="G79" s="61">
        <f t="shared" si="43"/>
        <v>0</v>
      </c>
      <c r="H79" s="61">
        <f t="shared" si="43"/>
        <v>0</v>
      </c>
      <c r="I79" s="61">
        <f t="shared" si="43"/>
        <v>0</v>
      </c>
      <c r="J79" s="61">
        <f t="shared" si="43"/>
        <v>0</v>
      </c>
      <c r="K79" s="61">
        <f t="shared" si="43"/>
        <v>0</v>
      </c>
      <c r="L79" s="61">
        <f t="shared" si="43"/>
        <v>0</v>
      </c>
      <c r="M79" s="61">
        <f t="shared" si="43"/>
        <v>0</v>
      </c>
      <c r="N79" s="61">
        <f t="shared" si="43"/>
        <v>0</v>
      </c>
      <c r="O79" s="61">
        <f t="shared" si="43"/>
        <v>0</v>
      </c>
      <c r="P79" s="61">
        <v>0</v>
      </c>
      <c r="Q79" s="61">
        <f t="shared" si="38"/>
        <v>0</v>
      </c>
    </row>
    <row r="80" spans="2:17" x14ac:dyDescent="0.3">
      <c r="B80" s="40" t="s">
        <v>80</v>
      </c>
      <c r="C80" s="63">
        <v>0</v>
      </c>
      <c r="D80" s="63">
        <v>1850000000</v>
      </c>
      <c r="E80" s="63">
        <v>0</v>
      </c>
      <c r="F80" s="63">
        <v>0</v>
      </c>
      <c r="G80" s="63">
        <v>0</v>
      </c>
      <c r="H80" s="63">
        <v>0</v>
      </c>
      <c r="I80" s="63">
        <v>0</v>
      </c>
      <c r="J80" s="63">
        <v>0</v>
      </c>
      <c r="K80" s="63">
        <v>0</v>
      </c>
      <c r="L80" s="63">
        <v>0</v>
      </c>
      <c r="M80" s="63">
        <v>0</v>
      </c>
      <c r="N80" s="63">
        <v>0</v>
      </c>
      <c r="O80" s="63">
        <v>0</v>
      </c>
      <c r="P80" s="63">
        <v>0</v>
      </c>
      <c r="Q80" s="63">
        <f t="shared" si="38"/>
        <v>0</v>
      </c>
    </row>
    <row r="81" spans="2:17" x14ac:dyDescent="0.3">
      <c r="B81" s="18" t="s">
        <v>70</v>
      </c>
      <c r="C81" s="61">
        <f t="shared" ref="C81:D81" si="44">SUM(C82:C83)</f>
        <v>0</v>
      </c>
      <c r="D81" s="61">
        <f t="shared" si="44"/>
        <v>0</v>
      </c>
      <c r="E81" s="61">
        <f>SUM(E82:E83)</f>
        <v>0</v>
      </c>
      <c r="F81" s="61">
        <f t="shared" ref="F81:O81" si="45">SUM(F82:F83)</f>
        <v>0</v>
      </c>
      <c r="G81" s="61">
        <f t="shared" si="45"/>
        <v>0</v>
      </c>
      <c r="H81" s="61">
        <f t="shared" si="45"/>
        <v>0</v>
      </c>
      <c r="I81" s="61">
        <f t="shared" si="45"/>
        <v>0</v>
      </c>
      <c r="J81" s="61">
        <f t="shared" si="45"/>
        <v>0</v>
      </c>
      <c r="K81" s="61">
        <f t="shared" si="45"/>
        <v>0</v>
      </c>
      <c r="L81" s="61">
        <f t="shared" si="45"/>
        <v>0</v>
      </c>
      <c r="M81" s="61">
        <f t="shared" si="45"/>
        <v>0</v>
      </c>
      <c r="N81" s="61">
        <f t="shared" si="45"/>
        <v>0</v>
      </c>
      <c r="O81" s="61">
        <f t="shared" si="45"/>
        <v>0</v>
      </c>
      <c r="P81" s="61">
        <v>0</v>
      </c>
      <c r="Q81" s="61">
        <f t="shared" si="38"/>
        <v>0</v>
      </c>
    </row>
    <row r="82" spans="2:17" x14ac:dyDescent="0.3">
      <c r="B82" s="40" t="s">
        <v>74</v>
      </c>
      <c r="C82" s="63">
        <v>0</v>
      </c>
      <c r="D82" s="63">
        <v>0</v>
      </c>
      <c r="E82" s="63">
        <v>0</v>
      </c>
      <c r="F82" s="63">
        <v>0</v>
      </c>
      <c r="G82" s="63">
        <v>0</v>
      </c>
      <c r="H82" s="63">
        <v>0</v>
      </c>
      <c r="I82" s="63">
        <v>0</v>
      </c>
      <c r="J82" s="63">
        <v>0</v>
      </c>
      <c r="K82" s="63">
        <v>0</v>
      </c>
      <c r="L82" s="63">
        <v>0</v>
      </c>
      <c r="M82" s="63">
        <v>0</v>
      </c>
      <c r="N82" s="63">
        <v>0</v>
      </c>
      <c r="O82" s="63">
        <v>0</v>
      </c>
      <c r="P82" s="63">
        <v>0</v>
      </c>
      <c r="Q82" s="63">
        <f t="shared" si="38"/>
        <v>0</v>
      </c>
    </row>
    <row r="83" spans="2:17" x14ac:dyDescent="0.3">
      <c r="B83" s="40" t="s">
        <v>71</v>
      </c>
      <c r="C83" s="63">
        <v>0</v>
      </c>
      <c r="D83" s="63">
        <v>0</v>
      </c>
      <c r="E83" s="63">
        <v>0</v>
      </c>
      <c r="F83" s="63">
        <v>0</v>
      </c>
      <c r="G83" s="63">
        <v>0</v>
      </c>
      <c r="H83" s="63">
        <v>0</v>
      </c>
      <c r="I83" s="63">
        <v>0</v>
      </c>
      <c r="J83" s="63">
        <v>0</v>
      </c>
      <c r="K83" s="63">
        <v>0</v>
      </c>
      <c r="L83" s="63">
        <v>0</v>
      </c>
      <c r="M83" s="63">
        <v>0</v>
      </c>
      <c r="N83" s="63">
        <v>0</v>
      </c>
      <c r="O83" s="63">
        <v>0</v>
      </c>
      <c r="P83" s="63">
        <v>0</v>
      </c>
      <c r="Q83" s="63">
        <f t="shared" si="38"/>
        <v>0</v>
      </c>
    </row>
    <row r="84" spans="2:17" x14ac:dyDescent="0.3">
      <c r="B84" s="47" t="s">
        <v>81</v>
      </c>
      <c r="C84" s="31">
        <f t="shared" ref="C84:D84" si="46">C69+C71</f>
        <v>161113548893</v>
      </c>
      <c r="D84" s="31">
        <f t="shared" si="46"/>
        <v>190623296551.10999</v>
      </c>
      <c r="E84" s="27">
        <f>E69+E71</f>
        <v>14878748871.82</v>
      </c>
      <c r="F84" s="27">
        <f t="shared" ref="F84:Q84" si="47">F69+F71</f>
        <v>8956029989.2600002</v>
      </c>
      <c r="G84" s="27">
        <f t="shared" si="47"/>
        <v>9393766650.7200012</v>
      </c>
      <c r="H84" s="27">
        <f t="shared" si="47"/>
        <v>9714862164.039999</v>
      </c>
      <c r="I84" s="27">
        <f t="shared" si="47"/>
        <v>10043217531.059999</v>
      </c>
      <c r="J84" s="27">
        <f t="shared" si="47"/>
        <v>9292149550.329998</v>
      </c>
      <c r="K84" s="27">
        <f t="shared" si="47"/>
        <v>9563073972.6000023</v>
      </c>
      <c r="L84" s="27">
        <f t="shared" si="47"/>
        <v>8839028602.1299992</v>
      </c>
      <c r="M84" s="27">
        <f t="shared" si="47"/>
        <v>10889006177.66</v>
      </c>
      <c r="N84" s="27">
        <f t="shared" si="47"/>
        <v>12164285134.620001</v>
      </c>
      <c r="O84" s="27">
        <f t="shared" si="47"/>
        <v>16358514716.93</v>
      </c>
      <c r="P84" s="27">
        <f t="shared" si="47"/>
        <v>11216530672.789999</v>
      </c>
      <c r="Q84" s="27">
        <f t="shared" si="47"/>
        <v>131309214033.95999</v>
      </c>
    </row>
    <row r="85" spans="2:17" x14ac:dyDescent="0.3">
      <c r="B85" s="46" t="s">
        <v>140</v>
      </c>
      <c r="D85" s="56"/>
      <c r="E85" s="56"/>
      <c r="F85" s="56"/>
      <c r="G85" s="56"/>
      <c r="H85" s="56"/>
      <c r="I85" s="56"/>
      <c r="J85" s="56"/>
      <c r="K85" s="56"/>
      <c r="L85" s="56"/>
      <c r="M85" s="56"/>
      <c r="N85" s="56"/>
      <c r="O85" s="56"/>
      <c r="P85" s="56"/>
      <c r="Q85" s="56"/>
    </row>
    <row r="86" spans="2:17" x14ac:dyDescent="0.3">
      <c r="B86" s="45" t="s">
        <v>153</v>
      </c>
      <c r="E86" s="76"/>
      <c r="F86" s="76"/>
      <c r="G86" s="76"/>
      <c r="H86" s="76"/>
      <c r="I86" s="76"/>
      <c r="J86" s="76"/>
      <c r="K86" s="76"/>
      <c r="L86" s="76"/>
      <c r="M86" s="76"/>
      <c r="N86" s="56"/>
      <c r="Q86" s="76"/>
    </row>
    <row r="87" spans="2:17" x14ac:dyDescent="0.3">
      <c r="B87" s="46" t="s">
        <v>154</v>
      </c>
      <c r="I87" s="56"/>
      <c r="J87" s="56"/>
      <c r="K87" s="56"/>
      <c r="L87" s="56"/>
      <c r="M87" s="56"/>
      <c r="N87" s="56"/>
      <c r="O87" s="56"/>
      <c r="P87" s="56"/>
      <c r="Q87" s="56"/>
    </row>
    <row r="88" spans="2:17" x14ac:dyDescent="0.3">
      <c r="B88" s="72" t="s">
        <v>43</v>
      </c>
      <c r="F88" s="56"/>
      <c r="G88" s="77"/>
      <c r="H88" s="56"/>
      <c r="I88" s="56"/>
      <c r="J88" s="56"/>
      <c r="K88" s="56"/>
      <c r="L88" s="56"/>
      <c r="M88" s="56"/>
      <c r="N88" s="56"/>
      <c r="O88" s="56"/>
      <c r="P88" s="56"/>
      <c r="Q88" s="56"/>
    </row>
    <row r="89" spans="2:17" x14ac:dyDescent="0.3">
      <c r="E89" s="56"/>
      <c r="F89" s="56"/>
      <c r="G89" s="56"/>
      <c r="H89" s="56"/>
      <c r="I89" s="56"/>
      <c r="J89" s="56"/>
      <c r="K89" s="56"/>
      <c r="L89" s="56"/>
      <c r="M89" s="56"/>
      <c r="N89" s="56"/>
      <c r="O89" s="56"/>
      <c r="P89" s="56"/>
    </row>
  </sheetData>
  <mergeCells count="7">
    <mergeCell ref="B3:Q3"/>
    <mergeCell ref="B4:Q4"/>
    <mergeCell ref="B5:Q5"/>
    <mergeCell ref="B6:Q6"/>
    <mergeCell ref="B9:B10"/>
    <mergeCell ref="D9:D10"/>
    <mergeCell ref="E9:Q9"/>
  </mergeCells>
  <pageMargins left="0.7" right="0.7" top="0.75" bottom="0.75" header="0.3" footer="0.3"/>
  <pageSetup orientation="portrait" r:id="rId1"/>
  <ignoredErrors>
    <ignoredError sqref="Q18:Q41 F36:O36 Q42:Q47 Q53:Q63 P48:Q52 P53:P68 P42:P47 Q65:Q68" formulaRange="1"/>
    <ignoredError sqref="Q64" formula="1"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7E056-E154-4C86-81DB-0782E309EBC5}">
  <dimension ref="A1:V98"/>
  <sheetViews>
    <sheetView showGridLines="0" zoomScale="80" zoomScaleNormal="80" workbookViewId="0">
      <selection activeCell="B9" sqref="B9:B10"/>
    </sheetView>
  </sheetViews>
  <sheetFormatPr baseColWidth="10" defaultColWidth="11.44140625" defaultRowHeight="14.4" x14ac:dyDescent="0.3"/>
  <cols>
    <col min="1" max="1" width="19.44140625" customWidth="1"/>
    <col min="2" max="2" width="102" customWidth="1"/>
    <col min="3" max="3" width="19.109375" bestFit="1" customWidth="1"/>
    <col min="4" max="4" width="19.109375" customWidth="1"/>
    <col min="5" max="5" width="18.33203125" customWidth="1"/>
    <col min="6" max="6" width="18.88671875" customWidth="1"/>
    <col min="7" max="8" width="17.5546875" customWidth="1"/>
    <col min="9" max="9" width="12.88671875" customWidth="1"/>
    <col min="10" max="10" width="16.33203125" customWidth="1"/>
    <col min="11" max="11" width="17" customWidth="1"/>
    <col min="12" max="12" width="14.44140625" customWidth="1"/>
    <col min="13" max="13" width="19.109375" bestFit="1" customWidth="1"/>
    <col min="14" max="14" width="12.88671875" customWidth="1"/>
    <col min="15" max="15" width="17.88671875" bestFit="1" customWidth="1"/>
    <col min="16" max="16" width="12.88671875" customWidth="1"/>
    <col min="17" max="17" width="18.88671875" bestFit="1" customWidth="1"/>
    <col min="18" max="18" width="20" bestFit="1" customWidth="1"/>
    <col min="19" max="19" width="18.88671875" bestFit="1" customWidth="1"/>
    <col min="20" max="20" width="18.44140625" bestFit="1" customWidth="1"/>
    <col min="21" max="21" width="19.5546875" bestFit="1" customWidth="1"/>
    <col min="24" max="24" width="17.88671875" bestFit="1" customWidth="1"/>
  </cols>
  <sheetData>
    <row r="1" spans="2:19" x14ac:dyDescent="0.3">
      <c r="C1" s="48"/>
      <c r="D1" s="48"/>
      <c r="E1" s="49"/>
      <c r="F1" s="49"/>
      <c r="G1" s="49"/>
      <c r="H1" s="49"/>
      <c r="I1" s="49"/>
      <c r="J1" s="49"/>
      <c r="K1" s="49"/>
      <c r="L1" s="49"/>
      <c r="M1" s="49"/>
      <c r="O1" s="3"/>
      <c r="P1" s="3"/>
    </row>
    <row r="2" spans="2:19" x14ac:dyDescent="0.3">
      <c r="C2" s="48"/>
      <c r="D2" s="48"/>
      <c r="E2" s="49"/>
      <c r="F2" s="49"/>
      <c r="G2" s="49"/>
      <c r="H2" s="49"/>
      <c r="I2" s="49"/>
      <c r="J2" s="49"/>
      <c r="K2" s="49"/>
      <c r="L2" s="49"/>
      <c r="M2" s="49"/>
      <c r="O2" s="3"/>
      <c r="P2" s="3"/>
    </row>
    <row r="3" spans="2:19" ht="28.8" x14ac:dyDescent="0.3">
      <c r="B3" s="98" t="s">
        <v>0</v>
      </c>
      <c r="C3" s="98"/>
      <c r="D3" s="98"/>
      <c r="E3" s="98"/>
      <c r="F3" s="98"/>
      <c r="G3" s="98"/>
      <c r="H3" s="98"/>
      <c r="I3" s="98"/>
      <c r="J3" s="98"/>
      <c r="K3" s="98"/>
      <c r="L3" s="98"/>
      <c r="M3" s="98"/>
      <c r="N3" s="98"/>
      <c r="O3" s="98"/>
      <c r="P3" s="98"/>
      <c r="Q3" s="98"/>
    </row>
    <row r="4" spans="2:19" ht="21" x14ac:dyDescent="0.3">
      <c r="B4" s="97" t="s">
        <v>1</v>
      </c>
      <c r="C4" s="97"/>
      <c r="D4" s="97"/>
      <c r="E4" s="97"/>
      <c r="F4" s="97"/>
      <c r="G4" s="97"/>
      <c r="H4" s="97"/>
      <c r="I4" s="97"/>
      <c r="J4" s="97"/>
      <c r="K4" s="97"/>
      <c r="L4" s="97"/>
      <c r="M4" s="97"/>
      <c r="N4" s="97"/>
      <c r="O4" s="97"/>
      <c r="P4" s="97"/>
      <c r="Q4" s="97"/>
    </row>
    <row r="5" spans="2:19" ht="31.5" customHeight="1" x14ac:dyDescent="0.3">
      <c r="B5" s="106" t="s">
        <v>2</v>
      </c>
      <c r="C5" s="106"/>
      <c r="D5" s="106"/>
      <c r="E5" s="106"/>
      <c r="F5" s="106"/>
      <c r="G5" s="106"/>
      <c r="H5" s="106"/>
      <c r="I5" s="106"/>
      <c r="J5" s="106"/>
      <c r="K5" s="106"/>
      <c r="L5" s="106"/>
      <c r="M5" s="106"/>
      <c r="N5" s="106"/>
      <c r="O5" s="106"/>
      <c r="P5" s="106"/>
      <c r="Q5" s="106"/>
    </row>
    <row r="6" spans="2:19" ht="15.6" x14ac:dyDescent="0.3">
      <c r="B6" s="99" t="s">
        <v>3</v>
      </c>
      <c r="C6" s="99"/>
      <c r="D6" s="99"/>
      <c r="E6" s="99"/>
      <c r="F6" s="99"/>
      <c r="G6" s="99"/>
      <c r="H6" s="99"/>
      <c r="I6" s="99"/>
      <c r="J6" s="99"/>
      <c r="K6" s="99"/>
      <c r="L6" s="99"/>
      <c r="M6" s="99"/>
      <c r="N6" s="99"/>
      <c r="O6" s="99"/>
      <c r="P6" s="99"/>
      <c r="Q6" s="99"/>
    </row>
    <row r="7" spans="2:19" x14ac:dyDescent="0.3">
      <c r="B7" s="4"/>
      <c r="C7" s="5"/>
      <c r="D7" s="5"/>
      <c r="E7" s="6"/>
      <c r="F7" s="6"/>
      <c r="G7" s="6"/>
      <c r="H7" s="6"/>
      <c r="I7" s="6"/>
      <c r="J7" s="6"/>
      <c r="K7" s="6"/>
      <c r="L7" s="6"/>
      <c r="M7" s="6"/>
      <c r="O7" s="3"/>
      <c r="P7" s="3"/>
    </row>
    <row r="8" spans="2:19" x14ac:dyDescent="0.3">
      <c r="B8" s="7" t="s">
        <v>168</v>
      </c>
      <c r="C8" s="8"/>
      <c r="D8" s="8"/>
      <c r="E8" s="44"/>
      <c r="F8" s="44"/>
      <c r="G8" s="9"/>
      <c r="H8" s="9"/>
      <c r="I8" s="9"/>
      <c r="J8" s="9"/>
      <c r="K8" s="9"/>
      <c r="L8" s="9"/>
      <c r="M8" s="9"/>
      <c r="O8" s="3"/>
      <c r="P8" s="3"/>
      <c r="Q8" s="10" t="s">
        <v>5</v>
      </c>
    </row>
    <row r="9" spans="2:19" ht="15" customHeight="1" x14ac:dyDescent="0.3">
      <c r="B9" s="110" t="s">
        <v>6</v>
      </c>
      <c r="C9" s="64" t="s">
        <v>85</v>
      </c>
      <c r="D9" s="111" t="s">
        <v>134</v>
      </c>
      <c r="E9" s="104" t="s">
        <v>79</v>
      </c>
      <c r="F9" s="105"/>
      <c r="G9" s="105"/>
      <c r="H9" s="105"/>
      <c r="I9" s="105"/>
      <c r="J9" s="105"/>
      <c r="K9" s="105"/>
      <c r="L9" s="105"/>
      <c r="M9" s="105"/>
      <c r="N9" s="105"/>
      <c r="O9" s="105"/>
      <c r="P9" s="105"/>
      <c r="Q9" s="105"/>
    </row>
    <row r="10" spans="2:19" x14ac:dyDescent="0.3">
      <c r="B10" s="101"/>
      <c r="C10" s="67" t="s">
        <v>155</v>
      </c>
      <c r="D10" s="103"/>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9" x14ac:dyDescent="0.3">
      <c r="B11" s="14" t="s">
        <v>23</v>
      </c>
      <c r="C11" s="52">
        <f>C12+C23+C33+C44+C60+C63</f>
        <v>174535920093</v>
      </c>
      <c r="D11" s="52">
        <v>185664805005.61002</v>
      </c>
      <c r="E11" s="52">
        <v>10161264795.67</v>
      </c>
      <c r="F11" s="52">
        <v>8951165924.2800007</v>
      </c>
      <c r="G11" s="52">
        <v>11580355797.17</v>
      </c>
      <c r="H11" s="52">
        <v>11573030586.76</v>
      </c>
      <c r="I11" s="52">
        <v>10751871029.32</v>
      </c>
      <c r="J11" s="52">
        <v>10134078313.080002</v>
      </c>
      <c r="K11" s="52">
        <v>10157242275.32</v>
      </c>
      <c r="L11" s="52">
        <v>10081390301.49</v>
      </c>
      <c r="M11" s="52">
        <v>11943523922.790003</v>
      </c>
      <c r="N11" s="52">
        <v>10585599641.630001</v>
      </c>
      <c r="O11" s="52">
        <v>16045860344.710001</v>
      </c>
      <c r="P11" s="52">
        <v>11705913357.239996</v>
      </c>
      <c r="Q11" s="58">
        <f>SUM(E11:P11)</f>
        <v>133671296289.46002</v>
      </c>
      <c r="S11" s="56"/>
    </row>
    <row r="12" spans="2:19" x14ac:dyDescent="0.3">
      <c r="B12" s="16" t="s">
        <v>24</v>
      </c>
      <c r="C12" s="17">
        <f>C13+C16+C20</f>
        <v>5105421616</v>
      </c>
      <c r="D12" s="17">
        <v>5075421616</v>
      </c>
      <c r="E12" s="17">
        <v>10561191.720000001</v>
      </c>
      <c r="F12" s="17">
        <v>2864772.54</v>
      </c>
      <c r="G12" s="29">
        <v>7224983.1100000003</v>
      </c>
      <c r="H12" s="29">
        <v>249696745.75</v>
      </c>
      <c r="I12" s="29">
        <v>254468640.69999999</v>
      </c>
      <c r="J12" s="29">
        <v>4176141.46</v>
      </c>
      <c r="K12" s="29">
        <v>276587799.69999999</v>
      </c>
      <c r="L12" s="29">
        <v>495132515.60000002</v>
      </c>
      <c r="M12" s="29">
        <v>150651070.09</v>
      </c>
      <c r="N12" s="29">
        <v>658827180.51999998</v>
      </c>
      <c r="O12" s="29">
        <v>186163805.61999997</v>
      </c>
      <c r="P12" s="59">
        <v>347800688.89999998</v>
      </c>
      <c r="Q12" s="59">
        <f>SUM(E12:P12)</f>
        <v>2644155535.71</v>
      </c>
      <c r="S12" s="56"/>
    </row>
    <row r="13" spans="2:19" x14ac:dyDescent="0.3">
      <c r="B13" s="18" t="s">
        <v>25</v>
      </c>
      <c r="C13" s="17">
        <f t="shared" ref="C13" si="0">C15</f>
        <v>1837077815</v>
      </c>
      <c r="D13" s="17">
        <v>1837077815</v>
      </c>
      <c r="E13" s="17">
        <v>0</v>
      </c>
      <c r="F13" s="17"/>
      <c r="G13" s="17"/>
      <c r="H13" s="17">
        <v>245575719.75</v>
      </c>
      <c r="I13" s="17">
        <v>252303725</v>
      </c>
      <c r="J13" s="17"/>
      <c r="K13" s="17">
        <v>272182119.69999999</v>
      </c>
      <c r="L13" s="17">
        <v>489114335.60000002</v>
      </c>
      <c r="M13" s="17">
        <v>150300859.09</v>
      </c>
      <c r="N13" s="17">
        <v>656669180.51999998</v>
      </c>
      <c r="O13" s="17">
        <v>182093434.47999999</v>
      </c>
      <c r="P13" s="17">
        <v>340600548.90999997</v>
      </c>
      <c r="Q13" s="59">
        <f t="shared" ref="Q13:Q77" si="1">SUM(E13:P13)</f>
        <v>2588839923.0499997</v>
      </c>
      <c r="S13" s="56"/>
    </row>
    <row r="14" spans="2:19" x14ac:dyDescent="0.3">
      <c r="B14" s="50" t="s">
        <v>89</v>
      </c>
      <c r="C14" s="17">
        <v>0</v>
      </c>
      <c r="D14" s="17">
        <v>0</v>
      </c>
      <c r="E14" s="17"/>
      <c r="F14" s="17"/>
      <c r="G14" s="17"/>
      <c r="H14" s="17"/>
      <c r="I14" s="17">
        <v>250000000</v>
      </c>
      <c r="J14" s="17"/>
      <c r="K14" s="17"/>
      <c r="L14" s="17">
        <v>125000000</v>
      </c>
      <c r="M14" s="17"/>
      <c r="N14" s="17"/>
      <c r="O14" s="17"/>
      <c r="P14" s="17"/>
      <c r="Q14" s="59">
        <f t="shared" si="1"/>
        <v>375000000</v>
      </c>
      <c r="S14" s="56"/>
    </row>
    <row r="15" spans="2:19" x14ac:dyDescent="0.3">
      <c r="B15" s="50" t="s">
        <v>90</v>
      </c>
      <c r="C15" s="21">
        <v>1837077815</v>
      </c>
      <c r="D15" s="21">
        <v>1837077815</v>
      </c>
      <c r="E15" s="79">
        <v>0</v>
      </c>
      <c r="F15" s="79"/>
      <c r="G15" s="79"/>
      <c r="H15" s="79">
        <v>245575719.75</v>
      </c>
      <c r="I15" s="79">
        <v>2303725</v>
      </c>
      <c r="J15" s="78"/>
      <c r="K15" s="78">
        <v>272182119.69999999</v>
      </c>
      <c r="L15" s="78">
        <v>364114335.60000002</v>
      </c>
      <c r="M15" s="78">
        <v>150300859.09</v>
      </c>
      <c r="N15" s="78">
        <v>656669180.51999998</v>
      </c>
      <c r="O15" s="78">
        <v>182093434.47999999</v>
      </c>
      <c r="P15" s="78">
        <v>340600548.90999997</v>
      </c>
      <c r="Q15" s="78">
        <f>SUM(E15:P15)</f>
        <v>2213839923.0499997</v>
      </c>
      <c r="S15" s="56"/>
    </row>
    <row r="16" spans="2:19" x14ac:dyDescent="0.3">
      <c r="B16" s="18" t="s">
        <v>62</v>
      </c>
      <c r="C16" s="21">
        <f t="shared" ref="C16" si="2">SUM(C17:C19)</f>
        <v>107000000</v>
      </c>
      <c r="D16" s="21">
        <v>107000000</v>
      </c>
      <c r="E16" s="79">
        <v>0</v>
      </c>
      <c r="F16" s="79"/>
      <c r="G16" s="79"/>
      <c r="H16" s="79"/>
      <c r="I16" s="79"/>
      <c r="J16" s="79"/>
      <c r="K16" s="79"/>
      <c r="L16" s="79"/>
      <c r="M16" s="79"/>
      <c r="N16" s="79"/>
      <c r="O16" s="78"/>
      <c r="P16" s="78"/>
      <c r="Q16" s="78">
        <f t="shared" si="1"/>
        <v>0</v>
      </c>
      <c r="S16" s="56"/>
    </row>
    <row r="17" spans="2:19" x14ac:dyDescent="0.3">
      <c r="B17" s="50" t="s">
        <v>92</v>
      </c>
      <c r="C17" s="21">
        <v>25000000</v>
      </c>
      <c r="D17" s="21">
        <v>25000000</v>
      </c>
      <c r="E17" s="79">
        <v>0</v>
      </c>
      <c r="F17" s="79"/>
      <c r="G17" s="79"/>
      <c r="H17" s="79"/>
      <c r="I17" s="78"/>
      <c r="J17" s="78"/>
      <c r="K17" s="78"/>
      <c r="L17" s="78"/>
      <c r="M17" s="78"/>
      <c r="N17" s="78"/>
      <c r="O17" s="78"/>
      <c r="P17" s="78"/>
      <c r="Q17" s="78">
        <f t="shared" si="1"/>
        <v>0</v>
      </c>
      <c r="S17" s="56"/>
    </row>
    <row r="18" spans="2:19" x14ac:dyDescent="0.3">
      <c r="B18" s="50" t="s">
        <v>93</v>
      </c>
      <c r="C18" s="21">
        <v>60000000</v>
      </c>
      <c r="D18" s="21">
        <v>60000000</v>
      </c>
      <c r="E18" s="79">
        <v>0</v>
      </c>
      <c r="F18" s="79"/>
      <c r="G18" s="79"/>
      <c r="H18" s="79"/>
      <c r="I18" s="78"/>
      <c r="J18" s="78"/>
      <c r="K18" s="78"/>
      <c r="L18" s="78"/>
      <c r="M18" s="78"/>
      <c r="N18" s="78"/>
      <c r="O18" s="78"/>
      <c r="P18" s="78"/>
      <c r="Q18" s="78">
        <f t="shared" si="1"/>
        <v>0</v>
      </c>
      <c r="S18" s="56"/>
    </row>
    <row r="19" spans="2:19" x14ac:dyDescent="0.3">
      <c r="B19" s="50" t="s">
        <v>94</v>
      </c>
      <c r="C19" s="21">
        <v>22000000</v>
      </c>
      <c r="D19" s="21">
        <v>22000000</v>
      </c>
      <c r="E19" s="79">
        <v>0</v>
      </c>
      <c r="F19" s="79"/>
      <c r="G19" s="79"/>
      <c r="H19" s="79"/>
      <c r="I19" s="78"/>
      <c r="J19" s="78"/>
      <c r="K19" s="78"/>
      <c r="L19" s="78"/>
      <c r="M19" s="78"/>
      <c r="N19" s="78"/>
      <c r="O19" s="78"/>
      <c r="P19" s="78"/>
      <c r="Q19" s="78">
        <f t="shared" si="1"/>
        <v>0</v>
      </c>
      <c r="S19" s="56"/>
    </row>
    <row r="20" spans="2:19" x14ac:dyDescent="0.3">
      <c r="B20" s="18" t="s">
        <v>63</v>
      </c>
      <c r="C20" s="17">
        <f>SUM(C21:C22)</f>
        <v>3161343801</v>
      </c>
      <c r="D20" s="17">
        <v>3131343801</v>
      </c>
      <c r="E20" s="79">
        <v>10561191.720000001</v>
      </c>
      <c r="F20" s="79">
        <v>2864772.54</v>
      </c>
      <c r="G20" s="79">
        <v>7224983.1100000003</v>
      </c>
      <c r="H20" s="79">
        <v>4121026</v>
      </c>
      <c r="I20" s="79">
        <v>2164915.7000000002</v>
      </c>
      <c r="J20" s="79">
        <v>4176141.46</v>
      </c>
      <c r="K20" s="79">
        <v>4405680</v>
      </c>
      <c r="L20" s="79">
        <v>6018180</v>
      </c>
      <c r="M20" s="79">
        <v>350211</v>
      </c>
      <c r="N20" s="79">
        <v>2158000</v>
      </c>
      <c r="O20" s="78">
        <v>4070371.14</v>
      </c>
      <c r="P20" s="78">
        <v>7200139.9900000002</v>
      </c>
      <c r="Q20" s="59">
        <f t="shared" ref="Q20:Q22" si="3">SUM(E20:P20)</f>
        <v>55315612.660000004</v>
      </c>
      <c r="S20" s="56"/>
    </row>
    <row r="21" spans="2:19" x14ac:dyDescent="0.3">
      <c r="B21" s="50" t="s">
        <v>156</v>
      </c>
      <c r="C21" s="21">
        <v>218810500</v>
      </c>
      <c r="D21" s="21">
        <v>218810500</v>
      </c>
      <c r="E21" s="79">
        <v>0</v>
      </c>
      <c r="F21" s="79"/>
      <c r="G21" s="79"/>
      <c r="H21" s="79"/>
      <c r="I21" s="78"/>
      <c r="J21" s="78"/>
      <c r="K21" s="78"/>
      <c r="L21" s="78"/>
      <c r="M21" s="78"/>
      <c r="N21" s="78"/>
      <c r="O21" s="78"/>
      <c r="P21" s="78"/>
      <c r="Q21" s="78">
        <f t="shared" si="3"/>
        <v>0</v>
      </c>
      <c r="S21" s="56"/>
    </row>
    <row r="22" spans="2:19" x14ac:dyDescent="0.3">
      <c r="B22" s="50" t="s">
        <v>157</v>
      </c>
      <c r="C22" s="21">
        <v>2942533301</v>
      </c>
      <c r="D22" s="21">
        <v>2912533301</v>
      </c>
      <c r="E22" s="79">
        <v>10561191.720000001</v>
      </c>
      <c r="F22" s="79">
        <v>2864772.54</v>
      </c>
      <c r="G22" s="79">
        <v>7224983.1100000003</v>
      </c>
      <c r="H22" s="79">
        <v>4121026</v>
      </c>
      <c r="I22" s="78">
        <v>2164915.7000000002</v>
      </c>
      <c r="J22" s="78">
        <v>4176141.46</v>
      </c>
      <c r="K22" s="78">
        <v>4405680</v>
      </c>
      <c r="L22" s="78">
        <v>6018180</v>
      </c>
      <c r="M22" s="78">
        <v>350211</v>
      </c>
      <c r="N22" s="78">
        <v>2158000</v>
      </c>
      <c r="O22" s="78">
        <v>4070371.14</v>
      </c>
      <c r="P22" s="78">
        <v>7200139.9900000002</v>
      </c>
      <c r="Q22" s="59">
        <f t="shared" si="3"/>
        <v>55315612.660000004</v>
      </c>
      <c r="S22" s="56"/>
    </row>
    <row r="23" spans="2:19" x14ac:dyDescent="0.3">
      <c r="B23" s="16" t="s">
        <v>26</v>
      </c>
      <c r="C23" s="28">
        <f>C24+C29+C31</f>
        <v>37276009977</v>
      </c>
      <c r="D23" s="28">
        <v>37614640112.020004</v>
      </c>
      <c r="E23" s="28">
        <v>700717132.53999984</v>
      </c>
      <c r="F23" s="28">
        <v>1303949221.6600001</v>
      </c>
      <c r="G23" s="28">
        <v>1327735496.48</v>
      </c>
      <c r="H23" s="28">
        <v>1753296684.8899999</v>
      </c>
      <c r="I23" s="28">
        <v>1135407587.4200001</v>
      </c>
      <c r="J23" s="28">
        <v>1599588249.45</v>
      </c>
      <c r="K23" s="28">
        <v>1325866333.0899997</v>
      </c>
      <c r="L23" s="28">
        <v>1325139681.1500001</v>
      </c>
      <c r="M23" s="28">
        <v>1360796144.7600002</v>
      </c>
      <c r="N23" s="28">
        <v>1162846390.1700001</v>
      </c>
      <c r="O23" s="28">
        <v>790785021.76999998</v>
      </c>
      <c r="P23" s="59">
        <v>2395732499.7699995</v>
      </c>
      <c r="Q23" s="59">
        <f>SUM(E23:P23)</f>
        <v>16181860443.149998</v>
      </c>
      <c r="S23" s="56"/>
    </row>
    <row r="24" spans="2:19" x14ac:dyDescent="0.3">
      <c r="B24" s="18" t="s">
        <v>27</v>
      </c>
      <c r="C24" s="21">
        <f>SUM(C25:C28)</f>
        <v>37275709977</v>
      </c>
      <c r="D24" s="21">
        <v>37614340112.020004</v>
      </c>
      <c r="E24" s="17">
        <v>700717132.53999984</v>
      </c>
      <c r="F24" s="80">
        <v>1303949221.6600001</v>
      </c>
      <c r="G24" s="80">
        <v>1327735496.48</v>
      </c>
      <c r="H24" s="80">
        <v>1753296684.8899999</v>
      </c>
      <c r="I24" s="80">
        <v>1135407587.4200001</v>
      </c>
      <c r="J24" s="80">
        <v>1599588249.45</v>
      </c>
      <c r="K24" s="80">
        <v>1325866333.0899997</v>
      </c>
      <c r="L24" s="80">
        <v>1325139681.1500001</v>
      </c>
      <c r="M24" s="80">
        <v>1360796144.7600002</v>
      </c>
      <c r="N24" s="80">
        <v>1162846390.1700001</v>
      </c>
      <c r="O24" s="80">
        <v>790785021.76999998</v>
      </c>
      <c r="P24" s="74">
        <v>2395732499.7699995</v>
      </c>
      <c r="Q24" s="59">
        <f t="shared" si="1"/>
        <v>16181860443.149998</v>
      </c>
      <c r="S24" s="56"/>
    </row>
    <row r="25" spans="2:19" x14ac:dyDescent="0.3">
      <c r="B25" s="50" t="s">
        <v>95</v>
      </c>
      <c r="C25" s="21">
        <v>26322148</v>
      </c>
      <c r="D25" s="21">
        <v>26322148</v>
      </c>
      <c r="E25" s="81">
        <v>0</v>
      </c>
      <c r="F25" s="81"/>
      <c r="G25" s="81"/>
      <c r="H25" s="81"/>
      <c r="I25" s="78"/>
      <c r="J25" s="78"/>
      <c r="K25" s="78"/>
      <c r="L25" s="78"/>
      <c r="M25" s="78"/>
      <c r="N25" s="78"/>
      <c r="O25" s="78"/>
      <c r="P25" s="78"/>
      <c r="Q25" s="78">
        <f t="shared" si="1"/>
        <v>0</v>
      </c>
      <c r="S25" s="56"/>
    </row>
    <row r="26" spans="2:19" x14ac:dyDescent="0.3">
      <c r="B26" s="50" t="s">
        <v>96</v>
      </c>
      <c r="C26" s="21">
        <v>700000000</v>
      </c>
      <c r="D26" s="21">
        <v>700000000</v>
      </c>
      <c r="E26" s="81">
        <v>0</v>
      </c>
      <c r="F26" s="81"/>
      <c r="G26" s="81"/>
      <c r="H26" s="81"/>
      <c r="I26" s="78"/>
      <c r="J26" s="78"/>
      <c r="K26" s="78"/>
      <c r="L26" s="78"/>
      <c r="M26" s="78"/>
      <c r="N26" s="78"/>
      <c r="O26" s="78"/>
      <c r="P26" s="78"/>
      <c r="Q26" s="78">
        <f t="shared" si="1"/>
        <v>0</v>
      </c>
      <c r="S26" s="56"/>
    </row>
    <row r="27" spans="2:19" x14ac:dyDescent="0.3">
      <c r="B27" s="50" t="s">
        <v>98</v>
      </c>
      <c r="C27" s="21">
        <v>27927121313</v>
      </c>
      <c r="D27" s="21">
        <v>28212111448.02</v>
      </c>
      <c r="E27" s="81">
        <v>700696399.68999982</v>
      </c>
      <c r="F27" s="78">
        <v>1250245106.9200001</v>
      </c>
      <c r="G27" s="78">
        <v>826720677.00999999</v>
      </c>
      <c r="H27" s="78">
        <v>1149634855.98</v>
      </c>
      <c r="I27" s="78">
        <v>694771252.84000015</v>
      </c>
      <c r="J27" s="78">
        <v>660974289.04000008</v>
      </c>
      <c r="K27" s="78">
        <v>680447807.68999982</v>
      </c>
      <c r="L27" s="78">
        <v>759464787.11000025</v>
      </c>
      <c r="M27" s="78">
        <v>1026430345.1400002</v>
      </c>
      <c r="N27" s="78">
        <v>665761209.25</v>
      </c>
      <c r="O27" s="78">
        <v>573197668.54999995</v>
      </c>
      <c r="P27" s="78">
        <v>744048373.02999985</v>
      </c>
      <c r="Q27" s="78">
        <f t="shared" si="1"/>
        <v>9732392772.2500019</v>
      </c>
      <c r="S27" s="56"/>
    </row>
    <row r="28" spans="2:19" x14ac:dyDescent="0.3">
      <c r="B28" s="50" t="s">
        <v>99</v>
      </c>
      <c r="C28" s="21">
        <v>8622266516</v>
      </c>
      <c r="D28" s="21">
        <v>8675906516</v>
      </c>
      <c r="E28" s="81">
        <v>20732.849999999999</v>
      </c>
      <c r="F28" s="78">
        <v>53704114.740000002</v>
      </c>
      <c r="G28" s="78">
        <v>501014819.47000003</v>
      </c>
      <c r="H28" s="78">
        <v>603661828.90999997</v>
      </c>
      <c r="I28" s="78">
        <v>440636334.57999998</v>
      </c>
      <c r="J28" s="78">
        <v>938613960.40999997</v>
      </c>
      <c r="K28" s="78">
        <v>645418525.39999998</v>
      </c>
      <c r="L28" s="78">
        <v>565674894.03999996</v>
      </c>
      <c r="M28" s="78">
        <v>334365799.62</v>
      </c>
      <c r="N28" s="78">
        <v>497085180.92000002</v>
      </c>
      <c r="O28" s="78">
        <v>217587353.22</v>
      </c>
      <c r="P28" s="78">
        <v>1651684126.7399998</v>
      </c>
      <c r="Q28" s="78">
        <f t="shared" si="1"/>
        <v>6449467670.8999996</v>
      </c>
      <c r="S28" s="56"/>
    </row>
    <row r="29" spans="2:19" x14ac:dyDescent="0.3">
      <c r="B29" s="18" t="s">
        <v>147</v>
      </c>
      <c r="C29" s="84">
        <f>C30</f>
        <v>0</v>
      </c>
      <c r="D29" s="84"/>
      <c r="E29" s="28">
        <v>0</v>
      </c>
      <c r="F29" s="28">
        <v>0</v>
      </c>
      <c r="G29" s="28">
        <v>0</v>
      </c>
      <c r="H29" s="28">
        <v>0</v>
      </c>
      <c r="I29" s="28">
        <v>0</v>
      </c>
      <c r="J29" s="28">
        <v>0</v>
      </c>
      <c r="K29" s="28">
        <v>0</v>
      </c>
      <c r="L29" s="28">
        <v>0</v>
      </c>
      <c r="M29" s="28">
        <f t="shared" ref="M29:P29" si="4">M30</f>
        <v>0</v>
      </c>
      <c r="N29" s="28">
        <f t="shared" si="4"/>
        <v>0</v>
      </c>
      <c r="O29" s="28">
        <f t="shared" si="4"/>
        <v>0</v>
      </c>
      <c r="P29" s="28">
        <f t="shared" si="4"/>
        <v>0</v>
      </c>
      <c r="Q29" s="78">
        <f t="shared" si="1"/>
        <v>0</v>
      </c>
      <c r="S29" s="56"/>
    </row>
    <row r="30" spans="2:19" x14ac:dyDescent="0.3">
      <c r="B30" s="50" t="s">
        <v>148</v>
      </c>
      <c r="C30" s="57">
        <v>0</v>
      </c>
      <c r="D30" s="57"/>
      <c r="E30" s="21">
        <v>0</v>
      </c>
      <c r="F30" s="78">
        <v>0</v>
      </c>
      <c r="G30" s="78">
        <v>0</v>
      </c>
      <c r="H30" s="78">
        <v>0</v>
      </c>
      <c r="I30" s="78">
        <v>0</v>
      </c>
      <c r="J30" s="78">
        <v>0</v>
      </c>
      <c r="K30" s="78">
        <v>0</v>
      </c>
      <c r="L30" s="78">
        <v>0</v>
      </c>
      <c r="M30" s="78"/>
      <c r="N30" s="78"/>
      <c r="O30" s="78"/>
      <c r="P30" s="78"/>
      <c r="Q30" s="78">
        <f t="shared" si="1"/>
        <v>0</v>
      </c>
      <c r="S30" s="56"/>
    </row>
    <row r="31" spans="2:19" x14ac:dyDescent="0.3">
      <c r="B31" s="18" t="s">
        <v>46</v>
      </c>
      <c r="C31" s="17">
        <f t="shared" ref="C31" si="5">C32</f>
        <v>300000</v>
      </c>
      <c r="D31" s="17">
        <v>300000</v>
      </c>
      <c r="E31" s="80">
        <v>0</v>
      </c>
      <c r="F31" s="80"/>
      <c r="G31" s="80"/>
      <c r="H31" s="80"/>
      <c r="I31" s="80"/>
      <c r="J31" s="80"/>
      <c r="K31" s="80"/>
      <c r="L31" s="80"/>
      <c r="M31" s="80"/>
      <c r="N31" s="80"/>
      <c r="O31" s="80"/>
      <c r="P31" s="80"/>
      <c r="Q31" s="78">
        <f t="shared" si="1"/>
        <v>0</v>
      </c>
      <c r="S31" s="56"/>
    </row>
    <row r="32" spans="2:19" x14ac:dyDescent="0.3">
      <c r="B32" s="50" t="s">
        <v>158</v>
      </c>
      <c r="C32" s="21">
        <v>300000</v>
      </c>
      <c r="D32" s="21">
        <v>300000</v>
      </c>
      <c r="E32" s="81">
        <v>0</v>
      </c>
      <c r="F32" s="78"/>
      <c r="G32" s="78"/>
      <c r="H32" s="78"/>
      <c r="I32" s="78"/>
      <c r="J32" s="78"/>
      <c r="K32" s="78"/>
      <c r="L32" s="78"/>
      <c r="M32" s="78"/>
      <c r="N32" s="78"/>
      <c r="O32" s="78"/>
      <c r="P32" s="78"/>
      <c r="Q32" s="78">
        <f t="shared" si="1"/>
        <v>0</v>
      </c>
      <c r="S32" s="56"/>
    </row>
    <row r="33" spans="1:22" x14ac:dyDescent="0.3">
      <c r="B33" s="16" t="s">
        <v>28</v>
      </c>
      <c r="C33" s="17">
        <f t="shared" ref="C33:O33" si="6">C34+C39</f>
        <v>4062214747</v>
      </c>
      <c r="D33" s="17">
        <v>4062214747</v>
      </c>
      <c r="E33" s="17">
        <v>199125</v>
      </c>
      <c r="F33" s="80"/>
      <c r="G33" s="80"/>
      <c r="H33" s="80"/>
      <c r="I33" s="80"/>
      <c r="J33" s="80"/>
      <c r="K33" s="80"/>
      <c r="L33" s="80"/>
      <c r="M33" s="80"/>
      <c r="N33" s="80"/>
      <c r="O33" s="80">
        <f t="shared" si="6"/>
        <v>0</v>
      </c>
      <c r="P33" s="80">
        <v>0</v>
      </c>
      <c r="Q33" s="59">
        <f t="shared" si="1"/>
        <v>199125</v>
      </c>
      <c r="S33" s="56"/>
    </row>
    <row r="34" spans="1:22" x14ac:dyDescent="0.3">
      <c r="B34" s="68" t="s">
        <v>47</v>
      </c>
      <c r="C34" s="17">
        <f t="shared" ref="C34" si="7">C35</f>
        <v>189366387</v>
      </c>
      <c r="D34" s="17">
        <v>189366387</v>
      </c>
      <c r="E34" s="80">
        <v>199125</v>
      </c>
      <c r="F34" s="80"/>
      <c r="G34" s="80"/>
      <c r="H34" s="80"/>
      <c r="I34" s="80"/>
      <c r="J34" s="80"/>
      <c r="K34" s="80"/>
      <c r="L34" s="80"/>
      <c r="M34" s="80"/>
      <c r="N34" s="80"/>
      <c r="O34" s="80">
        <f t="shared" ref="O34" si="8">O35</f>
        <v>0</v>
      </c>
      <c r="P34" s="80">
        <v>0</v>
      </c>
      <c r="Q34" s="59">
        <f t="shared" si="1"/>
        <v>199125</v>
      </c>
      <c r="S34" s="56"/>
    </row>
    <row r="35" spans="1:22" x14ac:dyDescent="0.3">
      <c r="B35" s="69" t="s">
        <v>48</v>
      </c>
      <c r="C35" s="17">
        <f>SUM(C36:C38)</f>
        <v>189366387</v>
      </c>
      <c r="D35" s="17">
        <v>189366387</v>
      </c>
      <c r="E35" s="80">
        <v>199125</v>
      </c>
      <c r="F35" s="17"/>
      <c r="G35" s="17"/>
      <c r="H35" s="17"/>
      <c r="I35" s="17"/>
      <c r="J35" s="17"/>
      <c r="K35" s="17"/>
      <c r="L35" s="17"/>
      <c r="M35" s="17"/>
      <c r="N35" s="17"/>
      <c r="O35" s="17">
        <f t="shared" ref="O35:P35" si="9">SUM(O36:O38)</f>
        <v>0</v>
      </c>
      <c r="P35" s="17">
        <f t="shared" si="9"/>
        <v>0</v>
      </c>
      <c r="Q35" s="59">
        <f t="shared" si="1"/>
        <v>199125</v>
      </c>
      <c r="S35" s="56"/>
    </row>
    <row r="36" spans="1:22" x14ac:dyDescent="0.3">
      <c r="B36" s="54" t="s">
        <v>159</v>
      </c>
      <c r="C36" s="21">
        <v>29729957</v>
      </c>
      <c r="D36" s="17">
        <v>29729957</v>
      </c>
      <c r="E36" s="81">
        <v>199125</v>
      </c>
      <c r="F36" s="81"/>
      <c r="G36" s="81"/>
      <c r="H36" s="81"/>
      <c r="I36" s="81"/>
      <c r="J36" s="81"/>
      <c r="K36" s="81"/>
      <c r="L36" s="81"/>
      <c r="M36" s="81"/>
      <c r="N36" s="81"/>
      <c r="O36" s="81">
        <v>0</v>
      </c>
      <c r="P36" s="81">
        <v>0</v>
      </c>
      <c r="Q36" s="60">
        <f t="shared" si="1"/>
        <v>199125</v>
      </c>
      <c r="S36" s="56"/>
    </row>
    <row r="37" spans="1:22" x14ac:dyDescent="0.3">
      <c r="B37" s="54" t="s">
        <v>102</v>
      </c>
      <c r="C37" s="21">
        <v>75020400</v>
      </c>
      <c r="D37" s="21">
        <v>75020400</v>
      </c>
      <c r="E37" s="81">
        <v>0</v>
      </c>
      <c r="F37" s="81"/>
      <c r="G37" s="81"/>
      <c r="H37" s="81"/>
      <c r="I37" s="81"/>
      <c r="J37" s="81"/>
      <c r="K37" s="81"/>
      <c r="L37" s="81"/>
      <c r="M37" s="81"/>
      <c r="N37" s="81"/>
      <c r="O37" s="81">
        <v>0</v>
      </c>
      <c r="P37" s="81">
        <v>0</v>
      </c>
      <c r="Q37" s="60">
        <f t="shared" ref="Q37" si="10">SUM(E37:P37)</f>
        <v>0</v>
      </c>
      <c r="S37" s="56"/>
    </row>
    <row r="38" spans="1:22" x14ac:dyDescent="0.3">
      <c r="B38" s="54" t="s">
        <v>160</v>
      </c>
      <c r="C38" s="21">
        <v>84616030</v>
      </c>
      <c r="D38" s="21">
        <v>84616030</v>
      </c>
      <c r="E38" s="81">
        <v>0</v>
      </c>
      <c r="F38" s="81"/>
      <c r="G38" s="81"/>
      <c r="H38" s="81"/>
      <c r="I38" s="81"/>
      <c r="J38" s="81"/>
      <c r="K38" s="81"/>
      <c r="L38" s="81"/>
      <c r="M38" s="81"/>
      <c r="N38" s="81"/>
      <c r="O38" s="81">
        <v>0</v>
      </c>
      <c r="P38" s="81">
        <v>0</v>
      </c>
      <c r="Q38" s="60">
        <f t="shared" si="1"/>
        <v>0</v>
      </c>
      <c r="S38" s="56"/>
    </row>
    <row r="39" spans="1:22" x14ac:dyDescent="0.3">
      <c r="B39" s="68" t="s">
        <v>29</v>
      </c>
      <c r="C39" s="17">
        <f t="shared" ref="C39:O39" si="11">C40</f>
        <v>3872848360</v>
      </c>
      <c r="D39" s="17">
        <v>3872848360</v>
      </c>
      <c r="E39" s="17">
        <v>0</v>
      </c>
      <c r="F39" s="80"/>
      <c r="G39" s="80"/>
      <c r="H39" s="80"/>
      <c r="I39" s="80"/>
      <c r="J39" s="80"/>
      <c r="K39" s="80"/>
      <c r="L39" s="80"/>
      <c r="M39" s="80"/>
      <c r="N39" s="80">
        <f t="shared" si="11"/>
        <v>0</v>
      </c>
      <c r="O39" s="80">
        <f t="shared" si="11"/>
        <v>0</v>
      </c>
      <c r="P39" s="80">
        <v>0</v>
      </c>
      <c r="Q39" s="60">
        <f t="shared" si="1"/>
        <v>0</v>
      </c>
      <c r="S39" s="56"/>
    </row>
    <row r="40" spans="1:22" x14ac:dyDescent="0.3">
      <c r="B40" s="53" t="s">
        <v>30</v>
      </c>
      <c r="C40" s="21">
        <f t="shared" ref="C40:O40" si="12">+SUM(C41:C41)</f>
        <v>3872848360</v>
      </c>
      <c r="D40" s="21">
        <v>3872848360</v>
      </c>
      <c r="E40" s="81">
        <v>0</v>
      </c>
      <c r="F40" s="81"/>
      <c r="G40" s="81"/>
      <c r="H40" s="81"/>
      <c r="I40" s="81"/>
      <c r="J40" s="81"/>
      <c r="K40" s="81"/>
      <c r="L40" s="81"/>
      <c r="M40" s="81"/>
      <c r="N40" s="81">
        <f t="shared" si="12"/>
        <v>0</v>
      </c>
      <c r="O40" s="81">
        <f t="shared" si="12"/>
        <v>0</v>
      </c>
      <c r="P40" s="81">
        <v>0</v>
      </c>
      <c r="Q40" s="60">
        <f t="shared" si="1"/>
        <v>0</v>
      </c>
      <c r="S40" s="56"/>
    </row>
    <row r="41" spans="1:22" x14ac:dyDescent="0.3">
      <c r="B41" s="54" t="s">
        <v>105</v>
      </c>
      <c r="C41" s="21">
        <v>3872848360</v>
      </c>
      <c r="D41" s="21">
        <v>3872848360</v>
      </c>
      <c r="E41" s="81">
        <v>0</v>
      </c>
      <c r="F41" s="81"/>
      <c r="G41" s="81"/>
      <c r="H41" s="81"/>
      <c r="I41" s="81"/>
      <c r="J41" s="81"/>
      <c r="K41" s="81"/>
      <c r="L41" s="81"/>
      <c r="M41" s="81"/>
      <c r="N41" s="81">
        <v>0</v>
      </c>
      <c r="O41" s="81">
        <v>0</v>
      </c>
      <c r="P41" s="81">
        <v>0</v>
      </c>
      <c r="Q41" s="60">
        <f t="shared" si="1"/>
        <v>0</v>
      </c>
      <c r="S41" s="56"/>
    </row>
    <row r="42" spans="1:22" x14ac:dyDescent="0.3">
      <c r="B42" s="69" t="s">
        <v>64</v>
      </c>
      <c r="C42" s="17">
        <f>C43</f>
        <v>0</v>
      </c>
      <c r="D42" s="17"/>
      <c r="E42" s="17">
        <v>0</v>
      </c>
      <c r="F42" s="80">
        <v>0</v>
      </c>
      <c r="G42" s="80">
        <v>0</v>
      </c>
      <c r="H42" s="80">
        <v>0</v>
      </c>
      <c r="I42" s="80">
        <v>0</v>
      </c>
      <c r="J42" s="80">
        <v>0</v>
      </c>
      <c r="K42" s="80">
        <v>0</v>
      </c>
      <c r="L42" s="80">
        <v>0</v>
      </c>
      <c r="M42" s="80">
        <v>0</v>
      </c>
      <c r="N42" s="80">
        <v>0</v>
      </c>
      <c r="O42" s="80">
        <v>0</v>
      </c>
      <c r="P42" s="80">
        <v>0</v>
      </c>
      <c r="Q42" s="60">
        <f t="shared" si="1"/>
        <v>0</v>
      </c>
      <c r="S42" s="56"/>
    </row>
    <row r="43" spans="1:22" x14ac:dyDescent="0.3">
      <c r="B43" s="54" t="s">
        <v>107</v>
      </c>
      <c r="C43" s="21">
        <v>0</v>
      </c>
      <c r="D43" s="21"/>
      <c r="E43" s="81">
        <v>0</v>
      </c>
      <c r="F43" s="81">
        <v>0</v>
      </c>
      <c r="G43" s="81">
        <v>0</v>
      </c>
      <c r="H43" s="81">
        <v>0</v>
      </c>
      <c r="I43" s="81">
        <v>0</v>
      </c>
      <c r="J43" s="81">
        <v>0</v>
      </c>
      <c r="K43" s="81">
        <v>0</v>
      </c>
      <c r="L43" s="81">
        <v>0</v>
      </c>
      <c r="M43" s="81">
        <v>0</v>
      </c>
      <c r="N43" s="81">
        <v>0</v>
      </c>
      <c r="O43" s="81">
        <v>0</v>
      </c>
      <c r="P43" s="81">
        <v>0</v>
      </c>
      <c r="Q43" s="60">
        <f t="shared" si="1"/>
        <v>0</v>
      </c>
      <c r="S43" s="56"/>
    </row>
    <row r="44" spans="1:22" x14ac:dyDescent="0.3">
      <c r="B44" s="16" t="s">
        <v>31</v>
      </c>
      <c r="C44" s="17">
        <f>C47+C55</f>
        <v>127807393754</v>
      </c>
      <c r="D44" s="17">
        <v>138627648531.59</v>
      </c>
      <c r="E44" s="17">
        <v>9432193459.7199993</v>
      </c>
      <c r="F44" s="17">
        <v>7643624378.4100008</v>
      </c>
      <c r="G44" s="17">
        <v>10232214465.299999</v>
      </c>
      <c r="H44" s="17">
        <v>9567164973.8299999</v>
      </c>
      <c r="I44" s="17">
        <v>9327510028.8099995</v>
      </c>
      <c r="J44" s="17">
        <v>8527786694.5600004</v>
      </c>
      <c r="K44" s="17">
        <v>8546327794.4800005</v>
      </c>
      <c r="L44" s="17">
        <v>8238913094.9399996</v>
      </c>
      <c r="M44" s="17">
        <v>10413034947.540001</v>
      </c>
      <c r="N44" s="17">
        <v>8750765859.8299999</v>
      </c>
      <c r="O44" s="17">
        <v>14971377479.360001</v>
      </c>
      <c r="P44" s="17">
        <v>8783161460.0299969</v>
      </c>
      <c r="Q44" s="17">
        <f>SUM(E44:P44)</f>
        <v>114434074636.81</v>
      </c>
      <c r="S44" s="56"/>
    </row>
    <row r="45" spans="1:22" x14ac:dyDescent="0.3">
      <c r="B45" s="16" t="s">
        <v>165</v>
      </c>
      <c r="C45" s="17"/>
      <c r="D45" s="17"/>
      <c r="E45" s="17"/>
      <c r="F45" s="17"/>
      <c r="G45" s="17"/>
      <c r="H45" s="17"/>
      <c r="I45" s="17"/>
      <c r="J45" s="17"/>
      <c r="K45" s="17"/>
      <c r="L45" s="17"/>
      <c r="M45" s="17"/>
      <c r="N45" s="17"/>
      <c r="O45" s="17">
        <v>480606.4</v>
      </c>
      <c r="P45" s="17"/>
      <c r="Q45" s="17"/>
      <c r="S45" s="56"/>
    </row>
    <row r="46" spans="1:22" x14ac:dyDescent="0.3">
      <c r="B46" s="16" t="s">
        <v>166</v>
      </c>
      <c r="C46" s="17"/>
      <c r="D46" s="17"/>
      <c r="E46" s="17"/>
      <c r="F46" s="17"/>
      <c r="G46" s="17"/>
      <c r="H46" s="17"/>
      <c r="I46" s="17"/>
      <c r="J46" s="17"/>
      <c r="K46" s="17"/>
      <c r="L46" s="17"/>
      <c r="M46" s="17"/>
      <c r="N46" s="17"/>
      <c r="O46" s="17">
        <v>480606.4</v>
      </c>
      <c r="P46" s="17"/>
      <c r="Q46" s="17"/>
      <c r="S46" s="56"/>
    </row>
    <row r="47" spans="1:22" s="33" customFormat="1" x14ac:dyDescent="0.3">
      <c r="A47"/>
      <c r="B47" s="18" t="s">
        <v>32</v>
      </c>
      <c r="C47" s="17">
        <f>SUM(C48:C52)</f>
        <v>127807393754</v>
      </c>
      <c r="D47" s="17">
        <v>138613054400.04999</v>
      </c>
      <c r="E47" s="17">
        <v>9432193459.7199993</v>
      </c>
      <c r="F47" s="17">
        <v>7643624378.4100008</v>
      </c>
      <c r="G47" s="17">
        <v>10232214465.299999</v>
      </c>
      <c r="H47" s="17">
        <v>9567164973.8299999</v>
      </c>
      <c r="I47" s="17">
        <v>9327510028.8099995</v>
      </c>
      <c r="J47" s="17">
        <v>8527786694.5600004</v>
      </c>
      <c r="K47" s="17">
        <v>8546327794.4800005</v>
      </c>
      <c r="L47" s="17">
        <v>8238913094.9399996</v>
      </c>
      <c r="M47" s="17">
        <v>10413034947.540001</v>
      </c>
      <c r="N47" s="17">
        <v>8750765859.8299999</v>
      </c>
      <c r="O47" s="17">
        <v>14970896872.960001</v>
      </c>
      <c r="P47" s="17">
        <v>8783161460.0299969</v>
      </c>
      <c r="Q47" s="17">
        <f>SUM(E47:P47)</f>
        <v>114433594030.41</v>
      </c>
      <c r="R47"/>
      <c r="S47" s="56"/>
      <c r="T47"/>
      <c r="U47"/>
      <c r="V47"/>
    </row>
    <row r="48" spans="1:22" x14ac:dyDescent="0.3">
      <c r="B48" s="51" t="s">
        <v>109</v>
      </c>
      <c r="C48" s="21">
        <v>127807393754</v>
      </c>
      <c r="D48" s="21">
        <v>138587898375.04999</v>
      </c>
      <c r="E48" s="81">
        <v>9432193459.7199993</v>
      </c>
      <c r="F48" s="78">
        <v>7643624378.4100008</v>
      </c>
      <c r="G48" s="78">
        <v>10232214465.299999</v>
      </c>
      <c r="H48" s="78">
        <v>9567164973.8299999</v>
      </c>
      <c r="I48" s="78">
        <v>9327510028.8099995</v>
      </c>
      <c r="J48" s="78">
        <v>8527786694.5600004</v>
      </c>
      <c r="K48" s="78">
        <v>8546327794.4800005</v>
      </c>
      <c r="L48" s="78">
        <v>8238913094.9399996</v>
      </c>
      <c r="M48" s="78">
        <v>10413034947.540001</v>
      </c>
      <c r="N48" s="78">
        <v>8750765859.8299999</v>
      </c>
      <c r="O48" s="78">
        <v>14970896872.960001</v>
      </c>
      <c r="P48" s="78">
        <v>8783161460.0299969</v>
      </c>
      <c r="Q48" s="78">
        <f t="shared" si="1"/>
        <v>114433594030.41</v>
      </c>
      <c r="S48" s="56"/>
    </row>
    <row r="49" spans="2:19" x14ac:dyDescent="0.3">
      <c r="B49" s="51" t="s">
        <v>110</v>
      </c>
      <c r="C49" s="21">
        <v>0</v>
      </c>
      <c r="D49" s="21">
        <v>25156025</v>
      </c>
      <c r="E49" s="80"/>
      <c r="F49" s="78"/>
      <c r="G49" s="80">
        <v>0</v>
      </c>
      <c r="H49" s="78">
        <v>0</v>
      </c>
      <c r="I49" s="78">
        <v>0</v>
      </c>
      <c r="J49" s="78"/>
      <c r="K49" s="78"/>
      <c r="L49" s="78"/>
      <c r="M49" s="78"/>
      <c r="N49" s="78"/>
      <c r="O49" s="78"/>
      <c r="P49" s="78">
        <v>0</v>
      </c>
      <c r="Q49" s="78">
        <f>SUM(E49:P49)</f>
        <v>0</v>
      </c>
      <c r="S49" s="56"/>
    </row>
    <row r="50" spans="2:19" x14ac:dyDescent="0.3">
      <c r="B50" s="51" t="s">
        <v>164</v>
      </c>
      <c r="C50" s="21"/>
      <c r="D50" s="21"/>
      <c r="E50" s="80"/>
      <c r="F50" s="78"/>
      <c r="G50" s="80"/>
      <c r="H50" s="78"/>
      <c r="I50" s="78"/>
      <c r="J50" s="78"/>
      <c r="K50" s="78"/>
      <c r="L50" s="78"/>
      <c r="M50" s="78"/>
      <c r="N50" s="78"/>
      <c r="O50" s="78"/>
      <c r="P50" s="78"/>
      <c r="Q50" s="78">
        <f>SUM(E50:P50)</f>
        <v>0</v>
      </c>
      <c r="S50" s="56"/>
    </row>
    <row r="51" spans="2:19" x14ac:dyDescent="0.3">
      <c r="B51" s="51" t="s">
        <v>111</v>
      </c>
      <c r="C51" s="21">
        <v>0</v>
      </c>
      <c r="D51" s="21"/>
      <c r="E51" s="80">
        <v>0</v>
      </c>
      <c r="F51" s="78">
        <v>0</v>
      </c>
      <c r="G51" s="78">
        <v>0</v>
      </c>
      <c r="H51" s="78">
        <v>0</v>
      </c>
      <c r="I51" s="78">
        <v>0</v>
      </c>
      <c r="J51" s="78">
        <v>0</v>
      </c>
      <c r="K51" s="78">
        <v>0</v>
      </c>
      <c r="L51" s="78">
        <v>0</v>
      </c>
      <c r="M51" s="78">
        <v>0</v>
      </c>
      <c r="N51" s="78">
        <v>0</v>
      </c>
      <c r="O51" s="78">
        <v>0</v>
      </c>
      <c r="P51" s="78">
        <v>0</v>
      </c>
      <c r="Q51" s="78">
        <f t="shared" si="1"/>
        <v>0</v>
      </c>
      <c r="S51" s="56"/>
    </row>
    <row r="52" spans="2:19" x14ac:dyDescent="0.3">
      <c r="B52" s="51" t="s">
        <v>112</v>
      </c>
      <c r="C52" s="21">
        <v>0</v>
      </c>
      <c r="D52" s="21">
        <v>0</v>
      </c>
      <c r="E52" s="81">
        <v>0</v>
      </c>
      <c r="F52" s="78">
        <v>0</v>
      </c>
      <c r="G52" s="80">
        <v>0</v>
      </c>
      <c r="H52" s="78">
        <v>0</v>
      </c>
      <c r="I52" s="78">
        <v>0</v>
      </c>
      <c r="J52" s="78">
        <v>0</v>
      </c>
      <c r="K52" s="78">
        <v>0</v>
      </c>
      <c r="L52" s="78">
        <v>0</v>
      </c>
      <c r="M52" s="78"/>
      <c r="N52" s="78"/>
      <c r="O52" s="78"/>
      <c r="P52" s="78">
        <v>0</v>
      </c>
      <c r="Q52" s="78">
        <f t="shared" si="1"/>
        <v>0</v>
      </c>
      <c r="S52" s="56"/>
    </row>
    <row r="53" spans="2:19" x14ac:dyDescent="0.3">
      <c r="B53" s="69" t="s">
        <v>113</v>
      </c>
      <c r="C53" s="17">
        <f t="shared" ref="C53" si="13">C54</f>
        <v>1107517388</v>
      </c>
      <c r="D53" s="17"/>
      <c r="E53" s="17">
        <v>0</v>
      </c>
      <c r="F53" s="59">
        <v>0</v>
      </c>
      <c r="G53" s="59">
        <v>0</v>
      </c>
      <c r="H53" s="59">
        <v>0</v>
      </c>
      <c r="I53" s="59">
        <v>0</v>
      </c>
      <c r="J53" s="59">
        <v>0</v>
      </c>
      <c r="K53" s="59">
        <v>0</v>
      </c>
      <c r="L53" s="59">
        <v>0</v>
      </c>
      <c r="M53" s="59">
        <f t="shared" ref="M53:O53" si="14">M54</f>
        <v>0</v>
      </c>
      <c r="N53" s="59">
        <f t="shared" si="14"/>
        <v>0</v>
      </c>
      <c r="O53" s="59">
        <f t="shared" si="14"/>
        <v>0</v>
      </c>
      <c r="P53" s="78">
        <v>0</v>
      </c>
      <c r="Q53" s="59">
        <f t="shared" si="1"/>
        <v>0</v>
      </c>
      <c r="S53" s="56"/>
    </row>
    <row r="54" spans="2:19" x14ac:dyDescent="0.3">
      <c r="B54" s="54" t="s">
        <v>114</v>
      </c>
      <c r="C54" s="21">
        <v>1107517388</v>
      </c>
      <c r="D54" s="21"/>
      <c r="E54" s="85">
        <v>0</v>
      </c>
      <c r="F54" s="85">
        <v>0</v>
      </c>
      <c r="G54" s="80">
        <v>0</v>
      </c>
      <c r="H54" s="78">
        <v>0</v>
      </c>
      <c r="I54" s="78">
        <v>0</v>
      </c>
      <c r="J54" s="78">
        <v>0</v>
      </c>
      <c r="K54" s="78">
        <v>0</v>
      </c>
      <c r="L54" s="78">
        <v>0</v>
      </c>
      <c r="M54" s="78"/>
      <c r="N54" s="78"/>
      <c r="O54" s="78"/>
      <c r="P54" s="78">
        <v>0</v>
      </c>
      <c r="Q54" s="78">
        <f t="shared" si="1"/>
        <v>0</v>
      </c>
      <c r="S54" s="56"/>
    </row>
    <row r="55" spans="2:19" x14ac:dyDescent="0.3">
      <c r="B55" s="18" t="s">
        <v>68</v>
      </c>
      <c r="C55" s="17">
        <f>C58</f>
        <v>0</v>
      </c>
      <c r="D55" s="17"/>
      <c r="E55" s="80"/>
      <c r="F55" s="80"/>
      <c r="G55" s="80"/>
      <c r="H55" s="78"/>
      <c r="I55" s="78"/>
      <c r="J55" s="78"/>
      <c r="K55" s="78">
        <v>0</v>
      </c>
      <c r="L55" s="78"/>
      <c r="M55" s="78"/>
      <c r="N55" s="78"/>
      <c r="O55" s="78"/>
      <c r="P55" s="78"/>
      <c r="Q55" s="78">
        <f t="shared" si="1"/>
        <v>0</v>
      </c>
      <c r="S55" s="56"/>
    </row>
    <row r="56" spans="2:19" x14ac:dyDescent="0.3">
      <c r="B56" s="70" t="s">
        <v>162</v>
      </c>
      <c r="C56" s="17"/>
      <c r="D56" s="17">
        <v>14594131.539999999</v>
      </c>
      <c r="E56" s="80"/>
      <c r="F56" s="80"/>
      <c r="G56" s="80"/>
      <c r="H56" s="78"/>
      <c r="I56" s="78"/>
      <c r="J56" s="78"/>
      <c r="K56" s="78">
        <v>0</v>
      </c>
      <c r="L56" s="78"/>
      <c r="M56" s="78"/>
      <c r="N56" s="78"/>
      <c r="O56" s="78"/>
      <c r="P56" s="78"/>
      <c r="Q56" s="78">
        <f t="shared" si="1"/>
        <v>0</v>
      </c>
      <c r="S56" s="56"/>
    </row>
    <row r="57" spans="2:19" x14ac:dyDescent="0.3">
      <c r="B57" s="51" t="s">
        <v>163</v>
      </c>
      <c r="C57" s="17"/>
      <c r="D57" s="21">
        <v>14594131.539999999</v>
      </c>
      <c r="E57" s="80"/>
      <c r="F57" s="80"/>
      <c r="G57" s="80"/>
      <c r="H57" s="78"/>
      <c r="I57" s="78"/>
      <c r="J57" s="78"/>
      <c r="K57" s="78">
        <v>0</v>
      </c>
      <c r="L57" s="78"/>
      <c r="M57" s="78"/>
      <c r="N57" s="78"/>
      <c r="O57" s="78"/>
      <c r="P57" s="78"/>
      <c r="Q57" s="78">
        <f t="shared" si="1"/>
        <v>0</v>
      </c>
      <c r="S57" s="56"/>
    </row>
    <row r="58" spans="2:19" x14ac:dyDescent="0.3">
      <c r="B58" s="70" t="s">
        <v>149</v>
      </c>
      <c r="C58" s="17">
        <f>C59</f>
        <v>0</v>
      </c>
      <c r="E58" s="80">
        <v>0</v>
      </c>
      <c r="F58" s="80">
        <v>0</v>
      </c>
      <c r="G58" s="80">
        <v>0</v>
      </c>
      <c r="H58" s="78">
        <v>0</v>
      </c>
      <c r="I58" s="78">
        <v>0</v>
      </c>
      <c r="J58" s="78">
        <v>0</v>
      </c>
      <c r="K58" s="78">
        <v>0</v>
      </c>
      <c r="L58" s="78">
        <v>0</v>
      </c>
      <c r="M58" s="78"/>
      <c r="N58" s="78"/>
      <c r="O58" s="78"/>
      <c r="P58" s="78"/>
      <c r="Q58" s="78">
        <f t="shared" si="1"/>
        <v>0</v>
      </c>
      <c r="S58" s="56"/>
    </row>
    <row r="59" spans="2:19" x14ac:dyDescent="0.3">
      <c r="B59" s="51" t="s">
        <v>150</v>
      </c>
      <c r="C59" s="21">
        <v>0</v>
      </c>
      <c r="D59" s="21"/>
      <c r="E59" s="80">
        <v>0</v>
      </c>
      <c r="F59" s="80">
        <v>0</v>
      </c>
      <c r="G59" s="80">
        <v>0</v>
      </c>
      <c r="H59" s="78">
        <v>0</v>
      </c>
      <c r="I59" s="78">
        <v>0</v>
      </c>
      <c r="J59" s="78">
        <v>0</v>
      </c>
      <c r="K59" s="78">
        <v>0</v>
      </c>
      <c r="L59" s="78">
        <v>0</v>
      </c>
      <c r="M59" s="78"/>
      <c r="N59" s="78"/>
      <c r="O59" s="78"/>
      <c r="P59" s="78"/>
      <c r="Q59" s="78">
        <f t="shared" si="1"/>
        <v>0</v>
      </c>
      <c r="S59" s="56"/>
    </row>
    <row r="60" spans="2:19" x14ac:dyDescent="0.3">
      <c r="B60" s="16" t="s">
        <v>34</v>
      </c>
      <c r="C60" s="17">
        <f>C61+C62</f>
        <v>0</v>
      </c>
      <c r="D60" s="17"/>
      <c r="E60" s="17">
        <v>600330</v>
      </c>
      <c r="F60" s="82">
        <v>710410</v>
      </c>
      <c r="G60" s="82">
        <v>727122.5</v>
      </c>
      <c r="H60" s="82">
        <v>780620</v>
      </c>
      <c r="I60" s="82">
        <v>713635</v>
      </c>
      <c r="J60" s="82">
        <v>807840</v>
      </c>
      <c r="K60" s="82">
        <v>1272337.5</v>
      </c>
      <c r="L60" s="82">
        <v>1224217.5</v>
      </c>
      <c r="M60" s="82">
        <v>2112696.5</v>
      </c>
      <c r="N60" s="82">
        <v>1096192.5</v>
      </c>
      <c r="O60" s="82">
        <v>998467</v>
      </c>
      <c r="P60" s="82">
        <v>755417.2</v>
      </c>
      <c r="Q60" s="61">
        <f t="shared" si="1"/>
        <v>11799285.699999999</v>
      </c>
      <c r="S60" s="56"/>
    </row>
    <row r="61" spans="2:19" x14ac:dyDescent="0.3">
      <c r="B61" s="50" t="s">
        <v>115</v>
      </c>
      <c r="C61" s="21">
        <v>0</v>
      </c>
      <c r="D61" s="21"/>
      <c r="E61" s="83">
        <v>600330</v>
      </c>
      <c r="F61" s="78">
        <v>710410</v>
      </c>
      <c r="G61" s="78">
        <v>727122.5</v>
      </c>
      <c r="H61" s="78">
        <v>780620</v>
      </c>
      <c r="I61" s="78">
        <v>713635</v>
      </c>
      <c r="J61" s="78">
        <v>807840</v>
      </c>
      <c r="K61" s="78">
        <v>1272337.5</v>
      </c>
      <c r="L61" s="78">
        <v>1224217.5</v>
      </c>
      <c r="M61" s="78">
        <v>2112696.5</v>
      </c>
      <c r="N61" s="78">
        <v>1096192.5</v>
      </c>
      <c r="O61" s="78">
        <v>998467</v>
      </c>
      <c r="P61" s="78">
        <v>755417.2</v>
      </c>
      <c r="Q61" s="78">
        <f t="shared" si="1"/>
        <v>11799285.699999999</v>
      </c>
      <c r="S61" s="56"/>
    </row>
    <row r="62" spans="2:19" x14ac:dyDescent="0.3">
      <c r="B62" s="50" t="s">
        <v>116</v>
      </c>
      <c r="C62" s="21">
        <v>0</v>
      </c>
      <c r="D62" s="21"/>
      <c r="E62" s="83"/>
      <c r="F62" s="83"/>
      <c r="G62" s="83"/>
      <c r="H62" s="83"/>
      <c r="I62" s="83"/>
      <c r="J62" s="83"/>
      <c r="K62" s="83"/>
      <c r="L62" s="83"/>
      <c r="M62" s="83"/>
      <c r="N62" s="83">
        <v>0</v>
      </c>
      <c r="O62" s="83">
        <v>0</v>
      </c>
      <c r="P62" s="83">
        <v>0</v>
      </c>
      <c r="Q62" s="63">
        <f t="shared" si="1"/>
        <v>0</v>
      </c>
      <c r="S62" s="56"/>
    </row>
    <row r="63" spans="2:19" x14ac:dyDescent="0.3">
      <c r="B63" s="16" t="s">
        <v>35</v>
      </c>
      <c r="C63" s="17">
        <f>+SUM(C64:C68)</f>
        <v>284879999</v>
      </c>
      <c r="D63" s="17">
        <v>284879999</v>
      </c>
      <c r="E63" s="17">
        <v>16993556.689999998</v>
      </c>
      <c r="F63" s="17">
        <v>17141.669999999998</v>
      </c>
      <c r="G63" s="17">
        <v>12453729.779999999</v>
      </c>
      <c r="H63" s="17">
        <v>2091562.29</v>
      </c>
      <c r="I63" s="17">
        <v>33771137.390000001</v>
      </c>
      <c r="J63" s="17">
        <v>1719387.6099999999</v>
      </c>
      <c r="K63" s="17">
        <v>7188010.5499999998</v>
      </c>
      <c r="L63" s="17">
        <v>20980792.300000001</v>
      </c>
      <c r="M63" s="17">
        <v>16929063.900000002</v>
      </c>
      <c r="N63" s="17">
        <v>12064018.610000001</v>
      </c>
      <c r="O63" s="17">
        <v>96535570.960000008</v>
      </c>
      <c r="P63" s="75">
        <v>178463291.33999997</v>
      </c>
      <c r="Q63" s="61">
        <f>SUM(E63:P63)</f>
        <v>399207263.08999997</v>
      </c>
      <c r="S63" s="56"/>
    </row>
    <row r="64" spans="2:19" x14ac:dyDescent="0.3">
      <c r="B64" s="50" t="s">
        <v>117</v>
      </c>
      <c r="C64" s="21">
        <v>0</v>
      </c>
      <c r="D64" s="21"/>
      <c r="E64" s="83"/>
      <c r="F64" s="75"/>
      <c r="G64" s="75"/>
      <c r="H64" s="75">
        <v>11000</v>
      </c>
      <c r="I64" s="75"/>
      <c r="J64" s="75"/>
      <c r="K64" s="75"/>
      <c r="L64" s="75"/>
      <c r="M64" s="75">
        <v>45000</v>
      </c>
      <c r="N64" s="75"/>
      <c r="O64" s="75"/>
      <c r="P64" s="75"/>
      <c r="Q64" s="63">
        <f>SUM(E64:P64)</f>
        <v>56000</v>
      </c>
      <c r="S64" s="56"/>
    </row>
    <row r="65" spans="2:21" x14ac:dyDescent="0.3">
      <c r="B65" s="50" t="s">
        <v>151</v>
      </c>
      <c r="C65" s="21">
        <v>0</v>
      </c>
      <c r="D65" s="21"/>
      <c r="E65" s="83">
        <v>0</v>
      </c>
      <c r="F65" s="75">
        <v>0</v>
      </c>
      <c r="G65" s="75">
        <v>0</v>
      </c>
      <c r="H65" s="75">
        <v>0</v>
      </c>
      <c r="I65" s="75">
        <v>0</v>
      </c>
      <c r="J65" s="75">
        <v>0</v>
      </c>
      <c r="K65" s="75">
        <v>0</v>
      </c>
      <c r="L65" s="75">
        <v>0</v>
      </c>
      <c r="M65" s="75"/>
      <c r="N65" s="75"/>
      <c r="O65" s="75"/>
      <c r="P65" s="75"/>
      <c r="Q65" s="63">
        <f>SUM(E65:P65)</f>
        <v>0</v>
      </c>
      <c r="S65" s="56"/>
    </row>
    <row r="66" spans="2:21" x14ac:dyDescent="0.3">
      <c r="B66" s="50" t="s">
        <v>118</v>
      </c>
      <c r="C66" s="21">
        <v>0</v>
      </c>
      <c r="D66" s="21"/>
      <c r="E66" s="83">
        <v>0</v>
      </c>
      <c r="F66" s="75">
        <v>0</v>
      </c>
      <c r="G66" s="75">
        <v>0</v>
      </c>
      <c r="H66" s="75">
        <v>0</v>
      </c>
      <c r="I66" s="75">
        <v>0</v>
      </c>
      <c r="J66" s="75">
        <v>0</v>
      </c>
      <c r="K66" s="75">
        <v>0</v>
      </c>
      <c r="L66" s="75">
        <v>0</v>
      </c>
      <c r="M66" s="75">
        <v>0</v>
      </c>
      <c r="N66" s="75">
        <v>0</v>
      </c>
      <c r="O66" s="75">
        <v>0</v>
      </c>
      <c r="P66" s="75">
        <v>0</v>
      </c>
      <c r="Q66" s="63">
        <f t="shared" si="1"/>
        <v>0</v>
      </c>
      <c r="S66" s="56"/>
    </row>
    <row r="67" spans="2:21" x14ac:dyDescent="0.3">
      <c r="B67" s="50" t="s">
        <v>119</v>
      </c>
      <c r="C67" s="21">
        <v>0</v>
      </c>
      <c r="D67" s="21"/>
      <c r="E67" s="83">
        <v>16885620.849999998</v>
      </c>
      <c r="F67" s="75">
        <v>17141.669999999998</v>
      </c>
      <c r="G67" s="75">
        <v>1235616.6599999999</v>
      </c>
      <c r="H67" s="75">
        <v>3330</v>
      </c>
      <c r="I67" s="75">
        <v>147301.49</v>
      </c>
      <c r="J67" s="75"/>
      <c r="K67" s="75"/>
      <c r="L67" s="75">
        <v>59856.49</v>
      </c>
      <c r="M67" s="75">
        <v>4207140.28</v>
      </c>
      <c r="N67" s="75">
        <v>157147.84</v>
      </c>
      <c r="O67" s="75">
        <v>94203267.170000002</v>
      </c>
      <c r="P67" s="75">
        <v>161345513.20999998</v>
      </c>
      <c r="Q67" s="63">
        <f t="shared" si="1"/>
        <v>278261935.65999997</v>
      </c>
      <c r="S67" s="56"/>
    </row>
    <row r="68" spans="2:21" x14ac:dyDescent="0.3">
      <c r="B68" s="50" t="s">
        <v>120</v>
      </c>
      <c r="C68" s="21">
        <v>284879999</v>
      </c>
      <c r="D68" s="21">
        <v>284879999</v>
      </c>
      <c r="E68" s="83">
        <v>107935.84</v>
      </c>
      <c r="F68" s="75"/>
      <c r="G68" s="75">
        <v>11218113.119999999</v>
      </c>
      <c r="H68" s="75">
        <v>2077232.29</v>
      </c>
      <c r="I68" s="75">
        <v>33623835.899999999</v>
      </c>
      <c r="J68" s="75">
        <v>1719387.6099999999</v>
      </c>
      <c r="K68" s="75">
        <v>7188010.5499999998</v>
      </c>
      <c r="L68" s="75">
        <v>20920935.810000002</v>
      </c>
      <c r="M68" s="75">
        <v>12676923.620000001</v>
      </c>
      <c r="N68" s="75">
        <v>11906870.770000001</v>
      </c>
      <c r="O68" s="75">
        <v>2332303.79</v>
      </c>
      <c r="P68" s="75">
        <v>17117778.130000003</v>
      </c>
      <c r="Q68" s="63">
        <f>SUM(E68:P68)</f>
        <v>120889327.43000001</v>
      </c>
      <c r="S68" s="56"/>
    </row>
    <row r="69" spans="2:21" x14ac:dyDescent="0.3">
      <c r="B69" s="14" t="s">
        <v>36</v>
      </c>
      <c r="C69" s="58">
        <f>C70+C75</f>
        <v>9029508474</v>
      </c>
      <c r="D69" s="58">
        <v>10113992641.27</v>
      </c>
      <c r="E69" s="58">
        <v>4283741246.5900002</v>
      </c>
      <c r="F69" s="58">
        <v>643755484.56000006</v>
      </c>
      <c r="G69" s="58">
        <v>991156374.65000021</v>
      </c>
      <c r="H69" s="58">
        <v>32244900.040000003</v>
      </c>
      <c r="I69" s="58">
        <v>931630360.4799999</v>
      </c>
      <c r="J69" s="58">
        <v>465839181.05000001</v>
      </c>
      <c r="K69" s="58">
        <v>1039843766.2199999</v>
      </c>
      <c r="L69" s="58">
        <v>-43479781.75</v>
      </c>
      <c r="M69" s="58">
        <v>204967457.20999998</v>
      </c>
      <c r="N69" s="58">
        <v>355363280.43000007</v>
      </c>
      <c r="O69" s="58">
        <v>364856800.40000004</v>
      </c>
      <c r="P69" s="58">
        <v>1556206981.04</v>
      </c>
      <c r="Q69" s="58">
        <f t="shared" ref="Q69:Q73" si="15">SUM(E69:P69)</f>
        <v>10826126050.920002</v>
      </c>
      <c r="S69" s="56"/>
    </row>
    <row r="70" spans="2:21" x14ac:dyDescent="0.3">
      <c r="B70" s="16" t="s">
        <v>39</v>
      </c>
      <c r="C70" s="61">
        <f t="shared" ref="C70" si="16">C71</f>
        <v>8571600267</v>
      </c>
      <c r="D70" s="61">
        <v>10113992641.27</v>
      </c>
      <c r="E70" s="61">
        <v>4283741246.5900002</v>
      </c>
      <c r="F70" s="61">
        <v>643755484.56000006</v>
      </c>
      <c r="G70" s="61">
        <v>991156374.65000021</v>
      </c>
      <c r="H70" s="61">
        <v>32244900.040000003</v>
      </c>
      <c r="I70" s="61">
        <v>931630360.4799999</v>
      </c>
      <c r="J70" s="61">
        <v>465839181.05000001</v>
      </c>
      <c r="K70" s="61">
        <v>1039843766.2199999</v>
      </c>
      <c r="L70" s="61">
        <v>-43479781.75</v>
      </c>
      <c r="M70" s="61">
        <v>204967457.20999998</v>
      </c>
      <c r="N70" s="61">
        <v>355363280.43000007</v>
      </c>
      <c r="O70" s="61">
        <v>364856800.40000004</v>
      </c>
      <c r="P70" s="61">
        <v>1556206981.04</v>
      </c>
      <c r="Q70" s="59">
        <f t="shared" si="15"/>
        <v>10826126050.920002</v>
      </c>
      <c r="S70" s="56"/>
    </row>
    <row r="71" spans="2:21" x14ac:dyDescent="0.3">
      <c r="B71" s="18" t="s">
        <v>40</v>
      </c>
      <c r="C71" s="61">
        <f>SUM(C72:C74)</f>
        <v>8571600267</v>
      </c>
      <c r="D71" s="61">
        <v>9643767724.4099998</v>
      </c>
      <c r="E71" s="61">
        <v>4283741246.5900002</v>
      </c>
      <c r="F71" s="61">
        <v>643755484.56000006</v>
      </c>
      <c r="G71" s="61">
        <v>991156374.65000021</v>
      </c>
      <c r="H71" s="61">
        <v>32244900.040000003</v>
      </c>
      <c r="I71" s="61">
        <v>931630360.4799999</v>
      </c>
      <c r="J71" s="61">
        <v>465839181.05000001</v>
      </c>
      <c r="K71" s="61">
        <v>1039843766.2199999</v>
      </c>
      <c r="L71" s="61">
        <v>-43479781.75</v>
      </c>
      <c r="M71" s="61">
        <v>204967457.20999998</v>
      </c>
      <c r="N71" s="61">
        <v>355363280.43000007</v>
      </c>
      <c r="O71" s="61">
        <v>364856800.40000004</v>
      </c>
      <c r="P71" s="61">
        <v>1556206981.04</v>
      </c>
      <c r="Q71" s="59">
        <f t="shared" si="15"/>
        <v>10826126050.920002</v>
      </c>
      <c r="S71" s="56"/>
    </row>
    <row r="72" spans="2:21" x14ac:dyDescent="0.3">
      <c r="B72" s="51" t="s">
        <v>122</v>
      </c>
      <c r="C72" s="62">
        <v>8539208930</v>
      </c>
      <c r="D72" s="62">
        <v>9602255704.9099998</v>
      </c>
      <c r="E72" s="75">
        <v>4283741246.5900002</v>
      </c>
      <c r="F72" s="75">
        <v>643755484.56000006</v>
      </c>
      <c r="G72" s="75">
        <v>991156374.65000021</v>
      </c>
      <c r="H72" s="75">
        <v>32244900.040000003</v>
      </c>
      <c r="I72" s="75">
        <v>912419602.71999991</v>
      </c>
      <c r="J72" s="75">
        <v>465839181.05000001</v>
      </c>
      <c r="K72" s="75">
        <v>1034956266.2199999</v>
      </c>
      <c r="L72" s="75">
        <v>-43479781.75</v>
      </c>
      <c r="M72" s="75">
        <v>204967457.20999998</v>
      </c>
      <c r="N72" s="75">
        <v>355363280.43000007</v>
      </c>
      <c r="O72" s="73">
        <v>364856800.40000004</v>
      </c>
      <c r="P72" s="73">
        <v>1556206981.04</v>
      </c>
      <c r="Q72" s="60">
        <f t="shared" si="15"/>
        <v>10802027793.16</v>
      </c>
      <c r="S72" s="56"/>
    </row>
    <row r="73" spans="2:21" x14ac:dyDescent="0.3">
      <c r="B73" s="51" t="s">
        <v>152</v>
      </c>
      <c r="C73" s="62">
        <v>30000000</v>
      </c>
      <c r="D73" s="62">
        <v>39120682.5</v>
      </c>
      <c r="E73" s="75">
        <v>0</v>
      </c>
      <c r="F73" s="75">
        <v>0</v>
      </c>
      <c r="G73" s="75"/>
      <c r="H73" s="75"/>
      <c r="I73" s="75">
        <v>19210757.760000002</v>
      </c>
      <c r="J73" s="75"/>
      <c r="K73" s="75">
        <v>4887500</v>
      </c>
      <c r="L73" s="75">
        <v>0</v>
      </c>
      <c r="M73" s="75"/>
      <c r="N73" s="75"/>
      <c r="O73" s="73"/>
      <c r="P73" s="73"/>
      <c r="Q73" s="60">
        <f t="shared" si="15"/>
        <v>24098257.760000002</v>
      </c>
      <c r="S73" s="56"/>
    </row>
    <row r="74" spans="2:21" x14ac:dyDescent="0.3">
      <c r="B74" s="51" t="s">
        <v>161</v>
      </c>
      <c r="C74" s="62">
        <v>2391337</v>
      </c>
      <c r="D74" s="62">
        <v>2391337</v>
      </c>
      <c r="E74" s="75">
        <v>0</v>
      </c>
      <c r="F74" s="75"/>
      <c r="G74" s="75"/>
      <c r="H74" s="75"/>
      <c r="I74" s="75"/>
      <c r="J74" s="75"/>
      <c r="K74" s="75"/>
      <c r="L74" s="75"/>
      <c r="M74" s="75"/>
      <c r="N74" s="75"/>
      <c r="O74" s="73"/>
      <c r="P74" s="73"/>
      <c r="Q74" s="60">
        <f t="shared" si="1"/>
        <v>0</v>
      </c>
      <c r="S74" s="56"/>
    </row>
    <row r="75" spans="2:21" x14ac:dyDescent="0.3">
      <c r="B75" s="18" t="s">
        <v>123</v>
      </c>
      <c r="C75" s="21">
        <f t="shared" ref="C75:O76" si="17">C76</f>
        <v>457908207</v>
      </c>
      <c r="D75" s="89">
        <v>470224916.86000001</v>
      </c>
      <c r="E75" s="83">
        <v>0</v>
      </c>
      <c r="F75" s="83"/>
      <c r="G75" s="83"/>
      <c r="H75" s="83">
        <v>0</v>
      </c>
      <c r="I75" s="83">
        <v>0</v>
      </c>
      <c r="J75" s="83"/>
      <c r="K75" s="83">
        <v>0</v>
      </c>
      <c r="L75" s="73"/>
      <c r="M75" s="73"/>
      <c r="N75" s="73">
        <f t="shared" si="17"/>
        <v>0</v>
      </c>
      <c r="O75" s="73">
        <f t="shared" si="17"/>
        <v>0</v>
      </c>
      <c r="P75" s="73">
        <v>0</v>
      </c>
      <c r="Q75" s="60">
        <f>SUM(E75:P75)</f>
        <v>0</v>
      </c>
      <c r="S75" s="56"/>
    </row>
    <row r="76" spans="2:21" x14ac:dyDescent="0.3">
      <c r="B76" s="50" t="s">
        <v>124</v>
      </c>
      <c r="C76" s="21">
        <f t="shared" si="17"/>
        <v>457908207</v>
      </c>
      <c r="D76" s="89">
        <v>470224916.86000001</v>
      </c>
      <c r="E76" s="83">
        <v>0</v>
      </c>
      <c r="F76" s="83"/>
      <c r="G76" s="83"/>
      <c r="H76" s="83">
        <v>0</v>
      </c>
      <c r="I76" s="83">
        <v>0</v>
      </c>
      <c r="J76" s="83"/>
      <c r="K76" s="83">
        <v>0</v>
      </c>
      <c r="L76" s="73"/>
      <c r="M76" s="73"/>
      <c r="N76" s="73">
        <f t="shared" si="17"/>
        <v>0</v>
      </c>
      <c r="O76" s="73">
        <f t="shared" si="17"/>
        <v>0</v>
      </c>
      <c r="P76" s="73">
        <v>0</v>
      </c>
      <c r="Q76" s="60">
        <f t="shared" si="1"/>
        <v>0</v>
      </c>
      <c r="S76" s="56"/>
    </row>
    <row r="77" spans="2:21" x14ac:dyDescent="0.3">
      <c r="B77" s="32" t="s">
        <v>125</v>
      </c>
      <c r="C77" s="21">
        <v>457908207</v>
      </c>
      <c r="D77" s="89">
        <v>470224916.86000001</v>
      </c>
      <c r="E77" s="83">
        <v>0</v>
      </c>
      <c r="F77" s="83"/>
      <c r="G77" s="83"/>
      <c r="H77" s="83">
        <v>0</v>
      </c>
      <c r="I77" s="83">
        <v>0</v>
      </c>
      <c r="J77" s="83"/>
      <c r="K77" s="83">
        <v>0</v>
      </c>
      <c r="L77" s="73"/>
      <c r="M77" s="73"/>
      <c r="N77" s="73">
        <v>0</v>
      </c>
      <c r="O77" s="73">
        <v>0</v>
      </c>
      <c r="P77" s="73">
        <v>0</v>
      </c>
      <c r="Q77" s="60">
        <f t="shared" si="1"/>
        <v>0</v>
      </c>
      <c r="S77" s="56"/>
    </row>
    <row r="78" spans="2:21" x14ac:dyDescent="0.3">
      <c r="B78" s="47" t="s">
        <v>42</v>
      </c>
      <c r="C78" s="31">
        <f t="shared" ref="C78:O78" si="18">C11+C69</f>
        <v>183565428567</v>
      </c>
      <c r="D78" s="31">
        <f t="shared" si="18"/>
        <v>195778797646.88</v>
      </c>
      <c r="E78" s="27">
        <f>E11+E69</f>
        <v>14445006042.26</v>
      </c>
      <c r="F78" s="27">
        <f t="shared" ref="F78:K78" si="19">F11+F69</f>
        <v>9594921408.8400002</v>
      </c>
      <c r="G78" s="27">
        <f t="shared" si="19"/>
        <v>12571512171.82</v>
      </c>
      <c r="H78" s="27">
        <f t="shared" si="19"/>
        <v>11605275486.800001</v>
      </c>
      <c r="I78" s="27">
        <f t="shared" si="19"/>
        <v>11683501389.799999</v>
      </c>
      <c r="J78" s="27">
        <f t="shared" si="19"/>
        <v>10599917494.130001</v>
      </c>
      <c r="K78" s="27">
        <f t="shared" si="19"/>
        <v>11197086041.539999</v>
      </c>
      <c r="L78" s="27">
        <f t="shared" si="18"/>
        <v>10037910519.74</v>
      </c>
      <c r="M78" s="27">
        <f t="shared" si="18"/>
        <v>12148491380.000002</v>
      </c>
      <c r="N78" s="27">
        <f t="shared" si="18"/>
        <v>10940962922.060001</v>
      </c>
      <c r="O78" s="27">
        <f t="shared" si="18"/>
        <v>16410717145.110001</v>
      </c>
      <c r="P78" s="27">
        <f>P69+P11</f>
        <v>13262120338.279995</v>
      </c>
      <c r="Q78" s="27">
        <f>Q69+Q11</f>
        <v>144497422340.38004</v>
      </c>
      <c r="S78" s="56"/>
    </row>
    <row r="79" spans="2:21" x14ac:dyDescent="0.3">
      <c r="E79" s="79"/>
      <c r="F79" s="79"/>
      <c r="G79" s="79"/>
      <c r="H79" s="79"/>
      <c r="I79" s="79"/>
      <c r="J79" s="79"/>
      <c r="K79" s="79"/>
      <c r="L79" s="75"/>
      <c r="M79" s="75"/>
      <c r="N79" s="75"/>
      <c r="O79" s="75"/>
      <c r="P79" s="75"/>
      <c r="Q79" s="75"/>
    </row>
    <row r="80" spans="2:21" x14ac:dyDescent="0.3">
      <c r="B80" s="47" t="s">
        <v>126</v>
      </c>
      <c r="C80" s="31">
        <f t="shared" ref="C80:D80" si="20">+C81+C87</f>
        <v>0</v>
      </c>
      <c r="D80" s="31">
        <f t="shared" si="20"/>
        <v>13335285254.270008</v>
      </c>
      <c r="E80" s="27">
        <f>+E81+E87</f>
        <v>0</v>
      </c>
      <c r="F80" s="27">
        <f t="shared" ref="F80:P80" si="21">+F81+F87</f>
        <v>0</v>
      </c>
      <c r="G80" s="27">
        <f t="shared" si="21"/>
        <v>0</v>
      </c>
      <c r="H80" s="27">
        <f t="shared" si="21"/>
        <v>0</v>
      </c>
      <c r="I80" s="27">
        <f t="shared" si="21"/>
        <v>0</v>
      </c>
      <c r="J80" s="27">
        <f t="shared" si="21"/>
        <v>0</v>
      </c>
      <c r="K80" s="27">
        <f t="shared" si="21"/>
        <v>0</v>
      </c>
      <c r="L80" s="27">
        <f t="shared" si="21"/>
        <v>0</v>
      </c>
      <c r="M80" s="27">
        <f t="shared" si="21"/>
        <v>0</v>
      </c>
      <c r="N80" s="27">
        <f t="shared" si="21"/>
        <v>0</v>
      </c>
      <c r="O80" s="27">
        <f t="shared" si="21"/>
        <v>0</v>
      </c>
      <c r="P80" s="27">
        <f t="shared" si="21"/>
        <v>0</v>
      </c>
      <c r="Q80" s="27">
        <f>SUM(E80:P80)</f>
        <v>0</v>
      </c>
      <c r="T80" s="56"/>
      <c r="U80" s="56"/>
    </row>
    <row r="81" spans="2:17" x14ac:dyDescent="0.3">
      <c r="B81" s="35" t="s">
        <v>52</v>
      </c>
      <c r="C81" s="58">
        <f t="shared" ref="C81" si="22">C82+C85</f>
        <v>0</v>
      </c>
      <c r="D81" s="58">
        <v>12475755966.440008</v>
      </c>
      <c r="E81" s="58">
        <f>E82+E85</f>
        <v>0</v>
      </c>
      <c r="F81" s="58">
        <f t="shared" ref="F81:P81" si="23">F82+F85</f>
        <v>0</v>
      </c>
      <c r="G81" s="58">
        <f t="shared" si="23"/>
        <v>0</v>
      </c>
      <c r="H81" s="58">
        <f t="shared" si="23"/>
        <v>0</v>
      </c>
      <c r="I81" s="58">
        <f t="shared" si="23"/>
        <v>0</v>
      </c>
      <c r="J81" s="58">
        <f t="shared" si="23"/>
        <v>0</v>
      </c>
      <c r="K81" s="58">
        <f t="shared" si="23"/>
        <v>0</v>
      </c>
      <c r="L81" s="58">
        <f t="shared" si="23"/>
        <v>0</v>
      </c>
      <c r="M81" s="58">
        <f t="shared" si="23"/>
        <v>0</v>
      </c>
      <c r="N81" s="58">
        <f t="shared" si="23"/>
        <v>0</v>
      </c>
      <c r="O81" s="58">
        <f t="shared" si="23"/>
        <v>0</v>
      </c>
      <c r="P81" s="58">
        <f t="shared" si="23"/>
        <v>0</v>
      </c>
      <c r="Q81" s="58">
        <f>SUM(E81:P81)</f>
        <v>0</v>
      </c>
    </row>
    <row r="82" spans="2:17" x14ac:dyDescent="0.3">
      <c r="B82" s="18" t="s">
        <v>53</v>
      </c>
      <c r="C82" s="61">
        <f t="shared" ref="C82" si="24">C83+C84</f>
        <v>0</v>
      </c>
      <c r="D82" s="61">
        <v>12475755966.440008</v>
      </c>
      <c r="E82" s="61">
        <f>E83+E84</f>
        <v>0</v>
      </c>
      <c r="F82" s="61">
        <f t="shared" ref="F82:P82" si="25">F83+F84</f>
        <v>0</v>
      </c>
      <c r="G82" s="61">
        <f t="shared" si="25"/>
        <v>0</v>
      </c>
      <c r="H82" s="61">
        <f t="shared" si="25"/>
        <v>0</v>
      </c>
      <c r="I82" s="61">
        <f t="shared" si="25"/>
        <v>0</v>
      </c>
      <c r="J82" s="61">
        <f t="shared" si="25"/>
        <v>0</v>
      </c>
      <c r="K82" s="61">
        <f t="shared" si="25"/>
        <v>0</v>
      </c>
      <c r="L82" s="61">
        <f t="shared" si="25"/>
        <v>0</v>
      </c>
      <c r="M82" s="61">
        <f t="shared" si="25"/>
        <v>0</v>
      </c>
      <c r="N82" s="61">
        <f t="shared" si="25"/>
        <v>0</v>
      </c>
      <c r="O82" s="61">
        <f t="shared" si="25"/>
        <v>0</v>
      </c>
      <c r="P82" s="61">
        <f t="shared" si="25"/>
        <v>0</v>
      </c>
      <c r="Q82" s="61">
        <f t="shared" ref="Q82:Q92" si="26">SUM(E82:P82)</f>
        <v>0</v>
      </c>
    </row>
    <row r="83" spans="2:17" x14ac:dyDescent="0.3">
      <c r="B83" s="40" t="s">
        <v>127</v>
      </c>
      <c r="C83" s="63">
        <v>0</v>
      </c>
      <c r="D83" s="63"/>
      <c r="E83" s="63">
        <v>0</v>
      </c>
      <c r="F83" s="63">
        <v>0</v>
      </c>
      <c r="G83" s="63">
        <v>0</v>
      </c>
      <c r="H83" s="63">
        <v>0</v>
      </c>
      <c r="I83" s="63">
        <v>0</v>
      </c>
      <c r="J83" s="63">
        <v>0</v>
      </c>
      <c r="K83" s="63">
        <v>0</v>
      </c>
      <c r="L83" s="63">
        <v>0</v>
      </c>
      <c r="M83" s="63">
        <v>0</v>
      </c>
      <c r="N83" s="63">
        <v>0</v>
      </c>
      <c r="O83" s="63">
        <v>0</v>
      </c>
      <c r="P83" s="63">
        <v>0</v>
      </c>
      <c r="Q83" s="63">
        <f t="shared" si="26"/>
        <v>0</v>
      </c>
    </row>
    <row r="84" spans="2:17" x14ac:dyDescent="0.3">
      <c r="B84" s="40" t="s">
        <v>128</v>
      </c>
      <c r="C84" s="63">
        <v>0</v>
      </c>
      <c r="D84" s="63">
        <v>12475755966.440008</v>
      </c>
      <c r="E84" s="63">
        <v>0</v>
      </c>
      <c r="F84" s="63">
        <v>0</v>
      </c>
      <c r="G84" s="63">
        <v>0</v>
      </c>
      <c r="H84" s="63">
        <v>0</v>
      </c>
      <c r="I84" s="63">
        <v>0</v>
      </c>
      <c r="J84" s="63"/>
      <c r="K84" s="63">
        <v>0</v>
      </c>
      <c r="L84" s="63">
        <v>0</v>
      </c>
      <c r="M84" s="63">
        <v>0</v>
      </c>
      <c r="N84" s="63">
        <v>0</v>
      </c>
      <c r="O84" s="63">
        <v>0</v>
      </c>
      <c r="P84" s="63">
        <v>0</v>
      </c>
      <c r="Q84" s="63">
        <f t="shared" si="26"/>
        <v>0</v>
      </c>
    </row>
    <row r="85" spans="2:17" x14ac:dyDescent="0.3">
      <c r="B85" s="18" t="s">
        <v>55</v>
      </c>
      <c r="C85" s="61">
        <f t="shared" ref="C85" si="27">C86</f>
        <v>0</v>
      </c>
      <c r="D85" s="61"/>
      <c r="E85" s="61">
        <f>E86</f>
        <v>0</v>
      </c>
      <c r="F85" s="61">
        <f t="shared" ref="F85:O85" si="28">F86</f>
        <v>0</v>
      </c>
      <c r="G85" s="61">
        <f t="shared" si="28"/>
        <v>0</v>
      </c>
      <c r="H85" s="61">
        <f t="shared" si="28"/>
        <v>0</v>
      </c>
      <c r="I85" s="61">
        <f t="shared" si="28"/>
        <v>0</v>
      </c>
      <c r="J85" s="61">
        <f t="shared" si="28"/>
        <v>0</v>
      </c>
      <c r="K85" s="61">
        <f t="shared" si="28"/>
        <v>0</v>
      </c>
      <c r="L85" s="61">
        <f t="shared" si="28"/>
        <v>0</v>
      </c>
      <c r="M85" s="61">
        <f t="shared" si="28"/>
        <v>0</v>
      </c>
      <c r="N85" s="61">
        <f t="shared" si="28"/>
        <v>0</v>
      </c>
      <c r="O85" s="61">
        <f t="shared" si="28"/>
        <v>0</v>
      </c>
      <c r="P85" s="61">
        <v>0</v>
      </c>
      <c r="Q85" s="61">
        <f t="shared" si="26"/>
        <v>0</v>
      </c>
    </row>
    <row r="86" spans="2:17" x14ac:dyDescent="0.3">
      <c r="B86" s="40" t="s">
        <v>56</v>
      </c>
      <c r="C86" s="63">
        <v>0</v>
      </c>
      <c r="D86" s="63"/>
      <c r="E86" s="63"/>
      <c r="F86" s="63"/>
      <c r="G86" s="63"/>
      <c r="H86" s="63"/>
      <c r="I86" s="63"/>
      <c r="J86" s="63"/>
      <c r="K86" s="63"/>
      <c r="L86" s="63"/>
      <c r="M86" s="63"/>
      <c r="N86" s="63"/>
      <c r="O86" s="63"/>
      <c r="P86" s="63">
        <v>0</v>
      </c>
      <c r="Q86" s="63">
        <f t="shared" si="26"/>
        <v>0</v>
      </c>
    </row>
    <row r="87" spans="2:17" x14ac:dyDescent="0.3">
      <c r="B87" s="35" t="s">
        <v>57</v>
      </c>
      <c r="C87" s="58">
        <v>0</v>
      </c>
      <c r="D87" s="58">
        <v>859529287.82999992</v>
      </c>
      <c r="E87" s="58">
        <v>0</v>
      </c>
      <c r="F87" s="58">
        <v>0</v>
      </c>
      <c r="G87" s="58">
        <v>0</v>
      </c>
      <c r="H87" s="58">
        <v>0</v>
      </c>
      <c r="I87" s="58">
        <v>0</v>
      </c>
      <c r="J87" s="58">
        <v>0</v>
      </c>
      <c r="K87" s="58">
        <v>0</v>
      </c>
      <c r="L87" s="58">
        <v>0</v>
      </c>
      <c r="M87" s="58">
        <v>0</v>
      </c>
      <c r="N87" s="58">
        <v>0</v>
      </c>
      <c r="O87" s="58">
        <v>0</v>
      </c>
      <c r="P87" s="58">
        <f t="shared" ref="P87" si="29">P88+P90</f>
        <v>0</v>
      </c>
      <c r="Q87" s="58">
        <f t="shared" si="26"/>
        <v>0</v>
      </c>
    </row>
    <row r="88" spans="2:17" x14ac:dyDescent="0.3">
      <c r="B88" s="18" t="s">
        <v>58</v>
      </c>
      <c r="C88" s="61">
        <f t="shared" ref="C88" si="30">C89</f>
        <v>0</v>
      </c>
      <c r="D88" s="61"/>
      <c r="E88" s="61">
        <f>E89</f>
        <v>0</v>
      </c>
      <c r="F88" s="61">
        <f t="shared" ref="F88:O88" si="31">F89</f>
        <v>0</v>
      </c>
      <c r="G88" s="61">
        <f t="shared" si="31"/>
        <v>0</v>
      </c>
      <c r="H88" s="61">
        <f t="shared" si="31"/>
        <v>0</v>
      </c>
      <c r="I88" s="61">
        <f t="shared" si="31"/>
        <v>0</v>
      </c>
      <c r="J88" s="61">
        <f t="shared" si="31"/>
        <v>0</v>
      </c>
      <c r="K88" s="61">
        <f t="shared" si="31"/>
        <v>0</v>
      </c>
      <c r="L88" s="61">
        <f t="shared" si="31"/>
        <v>0</v>
      </c>
      <c r="M88" s="61">
        <f t="shared" si="31"/>
        <v>0</v>
      </c>
      <c r="N88" s="61">
        <f t="shared" si="31"/>
        <v>0</v>
      </c>
      <c r="O88" s="61">
        <f t="shared" si="31"/>
        <v>0</v>
      </c>
      <c r="P88" s="61">
        <v>0</v>
      </c>
      <c r="Q88" s="61">
        <f t="shared" si="26"/>
        <v>0</v>
      </c>
    </row>
    <row r="89" spans="2:17" x14ac:dyDescent="0.3">
      <c r="B89" s="40" t="s">
        <v>80</v>
      </c>
      <c r="C89" s="63">
        <v>0</v>
      </c>
      <c r="D89" s="63"/>
      <c r="E89" s="63">
        <v>0</v>
      </c>
      <c r="F89" s="63">
        <v>0</v>
      </c>
      <c r="G89" s="63">
        <v>0</v>
      </c>
      <c r="H89" s="63">
        <v>0</v>
      </c>
      <c r="I89" s="63">
        <v>0</v>
      </c>
      <c r="J89" s="63">
        <v>0</v>
      </c>
      <c r="K89" s="63">
        <v>0</v>
      </c>
      <c r="L89" s="63">
        <v>0</v>
      </c>
      <c r="M89" s="63">
        <v>0</v>
      </c>
      <c r="N89" s="63">
        <v>0</v>
      </c>
      <c r="O89" s="63">
        <v>0</v>
      </c>
      <c r="P89" s="63">
        <v>0</v>
      </c>
      <c r="Q89" s="63">
        <f t="shared" si="26"/>
        <v>0</v>
      </c>
    </row>
    <row r="90" spans="2:17" x14ac:dyDescent="0.3">
      <c r="B90" s="18" t="s">
        <v>70</v>
      </c>
      <c r="C90" s="61">
        <f t="shared" ref="C90" si="32">SUM(C91:C92)</f>
        <v>0</v>
      </c>
      <c r="D90" s="61">
        <v>859529287.82999992</v>
      </c>
      <c r="E90" s="61">
        <f>SUM(E91:E92)</f>
        <v>0</v>
      </c>
      <c r="F90" s="61">
        <f t="shared" ref="F90:O90" si="33">SUM(F91:F92)</f>
        <v>0</v>
      </c>
      <c r="G90" s="61">
        <f t="shared" si="33"/>
        <v>0</v>
      </c>
      <c r="H90" s="61">
        <f t="shared" si="33"/>
        <v>0</v>
      </c>
      <c r="I90" s="61">
        <f t="shared" si="33"/>
        <v>0</v>
      </c>
      <c r="J90" s="61">
        <f t="shared" si="33"/>
        <v>0</v>
      </c>
      <c r="K90" s="61">
        <f t="shared" si="33"/>
        <v>0</v>
      </c>
      <c r="L90" s="61">
        <f t="shared" si="33"/>
        <v>0</v>
      </c>
      <c r="M90" s="61">
        <f t="shared" si="33"/>
        <v>0</v>
      </c>
      <c r="N90" s="61">
        <f t="shared" si="33"/>
        <v>0</v>
      </c>
      <c r="O90" s="61">
        <f t="shared" si="33"/>
        <v>0</v>
      </c>
      <c r="P90" s="61">
        <v>0</v>
      </c>
      <c r="Q90" s="61">
        <f t="shared" si="26"/>
        <v>0</v>
      </c>
    </row>
    <row r="91" spans="2:17" x14ac:dyDescent="0.3">
      <c r="B91" s="40" t="s">
        <v>74</v>
      </c>
      <c r="C91" s="63">
        <v>0</v>
      </c>
      <c r="D91" s="63"/>
      <c r="E91" s="63">
        <v>0</v>
      </c>
      <c r="F91" s="63">
        <v>0</v>
      </c>
      <c r="G91" s="63">
        <v>0</v>
      </c>
      <c r="H91" s="63">
        <v>0</v>
      </c>
      <c r="I91" s="63">
        <v>0</v>
      </c>
      <c r="J91" s="63">
        <v>0</v>
      </c>
      <c r="K91" s="63">
        <v>0</v>
      </c>
      <c r="L91" s="63">
        <v>0</v>
      </c>
      <c r="M91" s="63">
        <v>0</v>
      </c>
      <c r="N91" s="63">
        <v>0</v>
      </c>
      <c r="O91" s="63">
        <v>0</v>
      </c>
      <c r="P91" s="63">
        <v>0</v>
      </c>
      <c r="Q91" s="63">
        <f t="shared" si="26"/>
        <v>0</v>
      </c>
    </row>
    <row r="92" spans="2:17" x14ac:dyDescent="0.3">
      <c r="B92" s="40" t="s">
        <v>71</v>
      </c>
      <c r="C92" s="63">
        <v>0</v>
      </c>
      <c r="D92" s="63">
        <v>859529287.82999992</v>
      </c>
      <c r="E92" s="63">
        <v>0</v>
      </c>
      <c r="F92" s="63">
        <v>0</v>
      </c>
      <c r="G92" s="63">
        <v>0</v>
      </c>
      <c r="H92" s="63">
        <v>0</v>
      </c>
      <c r="I92" s="63">
        <v>0</v>
      </c>
      <c r="J92" s="63">
        <v>0</v>
      </c>
      <c r="K92" s="63">
        <v>0</v>
      </c>
      <c r="L92" s="63">
        <v>0</v>
      </c>
      <c r="M92" s="63">
        <v>0</v>
      </c>
      <c r="N92" s="63">
        <v>0</v>
      </c>
      <c r="O92" s="63">
        <v>0</v>
      </c>
      <c r="P92" s="63">
        <v>0</v>
      </c>
      <c r="Q92" s="63">
        <f t="shared" si="26"/>
        <v>0</v>
      </c>
    </row>
    <row r="93" spans="2:17" x14ac:dyDescent="0.3">
      <c r="B93" s="47" t="s">
        <v>81</v>
      </c>
      <c r="C93" s="31">
        <f t="shared" ref="C93:D93" si="34">C78+C80</f>
        <v>183565428567</v>
      </c>
      <c r="D93" s="31">
        <f t="shared" si="34"/>
        <v>209114082901.15002</v>
      </c>
      <c r="E93" s="27">
        <f>E78+E80</f>
        <v>14445006042.26</v>
      </c>
      <c r="F93" s="27">
        <f t="shared" ref="F93:Q93" si="35">F78+F80</f>
        <v>9594921408.8400002</v>
      </c>
      <c r="G93" s="27">
        <f t="shared" si="35"/>
        <v>12571512171.82</v>
      </c>
      <c r="H93" s="27">
        <f t="shared" si="35"/>
        <v>11605275486.800001</v>
      </c>
      <c r="I93" s="27">
        <f t="shared" si="35"/>
        <v>11683501389.799999</v>
      </c>
      <c r="J93" s="27">
        <f t="shared" si="35"/>
        <v>10599917494.130001</v>
      </c>
      <c r="K93" s="27">
        <f t="shared" si="35"/>
        <v>11197086041.539999</v>
      </c>
      <c r="L93" s="27">
        <f t="shared" si="35"/>
        <v>10037910519.74</v>
      </c>
      <c r="M93" s="27">
        <f t="shared" si="35"/>
        <v>12148491380.000002</v>
      </c>
      <c r="N93" s="27">
        <f t="shared" si="35"/>
        <v>10940962922.060001</v>
      </c>
      <c r="O93" s="27">
        <f t="shared" si="35"/>
        <v>16410717145.110001</v>
      </c>
      <c r="P93" s="27">
        <f t="shared" si="35"/>
        <v>13262120338.279995</v>
      </c>
      <c r="Q93" s="27">
        <f t="shared" si="35"/>
        <v>144497422340.38004</v>
      </c>
    </row>
    <row r="94" spans="2:17" x14ac:dyDescent="0.3">
      <c r="B94" s="46" t="s">
        <v>140</v>
      </c>
      <c r="C94" s="57"/>
      <c r="D94" s="57"/>
      <c r="E94" s="57"/>
      <c r="F94" s="57"/>
      <c r="G94" s="57"/>
      <c r="H94" s="57"/>
      <c r="I94" s="57"/>
      <c r="J94" s="57"/>
      <c r="K94" s="57"/>
      <c r="L94" s="57"/>
      <c r="M94" s="57"/>
      <c r="N94" s="57"/>
      <c r="O94" s="57"/>
      <c r="P94" s="57"/>
      <c r="Q94" s="57"/>
    </row>
    <row r="95" spans="2:17" x14ac:dyDescent="0.3">
      <c r="B95" s="45" t="s">
        <v>167</v>
      </c>
      <c r="E95" s="76"/>
      <c r="F95" s="76"/>
      <c r="G95" s="76"/>
      <c r="H95" s="76"/>
      <c r="I95" s="76"/>
      <c r="J95" s="76"/>
      <c r="K95" s="76"/>
      <c r="L95" s="76"/>
      <c r="M95" s="76"/>
      <c r="N95" s="56"/>
      <c r="Q95" s="76"/>
    </row>
    <row r="96" spans="2:17" x14ac:dyDescent="0.3">
      <c r="B96" s="46" t="s">
        <v>154</v>
      </c>
      <c r="I96" s="56"/>
      <c r="J96" s="56"/>
      <c r="K96" s="56"/>
      <c r="L96" s="56"/>
      <c r="M96" s="56"/>
      <c r="N96" s="56"/>
      <c r="O96" s="56"/>
      <c r="P96" s="56"/>
      <c r="Q96" s="56"/>
    </row>
    <row r="97" spans="2:17" x14ac:dyDescent="0.3">
      <c r="B97" s="72" t="s">
        <v>43</v>
      </c>
      <c r="F97" s="56"/>
      <c r="G97" s="77"/>
      <c r="H97" s="56"/>
      <c r="I97" s="56"/>
      <c r="J97" s="56"/>
      <c r="K97" s="56"/>
      <c r="L97" s="56"/>
      <c r="M97" s="56"/>
      <c r="N97" s="56"/>
      <c r="O97" s="56"/>
      <c r="P97" s="56"/>
      <c r="Q97" s="56"/>
    </row>
    <row r="98" spans="2:17" x14ac:dyDescent="0.3">
      <c r="E98" s="56"/>
      <c r="F98" s="56"/>
      <c r="G98" s="56"/>
      <c r="H98" s="56"/>
      <c r="I98" s="56"/>
      <c r="J98" s="56"/>
      <c r="K98" s="56"/>
      <c r="L98" s="56"/>
      <c r="M98" s="56"/>
      <c r="N98" s="56"/>
      <c r="O98" s="56"/>
      <c r="P98" s="56"/>
    </row>
  </sheetData>
  <mergeCells count="7">
    <mergeCell ref="B3:Q3"/>
    <mergeCell ref="B4:Q4"/>
    <mergeCell ref="B5:Q5"/>
    <mergeCell ref="B6:Q6"/>
    <mergeCell ref="B9:B10"/>
    <mergeCell ref="E9:Q9"/>
    <mergeCell ref="D9:D10"/>
  </mergeCells>
  <conditionalFormatting sqref="R1:R1048576">
    <cfRule type="containsText" dxfId="0" priority="1" operator="containsText" text="X">
      <formula>NOT(ISERROR(SEARCH("X",R1)))</formula>
    </cfRule>
  </conditionalFormatting>
  <pageMargins left="0.7" right="0.7" top="0.75" bottom="0.75" header="0.3" footer="0.3"/>
  <pageSetup orientation="portrait" r:id="rId1"/>
  <ignoredErrors>
    <ignoredError sqref="Q75:Q77 Q51:Q54 Q80:Q92 Q59:Q68 Q11:Q36 Q47:Q49 Q56:Q57 Q38:Q44 Q69:Q73" formulaRange="1"/>
    <ignoredError sqref="Q74 Q37" formula="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050DC-376C-4F8B-BD78-FABD302C6DC6}">
  <dimension ref="A1:U88"/>
  <sheetViews>
    <sheetView showGridLines="0" tabSelected="1" zoomScale="70" zoomScaleNormal="70" workbookViewId="0">
      <selection activeCell="C97" sqref="C97"/>
    </sheetView>
  </sheetViews>
  <sheetFormatPr baseColWidth="10" defaultColWidth="11.44140625" defaultRowHeight="14.4" x14ac:dyDescent="0.3"/>
  <cols>
    <col min="1" max="1" width="19.44140625" customWidth="1"/>
    <col min="2" max="2" width="102" customWidth="1"/>
    <col min="3" max="3" width="19.109375" bestFit="1" customWidth="1"/>
    <col min="4" max="4" width="19.109375" customWidth="1"/>
    <col min="5" max="5" width="18.33203125" bestFit="1" customWidth="1"/>
    <col min="6" max="6" width="18.88671875" customWidth="1"/>
    <col min="7" max="8" width="17.5546875" customWidth="1"/>
    <col min="9" max="9" width="12.88671875" customWidth="1"/>
    <col min="10" max="10" width="16.33203125" customWidth="1"/>
    <col min="11" max="11" width="17" customWidth="1"/>
    <col min="12" max="12" width="14.44140625" customWidth="1"/>
    <col min="13" max="13" width="20" customWidth="1"/>
    <col min="14" max="15" width="12.88671875" customWidth="1"/>
    <col min="16" max="16" width="26.6640625" hidden="1" customWidth="1"/>
    <col min="17" max="17" width="18.88671875" bestFit="1" customWidth="1"/>
    <col min="18" max="18" width="20" bestFit="1" customWidth="1"/>
    <col min="19" max="19" width="18.88671875" bestFit="1" customWidth="1"/>
    <col min="20" max="20" width="18.44140625" bestFit="1" customWidth="1"/>
    <col min="21" max="21" width="19.5546875" bestFit="1" customWidth="1"/>
    <col min="24" max="24" width="17.88671875" bestFit="1" customWidth="1"/>
  </cols>
  <sheetData>
    <row r="1" spans="2:19" x14ac:dyDescent="0.3">
      <c r="C1" s="48"/>
      <c r="D1" s="48"/>
      <c r="E1" s="49"/>
      <c r="F1" s="49"/>
      <c r="G1" s="49"/>
      <c r="H1" s="49"/>
      <c r="I1" s="49"/>
      <c r="J1" s="49"/>
      <c r="K1" s="49"/>
      <c r="L1" s="49"/>
      <c r="M1" s="49"/>
      <c r="O1" s="3"/>
      <c r="P1" s="3"/>
    </row>
    <row r="2" spans="2:19" x14ac:dyDescent="0.3">
      <c r="C2" s="48"/>
      <c r="D2" s="48"/>
      <c r="E2" s="49"/>
      <c r="F2" s="49"/>
      <c r="G2" s="49"/>
      <c r="H2" s="49"/>
      <c r="I2" s="49"/>
      <c r="J2" s="49"/>
      <c r="K2" s="49"/>
      <c r="L2" s="49"/>
      <c r="M2" s="49"/>
      <c r="O2" s="3"/>
      <c r="P2" s="3"/>
    </row>
    <row r="3" spans="2:19" ht="28.8" x14ac:dyDescent="0.3">
      <c r="B3" s="98" t="s">
        <v>181</v>
      </c>
      <c r="C3" s="98"/>
      <c r="D3" s="98"/>
      <c r="E3" s="98"/>
      <c r="F3" s="98"/>
      <c r="G3" s="98"/>
      <c r="H3" s="98"/>
      <c r="I3" s="98"/>
      <c r="J3" s="98"/>
      <c r="K3" s="98"/>
      <c r="L3" s="98"/>
      <c r="M3" s="98"/>
      <c r="N3" s="98"/>
      <c r="O3" s="98"/>
      <c r="P3" s="98"/>
      <c r="Q3" s="98"/>
    </row>
    <row r="4" spans="2:19" ht="21" x14ac:dyDescent="0.3">
      <c r="B4" s="97" t="s">
        <v>1</v>
      </c>
      <c r="C4" s="97"/>
      <c r="D4" s="97"/>
      <c r="E4" s="97"/>
      <c r="F4" s="97"/>
      <c r="G4" s="97"/>
      <c r="H4" s="97"/>
      <c r="I4" s="97"/>
      <c r="J4" s="97"/>
      <c r="K4" s="97"/>
      <c r="L4" s="97"/>
      <c r="M4" s="97"/>
      <c r="N4" s="97"/>
      <c r="O4" s="97"/>
      <c r="P4" s="97"/>
      <c r="Q4" s="97"/>
    </row>
    <row r="5" spans="2:19" ht="31.5" customHeight="1" x14ac:dyDescent="0.3">
      <c r="B5" s="106" t="s">
        <v>2</v>
      </c>
      <c r="C5" s="106"/>
      <c r="D5" s="106"/>
      <c r="E5" s="106"/>
      <c r="F5" s="106"/>
      <c r="G5" s="106"/>
      <c r="H5" s="106"/>
      <c r="I5" s="106"/>
      <c r="J5" s="106"/>
      <c r="K5" s="106"/>
      <c r="L5" s="106"/>
      <c r="M5" s="106"/>
      <c r="N5" s="106"/>
      <c r="O5" s="106"/>
      <c r="P5" s="106"/>
      <c r="Q5" s="106"/>
    </row>
    <row r="6" spans="2:19" ht="15.6" x14ac:dyDescent="0.3">
      <c r="B6" s="99" t="s">
        <v>3</v>
      </c>
      <c r="C6" s="99"/>
      <c r="D6" s="99"/>
      <c r="E6" s="99"/>
      <c r="F6" s="99"/>
      <c r="G6" s="99"/>
      <c r="H6" s="99"/>
      <c r="I6" s="99"/>
      <c r="J6" s="99"/>
      <c r="K6" s="99"/>
      <c r="L6" s="99"/>
      <c r="M6" s="99"/>
      <c r="N6" s="99"/>
      <c r="O6" s="99"/>
      <c r="P6" s="99"/>
      <c r="Q6" s="99"/>
    </row>
    <row r="7" spans="2:19" x14ac:dyDescent="0.3">
      <c r="B7" s="4"/>
      <c r="C7" s="5"/>
      <c r="D7" s="5"/>
      <c r="E7" s="6"/>
      <c r="F7" s="6"/>
      <c r="G7" s="6"/>
      <c r="H7" s="6"/>
      <c r="I7" s="6"/>
      <c r="J7" s="6"/>
      <c r="K7" s="6"/>
      <c r="L7" s="6"/>
      <c r="M7" s="6"/>
      <c r="O7" s="3"/>
      <c r="P7" s="3"/>
    </row>
    <row r="8" spans="2:19" x14ac:dyDescent="0.3">
      <c r="B8" s="7" t="s">
        <v>182</v>
      </c>
      <c r="C8" s="8"/>
      <c r="D8" s="8"/>
      <c r="E8" s="44"/>
      <c r="F8" s="44"/>
      <c r="G8" s="9"/>
      <c r="H8" s="9"/>
      <c r="I8" s="9"/>
      <c r="J8" s="9"/>
      <c r="K8" s="9"/>
      <c r="L8" s="9"/>
      <c r="M8" s="9"/>
      <c r="O8" s="3"/>
      <c r="P8" s="3"/>
      <c r="Q8" s="10" t="s">
        <v>5</v>
      </c>
    </row>
    <row r="9" spans="2:19" ht="15" customHeight="1" x14ac:dyDescent="0.3">
      <c r="B9" s="110" t="s">
        <v>6</v>
      </c>
      <c r="C9" s="64" t="s">
        <v>85</v>
      </c>
      <c r="D9" s="111" t="s">
        <v>134</v>
      </c>
      <c r="E9" s="104" t="s">
        <v>79</v>
      </c>
      <c r="F9" s="105"/>
      <c r="G9" s="105"/>
      <c r="H9" s="105"/>
      <c r="I9" s="105"/>
      <c r="J9" s="105"/>
      <c r="K9" s="105"/>
      <c r="L9" s="105"/>
      <c r="M9" s="105"/>
      <c r="N9" s="105"/>
      <c r="O9" s="105"/>
      <c r="P9" s="105"/>
      <c r="Q9" s="105"/>
    </row>
    <row r="10" spans="2:19" x14ac:dyDescent="0.3">
      <c r="B10" s="101"/>
      <c r="C10" s="67" t="s">
        <v>169</v>
      </c>
      <c r="D10" s="103"/>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9" x14ac:dyDescent="0.3">
      <c r="B11" s="95" t="s">
        <v>23</v>
      </c>
      <c r="C11" s="96">
        <v>174413945186</v>
      </c>
      <c r="D11" s="96">
        <v>186380215594.04001</v>
      </c>
      <c r="E11" s="58">
        <v>15778821601.410002</v>
      </c>
      <c r="F11" s="58">
        <v>10451919230.929998</v>
      </c>
      <c r="G11" s="58">
        <v>10710639902.550001</v>
      </c>
      <c r="H11" s="58">
        <v>10710913382.780001</v>
      </c>
      <c r="I11" s="58">
        <v>11899233761.179996</v>
      </c>
      <c r="J11" s="58">
        <v>12336520970.960003</v>
      </c>
      <c r="K11" s="58">
        <v>10319532711.529999</v>
      </c>
      <c r="L11" s="58">
        <v>11445618721.030001</v>
      </c>
      <c r="M11" s="58">
        <v>11379111645.059999</v>
      </c>
      <c r="N11" s="58">
        <v>12503741669.870001</v>
      </c>
      <c r="O11" s="58">
        <v>12318328081.320002</v>
      </c>
      <c r="P11" s="58">
        <f t="shared" ref="O11:P11" si="0">+P12+P22+P28+P41+P50+P53</f>
        <v>0</v>
      </c>
      <c r="Q11" s="58">
        <f t="shared" ref="Q11:Q42" si="1">SUM(E11:P11)</f>
        <v>129854381678.62</v>
      </c>
      <c r="R11" s="76"/>
      <c r="S11" s="57"/>
    </row>
    <row r="12" spans="2:19" x14ac:dyDescent="0.3">
      <c r="B12" s="16" t="s">
        <v>24</v>
      </c>
      <c r="C12" s="91">
        <v>4296919916</v>
      </c>
      <c r="D12" s="91">
        <v>4296919916</v>
      </c>
      <c r="E12" s="17">
        <v>0</v>
      </c>
      <c r="F12" s="17"/>
      <c r="G12" s="29"/>
      <c r="H12" s="29">
        <v>236298877.09</v>
      </c>
      <c r="I12" s="29">
        <v>380897250.48000002</v>
      </c>
      <c r="J12" s="29">
        <v>1391224500.9300001</v>
      </c>
      <c r="K12" s="29">
        <v>209169032.49000001</v>
      </c>
      <c r="L12" s="29">
        <v>265203734.41</v>
      </c>
      <c r="M12" s="29">
        <v>191840608.19</v>
      </c>
      <c r="N12" s="29">
        <v>659024216.95000005</v>
      </c>
      <c r="O12" s="29">
        <v>142646048.72</v>
      </c>
      <c r="P12" s="59">
        <v>0</v>
      </c>
      <c r="Q12" s="59">
        <f>SUM(E12:P12)</f>
        <v>3476304269.2599998</v>
      </c>
      <c r="R12" s="76"/>
      <c r="S12" s="57"/>
    </row>
    <row r="13" spans="2:19" x14ac:dyDescent="0.3">
      <c r="B13" s="25" t="s">
        <v>25</v>
      </c>
      <c r="C13" s="89">
        <v>1927900762</v>
      </c>
      <c r="D13" s="89">
        <v>1927900762</v>
      </c>
      <c r="E13" s="17">
        <v>0</v>
      </c>
      <c r="F13" s="17"/>
      <c r="G13" s="17"/>
      <c r="H13" s="17">
        <v>236298877.09</v>
      </c>
      <c r="I13" s="17">
        <v>380897250.48000002</v>
      </c>
      <c r="J13" s="17">
        <v>1391224500.9300001</v>
      </c>
      <c r="K13" s="17">
        <v>209169032.49000001</v>
      </c>
      <c r="L13" s="17">
        <v>265203734.41</v>
      </c>
      <c r="M13" s="17">
        <v>191840608.19</v>
      </c>
      <c r="N13" s="17">
        <v>659024216.95000005</v>
      </c>
      <c r="O13" s="17">
        <v>142646048.72</v>
      </c>
      <c r="P13" s="17">
        <f t="shared" ref="O13:P13" si="2">P14</f>
        <v>0</v>
      </c>
      <c r="Q13" s="59">
        <f t="shared" si="1"/>
        <v>3476304269.2599998</v>
      </c>
      <c r="R13" s="76"/>
      <c r="S13" s="57"/>
    </row>
    <row r="14" spans="2:19" x14ac:dyDescent="0.3">
      <c r="B14" s="50" t="s">
        <v>90</v>
      </c>
      <c r="C14" s="89">
        <v>1927900762</v>
      </c>
      <c r="D14" s="89">
        <v>1927900762</v>
      </c>
      <c r="E14" s="79">
        <v>0</v>
      </c>
      <c r="F14" s="79"/>
      <c r="G14" s="79"/>
      <c r="H14" s="79">
        <v>236298877.09</v>
      </c>
      <c r="I14" s="79">
        <v>380897250.48000002</v>
      </c>
      <c r="J14" s="78">
        <v>1391224500.9300001</v>
      </c>
      <c r="K14" s="78">
        <v>209169032.49000001</v>
      </c>
      <c r="L14" s="78">
        <v>265203734.41</v>
      </c>
      <c r="M14" s="78">
        <v>191840608.19</v>
      </c>
      <c r="N14" s="78">
        <v>659024216.95000005</v>
      </c>
      <c r="O14" s="78">
        <v>142646048.72</v>
      </c>
      <c r="P14" s="78">
        <v>0</v>
      </c>
      <c r="Q14" s="78">
        <f t="shared" si="1"/>
        <v>3476304269.2599998</v>
      </c>
      <c r="R14" s="76"/>
      <c r="S14" s="57"/>
    </row>
    <row r="15" spans="2:19" x14ac:dyDescent="0.3">
      <c r="B15" s="25" t="s">
        <v>62</v>
      </c>
      <c r="C15" s="89">
        <v>109140000</v>
      </c>
      <c r="D15" s="89">
        <v>109140000</v>
      </c>
      <c r="E15" s="79">
        <v>0</v>
      </c>
      <c r="F15" s="79"/>
      <c r="G15" s="79"/>
      <c r="H15" s="79"/>
      <c r="I15" s="79"/>
      <c r="J15" s="79"/>
      <c r="K15" s="79"/>
      <c r="L15" s="79"/>
      <c r="M15" s="79"/>
      <c r="N15" s="79"/>
      <c r="O15" s="78"/>
      <c r="P15" s="78">
        <v>0</v>
      </c>
      <c r="Q15" s="78">
        <f t="shared" si="1"/>
        <v>0</v>
      </c>
      <c r="R15" s="76"/>
      <c r="S15" s="57"/>
    </row>
    <row r="16" spans="2:19" x14ac:dyDescent="0.3">
      <c r="B16" s="50" t="s">
        <v>92</v>
      </c>
      <c r="C16" s="89">
        <v>25500000</v>
      </c>
      <c r="D16" s="89">
        <v>25500000</v>
      </c>
      <c r="E16" s="79">
        <v>0</v>
      </c>
      <c r="F16" s="79"/>
      <c r="G16" s="79"/>
      <c r="H16" s="79"/>
      <c r="I16" s="78"/>
      <c r="J16" s="78"/>
      <c r="K16" s="78"/>
      <c r="L16" s="78"/>
      <c r="M16" s="78"/>
      <c r="N16" s="78"/>
      <c r="O16" s="78"/>
      <c r="P16" s="78">
        <v>0</v>
      </c>
      <c r="Q16" s="78">
        <f t="shared" si="1"/>
        <v>0</v>
      </c>
      <c r="R16" s="76"/>
      <c r="S16" s="57"/>
    </row>
    <row r="17" spans="1:19" x14ac:dyDescent="0.3">
      <c r="B17" s="50" t="s">
        <v>93</v>
      </c>
      <c r="C17" s="89">
        <v>61200000</v>
      </c>
      <c r="D17" s="89">
        <v>61200000</v>
      </c>
      <c r="E17" s="79">
        <v>0</v>
      </c>
      <c r="F17" s="79"/>
      <c r="G17" s="79"/>
      <c r="H17" s="79"/>
      <c r="I17" s="78"/>
      <c r="J17" s="78"/>
      <c r="K17" s="78"/>
      <c r="L17" s="78"/>
      <c r="M17" s="78"/>
      <c r="N17" s="78"/>
      <c r="O17" s="78"/>
      <c r="P17" s="78">
        <v>0</v>
      </c>
      <c r="Q17" s="78">
        <f t="shared" si="1"/>
        <v>0</v>
      </c>
      <c r="R17" s="76"/>
      <c r="S17" s="57"/>
    </row>
    <row r="18" spans="1:19" x14ac:dyDescent="0.3">
      <c r="B18" s="50" t="s">
        <v>94</v>
      </c>
      <c r="C18" s="89">
        <v>22440000</v>
      </c>
      <c r="D18" s="89">
        <v>22440000</v>
      </c>
      <c r="E18" s="79">
        <v>0</v>
      </c>
      <c r="F18" s="79"/>
      <c r="G18" s="79"/>
      <c r="H18" s="79"/>
      <c r="I18" s="78"/>
      <c r="J18" s="78"/>
      <c r="K18" s="78"/>
      <c r="L18" s="78"/>
      <c r="M18" s="78"/>
      <c r="N18" s="78"/>
      <c r="O18" s="78"/>
      <c r="P18" s="78">
        <v>0</v>
      </c>
      <c r="Q18" s="78">
        <f t="shared" si="1"/>
        <v>0</v>
      </c>
      <c r="R18" s="76"/>
      <c r="S18" s="57"/>
    </row>
    <row r="19" spans="1:19" x14ac:dyDescent="0.3">
      <c r="B19" s="25" t="s">
        <v>63</v>
      </c>
      <c r="C19" s="89">
        <v>2259879154</v>
      </c>
      <c r="D19" s="89">
        <v>2259879154</v>
      </c>
      <c r="E19" s="79">
        <v>0</v>
      </c>
      <c r="F19" s="79"/>
      <c r="G19" s="79"/>
      <c r="H19" s="79"/>
      <c r="I19" s="79"/>
      <c r="J19" s="79"/>
      <c r="K19" s="79"/>
      <c r="L19" s="79"/>
      <c r="M19" s="79"/>
      <c r="N19" s="79"/>
      <c r="O19" s="78"/>
      <c r="P19" s="78">
        <v>0</v>
      </c>
      <c r="Q19" s="78">
        <f t="shared" si="1"/>
        <v>0</v>
      </c>
      <c r="R19" s="76"/>
      <c r="S19" s="57"/>
    </row>
    <row r="20" spans="1:19" x14ac:dyDescent="0.3">
      <c r="B20" s="50" t="s">
        <v>173</v>
      </c>
      <c r="C20" s="89">
        <v>227625000</v>
      </c>
      <c r="D20" s="89">
        <v>227625000</v>
      </c>
      <c r="E20" s="79">
        <v>0</v>
      </c>
      <c r="F20" s="79"/>
      <c r="G20" s="79"/>
      <c r="H20" s="79"/>
      <c r="I20" s="78"/>
      <c r="J20" s="78"/>
      <c r="K20" s="78"/>
      <c r="L20" s="78"/>
      <c r="M20" s="78"/>
      <c r="N20" s="78"/>
      <c r="O20" s="78"/>
      <c r="P20" s="78">
        <v>0</v>
      </c>
      <c r="Q20" s="78">
        <f t="shared" si="1"/>
        <v>0</v>
      </c>
      <c r="R20" s="76"/>
      <c r="S20" s="57"/>
    </row>
    <row r="21" spans="1:19" x14ac:dyDescent="0.3">
      <c r="B21" s="50" t="s">
        <v>157</v>
      </c>
      <c r="C21" s="89">
        <v>2032254154</v>
      </c>
      <c r="D21" s="89">
        <v>2032254154</v>
      </c>
      <c r="E21" s="79">
        <v>0</v>
      </c>
      <c r="F21" s="79"/>
      <c r="G21" s="79"/>
      <c r="H21" s="79"/>
      <c r="I21" s="78"/>
      <c r="J21" s="78"/>
      <c r="K21" s="78"/>
      <c r="L21" s="78"/>
      <c r="M21" s="78"/>
      <c r="N21" s="78"/>
      <c r="O21" s="78"/>
      <c r="P21" s="78">
        <v>0</v>
      </c>
      <c r="Q21" s="78">
        <f t="shared" si="1"/>
        <v>0</v>
      </c>
      <c r="R21" s="76"/>
      <c r="S21" s="57"/>
    </row>
    <row r="22" spans="1:19" x14ac:dyDescent="0.3">
      <c r="B22" s="16" t="s">
        <v>26</v>
      </c>
      <c r="C22" s="91">
        <v>35353033273</v>
      </c>
      <c r="D22" s="91">
        <v>35468048780.690002</v>
      </c>
      <c r="E22" s="28">
        <v>566682999.00999999</v>
      </c>
      <c r="F22" s="28">
        <v>858358605.05999982</v>
      </c>
      <c r="G22" s="28">
        <v>1344883962.21</v>
      </c>
      <c r="H22" s="28">
        <v>836372220.79999995</v>
      </c>
      <c r="I22" s="28">
        <v>1464645697.4100003</v>
      </c>
      <c r="J22" s="28">
        <v>1387673403.25</v>
      </c>
      <c r="K22" s="28">
        <v>1303619489.6399999</v>
      </c>
      <c r="L22" s="28">
        <v>1225910204.76</v>
      </c>
      <c r="M22" s="28">
        <v>1472355532.5</v>
      </c>
      <c r="N22" s="28">
        <v>996286657.3499999</v>
      </c>
      <c r="O22" s="28">
        <v>2102151410.7699997</v>
      </c>
      <c r="P22" s="59">
        <v>0</v>
      </c>
      <c r="Q22" s="59">
        <f t="shared" si="1"/>
        <v>13558940182.76</v>
      </c>
      <c r="R22" s="76"/>
      <c r="S22" s="57"/>
    </row>
    <row r="23" spans="1:19" x14ac:dyDescent="0.3">
      <c r="B23" s="25" t="s">
        <v>27</v>
      </c>
      <c r="C23" s="89">
        <v>35353033273</v>
      </c>
      <c r="D23" s="89">
        <v>35468048780.690002</v>
      </c>
      <c r="E23" s="17">
        <v>566682999.00999999</v>
      </c>
      <c r="F23" s="80">
        <v>858358605.05999982</v>
      </c>
      <c r="G23" s="80">
        <v>1344883962.21</v>
      </c>
      <c r="H23" s="80">
        <v>836372220.79999995</v>
      </c>
      <c r="I23" s="80">
        <v>1464645697.4100003</v>
      </c>
      <c r="J23" s="80">
        <v>1387673403.25</v>
      </c>
      <c r="K23" s="80">
        <v>1303619489.6399999</v>
      </c>
      <c r="L23" s="80">
        <v>1225910204.76</v>
      </c>
      <c r="M23" s="80">
        <v>1472355532.5</v>
      </c>
      <c r="N23" s="80">
        <v>996286657.3499999</v>
      </c>
      <c r="O23" s="80">
        <v>2102151410.7699997</v>
      </c>
      <c r="P23" s="74">
        <v>0</v>
      </c>
      <c r="Q23" s="59">
        <f t="shared" si="1"/>
        <v>13558940182.76</v>
      </c>
      <c r="R23" s="76"/>
      <c r="S23" s="57"/>
    </row>
    <row r="24" spans="1:19" x14ac:dyDescent="0.3">
      <c r="B24" s="50" t="s">
        <v>95</v>
      </c>
      <c r="C24" s="89">
        <v>42950118</v>
      </c>
      <c r="D24" s="89">
        <v>42950118</v>
      </c>
      <c r="E24" s="81">
        <v>0</v>
      </c>
      <c r="F24" s="81"/>
      <c r="G24" s="81"/>
      <c r="H24" s="81"/>
      <c r="I24" s="78"/>
      <c r="J24" s="78"/>
      <c r="K24" s="78"/>
      <c r="L24" s="78"/>
      <c r="M24" s="78"/>
      <c r="N24" s="78"/>
      <c r="O24" s="78"/>
      <c r="P24" s="78">
        <v>0</v>
      </c>
      <c r="Q24" s="78">
        <f t="shared" si="1"/>
        <v>0</v>
      </c>
      <c r="R24" s="76"/>
      <c r="S24" s="57"/>
    </row>
    <row r="25" spans="1:19" x14ac:dyDescent="0.3">
      <c r="A25" s="57"/>
      <c r="B25" s="50" t="s">
        <v>96</v>
      </c>
      <c r="C25" s="89">
        <v>714000000</v>
      </c>
      <c r="D25" s="89">
        <v>714000000</v>
      </c>
      <c r="E25" s="81">
        <v>0</v>
      </c>
      <c r="F25" s="81"/>
      <c r="G25" s="81"/>
      <c r="H25" s="81"/>
      <c r="I25" s="78"/>
      <c r="J25" s="78"/>
      <c r="K25" s="78"/>
      <c r="L25" s="78"/>
      <c r="M25" s="78"/>
      <c r="N25" s="78"/>
      <c r="O25" s="78"/>
      <c r="P25" s="78">
        <v>0</v>
      </c>
      <c r="Q25" s="78">
        <f t="shared" si="1"/>
        <v>0</v>
      </c>
      <c r="R25" s="76"/>
      <c r="S25" s="57"/>
    </row>
    <row r="26" spans="1:19" x14ac:dyDescent="0.3">
      <c r="B26" s="50" t="s">
        <v>98</v>
      </c>
      <c r="C26" s="89">
        <v>24797535758</v>
      </c>
      <c r="D26" s="89">
        <v>24884935296.25</v>
      </c>
      <c r="E26" s="81">
        <v>566138936.25999999</v>
      </c>
      <c r="F26" s="78">
        <v>858080255.05999982</v>
      </c>
      <c r="G26" s="78">
        <v>999555018.57999992</v>
      </c>
      <c r="H26" s="78">
        <v>758458249.25999999</v>
      </c>
      <c r="I26" s="78">
        <v>627979189.57000029</v>
      </c>
      <c r="J26" s="78">
        <v>651533818.62</v>
      </c>
      <c r="K26" s="78">
        <v>983459107.29999995</v>
      </c>
      <c r="L26" s="78">
        <v>652170229.54999995</v>
      </c>
      <c r="M26" s="78">
        <v>792966365.8599999</v>
      </c>
      <c r="N26" s="78">
        <v>847182494.79999995</v>
      </c>
      <c r="O26" s="78">
        <v>720249993.48999977</v>
      </c>
      <c r="P26" s="78">
        <v>0</v>
      </c>
      <c r="Q26" s="78">
        <f t="shared" si="1"/>
        <v>8457773658.3500004</v>
      </c>
      <c r="R26" s="76"/>
      <c r="S26" s="57"/>
    </row>
    <row r="27" spans="1:19" x14ac:dyDescent="0.3">
      <c r="B27" s="50" t="s">
        <v>99</v>
      </c>
      <c r="C27" s="89">
        <v>9798547397</v>
      </c>
      <c r="D27" s="89">
        <v>9826163366.4399986</v>
      </c>
      <c r="E27" s="81">
        <v>544062.75</v>
      </c>
      <c r="F27" s="78">
        <v>278350</v>
      </c>
      <c r="G27" s="78">
        <v>345328943.63</v>
      </c>
      <c r="H27" s="78">
        <v>77913971.540000007</v>
      </c>
      <c r="I27" s="78">
        <v>836666507.84000003</v>
      </c>
      <c r="J27" s="78">
        <v>736139584.63</v>
      </c>
      <c r="K27" s="78">
        <v>320160382.33999997</v>
      </c>
      <c r="L27" s="78">
        <v>573739975.21000004</v>
      </c>
      <c r="M27" s="78">
        <v>679389166.63999999</v>
      </c>
      <c r="N27" s="78">
        <v>149104162.55000001</v>
      </c>
      <c r="O27" s="78">
        <v>1381901417.28</v>
      </c>
      <c r="P27" s="78">
        <v>0</v>
      </c>
      <c r="Q27" s="78">
        <f t="shared" si="1"/>
        <v>5101166524.4099998</v>
      </c>
      <c r="R27" s="76"/>
      <c r="S27" s="57"/>
    </row>
    <row r="28" spans="1:19" x14ac:dyDescent="0.3">
      <c r="B28" s="16" t="s">
        <v>28</v>
      </c>
      <c r="C28" s="91">
        <v>1904885145</v>
      </c>
      <c r="D28" s="91">
        <v>2951625642</v>
      </c>
      <c r="E28" s="17">
        <v>0</v>
      </c>
      <c r="F28" s="80"/>
      <c r="G28" s="80"/>
      <c r="H28" s="80"/>
      <c r="I28" s="80">
        <v>0</v>
      </c>
      <c r="J28" s="80"/>
      <c r="K28" s="80"/>
      <c r="L28" s="80"/>
      <c r="M28" s="80">
        <v>126621762.76000001</v>
      </c>
      <c r="N28" s="80"/>
      <c r="O28" s="80"/>
      <c r="P28" s="80">
        <v>0</v>
      </c>
      <c r="Q28" s="59">
        <f t="shared" si="1"/>
        <v>126621762.76000001</v>
      </c>
      <c r="R28" s="76"/>
      <c r="S28" s="57"/>
    </row>
    <row r="29" spans="1:19" x14ac:dyDescent="0.3">
      <c r="B29" s="25" t="s">
        <v>47</v>
      </c>
      <c r="C29" s="89">
        <v>213692475</v>
      </c>
      <c r="D29" s="89">
        <v>213692475</v>
      </c>
      <c r="E29" s="80">
        <v>0</v>
      </c>
      <c r="F29" s="80"/>
      <c r="G29" s="80"/>
      <c r="H29" s="80"/>
      <c r="I29" s="80"/>
      <c r="J29" s="80"/>
      <c r="K29" s="80"/>
      <c r="L29" s="80"/>
      <c r="M29" s="80">
        <v>126621762.76000001</v>
      </c>
      <c r="N29" s="80"/>
      <c r="O29" s="80"/>
      <c r="P29" s="80">
        <v>0</v>
      </c>
      <c r="Q29" s="59">
        <f t="shared" si="1"/>
        <v>126621762.76000001</v>
      </c>
      <c r="R29" s="76"/>
      <c r="S29" s="57"/>
    </row>
    <row r="30" spans="1:19" x14ac:dyDescent="0.3">
      <c r="B30" s="90" t="s">
        <v>48</v>
      </c>
      <c r="C30" s="91">
        <v>213692475</v>
      </c>
      <c r="D30" s="91">
        <v>213692475</v>
      </c>
      <c r="E30" s="17">
        <v>0</v>
      </c>
      <c r="F30" s="17"/>
      <c r="G30" s="17"/>
      <c r="H30" s="17"/>
      <c r="I30" s="17"/>
      <c r="J30" s="17"/>
      <c r="K30" s="17"/>
      <c r="L30" s="17"/>
      <c r="M30" s="17">
        <v>126621762.76000001</v>
      </c>
      <c r="N30" s="17"/>
      <c r="O30" s="17"/>
      <c r="P30" s="17">
        <f t="shared" ref="L30:P30" si="3">SUM(P31:P34)</f>
        <v>0</v>
      </c>
      <c r="Q30" s="61">
        <f t="shared" si="1"/>
        <v>126621762.76000001</v>
      </c>
      <c r="R30" s="93"/>
      <c r="S30" s="57"/>
    </row>
    <row r="31" spans="1:19" x14ac:dyDescent="0.3">
      <c r="B31" s="50" t="s">
        <v>102</v>
      </c>
      <c r="C31" s="89">
        <v>186456123</v>
      </c>
      <c r="D31" s="89">
        <v>186456123</v>
      </c>
      <c r="E31" s="83">
        <v>0</v>
      </c>
      <c r="F31" s="83"/>
      <c r="G31" s="83"/>
      <c r="H31" s="83"/>
      <c r="I31" s="83"/>
      <c r="J31" s="83"/>
      <c r="K31" s="83"/>
      <c r="L31" s="83">
        <v>0</v>
      </c>
      <c r="M31" s="83">
        <v>0</v>
      </c>
      <c r="N31" s="83">
        <v>0</v>
      </c>
      <c r="O31" s="83">
        <v>0</v>
      </c>
      <c r="P31" s="83">
        <v>0</v>
      </c>
      <c r="Q31" s="63">
        <f t="shared" si="1"/>
        <v>0</v>
      </c>
      <c r="R31" s="93"/>
      <c r="S31" s="57"/>
    </row>
    <row r="32" spans="1:19" x14ac:dyDescent="0.3">
      <c r="B32" s="50" t="s">
        <v>104</v>
      </c>
      <c r="C32" s="89">
        <v>27236352</v>
      </c>
      <c r="D32" s="89">
        <v>27236352</v>
      </c>
      <c r="E32" s="83">
        <v>0</v>
      </c>
      <c r="F32" s="83"/>
      <c r="G32" s="83"/>
      <c r="H32" s="83"/>
      <c r="I32" s="83"/>
      <c r="J32" s="83"/>
      <c r="K32" s="83"/>
      <c r="L32" s="83"/>
      <c r="M32" s="83">
        <v>126621762.76000001</v>
      </c>
      <c r="N32" s="83"/>
      <c r="O32" s="83"/>
      <c r="P32" s="83">
        <v>0</v>
      </c>
      <c r="Q32" s="63">
        <f t="shared" si="1"/>
        <v>126621762.76000001</v>
      </c>
      <c r="R32" s="93"/>
      <c r="S32" s="57"/>
    </row>
    <row r="33" spans="1:19" x14ac:dyDescent="0.3">
      <c r="B33" s="25" t="s">
        <v>29</v>
      </c>
      <c r="C33" s="89">
        <v>1691192670</v>
      </c>
      <c r="D33" s="89">
        <v>2737933167</v>
      </c>
      <c r="E33" s="83">
        <v>0</v>
      </c>
      <c r="F33" s="83"/>
      <c r="G33" s="83"/>
      <c r="H33" s="83"/>
      <c r="I33" s="83">
        <v>0</v>
      </c>
      <c r="J33" s="83"/>
      <c r="K33" s="83"/>
      <c r="L33" s="83"/>
      <c r="M33" s="83"/>
      <c r="N33" s="83"/>
      <c r="O33" s="83"/>
      <c r="P33" s="83"/>
      <c r="Q33" s="63">
        <f t="shared" si="1"/>
        <v>0</v>
      </c>
      <c r="R33" s="93"/>
      <c r="S33" s="57"/>
    </row>
    <row r="34" spans="1:19" x14ac:dyDescent="0.3">
      <c r="B34" s="90" t="s">
        <v>30</v>
      </c>
      <c r="C34" s="91">
        <v>1690411039</v>
      </c>
      <c r="D34" s="91">
        <v>2737151536</v>
      </c>
      <c r="E34" s="83">
        <v>0</v>
      </c>
      <c r="F34" s="83"/>
      <c r="G34" s="83"/>
      <c r="H34" s="83"/>
      <c r="I34" s="83">
        <v>0</v>
      </c>
      <c r="J34" s="83"/>
      <c r="K34" s="83"/>
      <c r="L34" s="83">
        <v>0</v>
      </c>
      <c r="M34" s="83">
        <v>0</v>
      </c>
      <c r="N34" s="83">
        <v>0</v>
      </c>
      <c r="O34" s="83">
        <v>0</v>
      </c>
      <c r="P34" s="83">
        <v>0</v>
      </c>
      <c r="Q34" s="63">
        <f t="shared" si="1"/>
        <v>0</v>
      </c>
      <c r="R34" s="93"/>
      <c r="S34" s="57"/>
    </row>
    <row r="35" spans="1:19" x14ac:dyDescent="0.3">
      <c r="B35" s="50" t="s">
        <v>105</v>
      </c>
      <c r="C35" s="89">
        <v>1690411039</v>
      </c>
      <c r="D35" s="89">
        <v>2737151536</v>
      </c>
      <c r="E35" s="17">
        <v>0</v>
      </c>
      <c r="F35" s="82"/>
      <c r="G35" s="82"/>
      <c r="H35" s="82"/>
      <c r="I35" s="82">
        <v>0</v>
      </c>
      <c r="J35" s="82"/>
      <c r="K35" s="82"/>
      <c r="L35" s="82">
        <f t="shared" ref="L35:O35" si="4">L36</f>
        <v>0</v>
      </c>
      <c r="M35" s="82">
        <f t="shared" si="4"/>
        <v>0</v>
      </c>
      <c r="N35" s="82">
        <f t="shared" si="4"/>
        <v>0</v>
      </c>
      <c r="O35" s="82">
        <f t="shared" si="4"/>
        <v>0</v>
      </c>
      <c r="P35" s="82">
        <v>0</v>
      </c>
      <c r="Q35" s="63">
        <f t="shared" si="1"/>
        <v>0</v>
      </c>
      <c r="R35" s="93"/>
      <c r="S35" s="57"/>
    </row>
    <row r="36" spans="1:19" x14ac:dyDescent="0.3">
      <c r="B36" s="50" t="s">
        <v>106</v>
      </c>
      <c r="C36" s="89">
        <v>100000</v>
      </c>
      <c r="D36" s="89">
        <v>100000</v>
      </c>
      <c r="E36" s="83">
        <v>0</v>
      </c>
      <c r="F36" s="83"/>
      <c r="G36" s="83"/>
      <c r="H36" s="83"/>
      <c r="I36" s="83"/>
      <c r="J36" s="83"/>
      <c r="K36" s="83"/>
      <c r="L36" s="83">
        <f t="shared" ref="L36:O36" si="5">+SUM(L37:L37)</f>
        <v>0</v>
      </c>
      <c r="M36" s="83">
        <f t="shared" si="5"/>
        <v>0</v>
      </c>
      <c r="N36" s="83">
        <f t="shared" si="5"/>
        <v>0</v>
      </c>
      <c r="O36" s="83">
        <f t="shared" si="5"/>
        <v>0</v>
      </c>
      <c r="P36" s="83">
        <v>0</v>
      </c>
      <c r="Q36" s="63">
        <f t="shared" si="1"/>
        <v>0</v>
      </c>
      <c r="R36" s="93"/>
      <c r="S36" s="57"/>
    </row>
    <row r="37" spans="1:19" x14ac:dyDescent="0.3">
      <c r="B37" s="90" t="s">
        <v>64</v>
      </c>
      <c r="C37" s="91">
        <v>681631</v>
      </c>
      <c r="D37" s="91">
        <v>681631</v>
      </c>
      <c r="E37" s="83">
        <v>0</v>
      </c>
      <c r="F37" s="83"/>
      <c r="G37" s="83"/>
      <c r="H37" s="83"/>
      <c r="I37" s="83"/>
      <c r="J37" s="83"/>
      <c r="K37" s="83"/>
      <c r="L37" s="83">
        <v>0</v>
      </c>
      <c r="M37" s="83">
        <v>0</v>
      </c>
      <c r="N37" s="83">
        <v>0</v>
      </c>
      <c r="O37" s="83">
        <v>0</v>
      </c>
      <c r="P37" s="83">
        <v>0</v>
      </c>
      <c r="Q37" s="63">
        <f t="shared" si="1"/>
        <v>0</v>
      </c>
      <c r="R37" s="93"/>
      <c r="S37" s="57"/>
    </row>
    <row r="38" spans="1:19" x14ac:dyDescent="0.3">
      <c r="B38" s="50" t="s">
        <v>107</v>
      </c>
      <c r="C38" s="89">
        <v>681631</v>
      </c>
      <c r="D38" s="89">
        <v>681631</v>
      </c>
      <c r="E38" s="83">
        <v>0</v>
      </c>
      <c r="F38" s="83"/>
      <c r="G38" s="83"/>
      <c r="H38" s="83"/>
      <c r="I38" s="83"/>
      <c r="J38" s="83"/>
      <c r="K38" s="83"/>
      <c r="L38" s="83"/>
      <c r="M38" s="83"/>
      <c r="N38" s="83"/>
      <c r="O38" s="83"/>
      <c r="P38" s="83"/>
      <c r="Q38" s="63">
        <f t="shared" si="1"/>
        <v>0</v>
      </c>
      <c r="R38" s="93"/>
      <c r="S38" s="57"/>
    </row>
    <row r="39" spans="1:19" x14ac:dyDescent="0.3">
      <c r="A39" s="56"/>
      <c r="B39" s="16" t="s">
        <v>31</v>
      </c>
      <c r="C39" s="91">
        <v>131916061637</v>
      </c>
      <c r="D39" s="91">
        <v>142720576040.35001</v>
      </c>
      <c r="E39" s="17">
        <v>15210366347.240002</v>
      </c>
      <c r="F39" s="82">
        <v>9591037874.9699993</v>
      </c>
      <c r="G39" s="82">
        <v>9359695079.5599995</v>
      </c>
      <c r="H39" s="82">
        <v>9637183224.8800011</v>
      </c>
      <c r="I39" s="82">
        <v>10051976108.489998</v>
      </c>
      <c r="J39" s="82">
        <v>9556202754.2800026</v>
      </c>
      <c r="K39" s="82">
        <v>8805731969.3999996</v>
      </c>
      <c r="L39" s="82">
        <v>9953580554.3600006</v>
      </c>
      <c r="M39" s="82">
        <v>9587199291.6099987</v>
      </c>
      <c r="N39" s="82">
        <v>10847267918.200001</v>
      </c>
      <c r="O39" s="82">
        <v>10043111970.440002</v>
      </c>
      <c r="P39" s="82">
        <v>0</v>
      </c>
      <c r="Q39" s="63">
        <f t="shared" si="1"/>
        <v>112643353093.42999</v>
      </c>
      <c r="R39" s="93"/>
      <c r="S39" s="57"/>
    </row>
    <row r="40" spans="1:19" x14ac:dyDescent="0.3">
      <c r="B40" s="25" t="s">
        <v>32</v>
      </c>
      <c r="C40" s="89">
        <v>131916061637</v>
      </c>
      <c r="D40" s="89">
        <v>142720576040.35001</v>
      </c>
      <c r="E40" s="83">
        <v>15210366347.240002</v>
      </c>
      <c r="F40" s="83">
        <v>9589743141.5599995</v>
      </c>
      <c r="G40" s="83">
        <v>9356630845.9499989</v>
      </c>
      <c r="H40" s="83">
        <v>9627782937.7400017</v>
      </c>
      <c r="I40" s="83">
        <v>10051976108.489998</v>
      </c>
      <c r="J40" s="83">
        <v>9556202754.2800026</v>
      </c>
      <c r="K40" s="83">
        <v>8805731969.3999996</v>
      </c>
      <c r="L40" s="83">
        <v>9953580554.3600006</v>
      </c>
      <c r="M40" s="83">
        <v>9587199291.6099987</v>
      </c>
      <c r="N40" s="83">
        <v>10847267918.200001</v>
      </c>
      <c r="O40" s="83">
        <v>10043111970.440002</v>
      </c>
      <c r="P40" s="83">
        <v>0</v>
      </c>
      <c r="Q40" s="63">
        <f t="shared" si="1"/>
        <v>112629593839.27</v>
      </c>
      <c r="R40" s="93"/>
      <c r="S40" s="57"/>
    </row>
    <row r="41" spans="1:19" x14ac:dyDescent="0.3">
      <c r="B41" s="90" t="s">
        <v>33</v>
      </c>
      <c r="C41" s="91">
        <v>131916061637</v>
      </c>
      <c r="D41" s="91">
        <v>142707478171.92999</v>
      </c>
      <c r="E41" s="17">
        <v>15210366347.240002</v>
      </c>
      <c r="F41" s="17">
        <v>9589743141.5599995</v>
      </c>
      <c r="G41" s="17">
        <v>9356630845.9499989</v>
      </c>
      <c r="H41" s="17">
        <v>9627782937.7400017</v>
      </c>
      <c r="I41" s="17">
        <v>10051976108.489998</v>
      </c>
      <c r="J41" s="17">
        <v>9556202754.2800026</v>
      </c>
      <c r="K41" s="17">
        <v>8805731969.3999996</v>
      </c>
      <c r="L41" s="17">
        <v>9953580554.3600006</v>
      </c>
      <c r="M41" s="17">
        <v>9587199291.6099987</v>
      </c>
      <c r="N41" s="17">
        <v>10847267918.200001</v>
      </c>
      <c r="O41" s="17">
        <v>10043111970.440002</v>
      </c>
      <c r="P41" s="17">
        <f>P42+P47</f>
        <v>0</v>
      </c>
      <c r="Q41" s="17">
        <f t="shared" si="1"/>
        <v>112629593839.27</v>
      </c>
      <c r="R41" s="93"/>
      <c r="S41" s="57"/>
    </row>
    <row r="42" spans="1:19" x14ac:dyDescent="0.3">
      <c r="B42" s="50" t="s">
        <v>109</v>
      </c>
      <c r="C42" s="89">
        <v>130666113892</v>
      </c>
      <c r="D42" s="89">
        <v>141444236676.92999</v>
      </c>
      <c r="E42" s="17">
        <v>14917204035.240002</v>
      </c>
      <c r="F42" s="17">
        <v>9485580829.5599995</v>
      </c>
      <c r="G42" s="17">
        <v>9252468533.9499989</v>
      </c>
      <c r="H42" s="17">
        <v>9523620625.7400017</v>
      </c>
      <c r="I42" s="17">
        <v>9947813796.4899979</v>
      </c>
      <c r="J42" s="17">
        <v>9452040442.2800026</v>
      </c>
      <c r="K42" s="17">
        <v>8805731969.3999996</v>
      </c>
      <c r="L42" s="17">
        <v>9953580554.3600006</v>
      </c>
      <c r="M42" s="17">
        <v>9587199291.6099987</v>
      </c>
      <c r="N42" s="17">
        <v>10847267918.200001</v>
      </c>
      <c r="O42" s="17">
        <v>10043111970.440002</v>
      </c>
      <c r="P42" s="17">
        <f t="shared" ref="O42:P42" si="6">SUM(P44:P44)</f>
        <v>0</v>
      </c>
      <c r="Q42" s="17">
        <f t="shared" si="1"/>
        <v>111815619967.27</v>
      </c>
      <c r="R42" s="93"/>
      <c r="S42" s="57"/>
    </row>
    <row r="43" spans="1:19" x14ac:dyDescent="0.3">
      <c r="B43" s="50" t="s">
        <v>110</v>
      </c>
      <c r="C43" s="89">
        <v>0</v>
      </c>
      <c r="D43" s="89">
        <v>13293750</v>
      </c>
      <c r="E43" s="17"/>
      <c r="F43" s="17"/>
      <c r="G43" s="17"/>
      <c r="H43" s="17">
        <v>0</v>
      </c>
      <c r="I43" s="17">
        <v>0</v>
      </c>
      <c r="J43" s="17">
        <v>0</v>
      </c>
      <c r="K43" s="17"/>
      <c r="L43" s="17"/>
      <c r="M43" s="17"/>
      <c r="N43" s="17"/>
      <c r="O43" s="17"/>
      <c r="P43" s="17"/>
      <c r="Q43" s="92">
        <f t="shared" ref="Q43:Q64" si="7">SUM(E43:P43)</f>
        <v>0</v>
      </c>
      <c r="R43" s="93"/>
      <c r="S43" s="57"/>
    </row>
    <row r="44" spans="1:19" x14ac:dyDescent="0.3">
      <c r="B44" s="50" t="s">
        <v>114</v>
      </c>
      <c r="C44" s="89">
        <v>1249947745</v>
      </c>
      <c r="D44" s="89">
        <v>1249947745</v>
      </c>
      <c r="E44" s="83">
        <v>293162312</v>
      </c>
      <c r="F44" s="92">
        <v>104162312</v>
      </c>
      <c r="G44" s="92">
        <v>104162312</v>
      </c>
      <c r="H44" s="92">
        <v>104162312</v>
      </c>
      <c r="I44" s="92">
        <v>104162312</v>
      </c>
      <c r="J44" s="92">
        <v>104162312</v>
      </c>
      <c r="K44" s="92"/>
      <c r="L44" s="92"/>
      <c r="M44" s="92"/>
      <c r="N44" s="92"/>
      <c r="O44" s="92"/>
      <c r="P44" s="92">
        <v>0</v>
      </c>
      <c r="Q44" s="92">
        <f t="shared" si="7"/>
        <v>813973872</v>
      </c>
      <c r="R44" s="93"/>
      <c r="S44" s="57"/>
    </row>
    <row r="45" spans="1:19" x14ac:dyDescent="0.3">
      <c r="B45" s="25" t="s">
        <v>68</v>
      </c>
      <c r="C45" s="89">
        <v>0</v>
      </c>
      <c r="D45" s="89">
        <v>13097868.419999998</v>
      </c>
      <c r="E45" s="17"/>
      <c r="F45" s="17">
        <v>1294733.4099999999</v>
      </c>
      <c r="G45" s="17">
        <v>3064233.61</v>
      </c>
      <c r="H45" s="17">
        <v>9400287.1400000006</v>
      </c>
      <c r="I45" s="17">
        <v>0</v>
      </c>
      <c r="J45" s="17"/>
      <c r="K45" s="17"/>
      <c r="L45" s="61">
        <v>0</v>
      </c>
      <c r="M45" s="61"/>
      <c r="N45" s="61"/>
      <c r="O45" s="61"/>
      <c r="P45" s="92">
        <v>0</v>
      </c>
      <c r="Q45" s="61">
        <f t="shared" si="7"/>
        <v>13759254.16</v>
      </c>
      <c r="R45" s="93"/>
      <c r="S45" s="57"/>
    </row>
    <row r="46" spans="1:19" x14ac:dyDescent="0.3">
      <c r="B46" s="90" t="s">
        <v>149</v>
      </c>
      <c r="C46" s="91">
        <v>0</v>
      </c>
      <c r="D46" s="91">
        <v>13097868.419999998</v>
      </c>
      <c r="E46" s="94"/>
      <c r="F46" s="94">
        <v>1294733.4099999999</v>
      </c>
      <c r="G46" s="82">
        <v>3064233.61</v>
      </c>
      <c r="H46" s="92">
        <v>9400287.1400000006</v>
      </c>
      <c r="I46" s="92">
        <v>0</v>
      </c>
      <c r="J46" s="92"/>
      <c r="K46" s="92"/>
      <c r="L46" s="92">
        <v>0</v>
      </c>
      <c r="M46" s="92"/>
      <c r="N46" s="92"/>
      <c r="O46" s="92"/>
      <c r="P46" s="92">
        <v>0</v>
      </c>
      <c r="Q46" s="92">
        <f t="shared" si="7"/>
        <v>13759254.16</v>
      </c>
      <c r="R46" s="93"/>
      <c r="S46" s="57"/>
    </row>
    <row r="47" spans="1:19" x14ac:dyDescent="0.3">
      <c r="B47" s="50" t="s">
        <v>150</v>
      </c>
      <c r="C47" s="89">
        <v>0</v>
      </c>
      <c r="D47" s="89">
        <v>13097868.419999998</v>
      </c>
      <c r="E47" s="82"/>
      <c r="F47" s="82">
        <v>1294733.4099999999</v>
      </c>
      <c r="G47" s="82">
        <v>3064233.61</v>
      </c>
      <c r="H47" s="92">
        <v>9400287.1400000006</v>
      </c>
      <c r="I47" s="92">
        <v>0</v>
      </c>
      <c r="J47" s="92"/>
      <c r="K47" s="92"/>
      <c r="L47" s="92"/>
      <c r="M47" s="92"/>
      <c r="N47" s="92"/>
      <c r="O47" s="92"/>
      <c r="P47" s="92"/>
      <c r="Q47" s="92">
        <f t="shared" si="7"/>
        <v>13759254.16</v>
      </c>
      <c r="R47" s="93"/>
      <c r="S47" s="57"/>
    </row>
    <row r="48" spans="1:19" x14ac:dyDescent="0.3">
      <c r="B48" s="16" t="s">
        <v>34</v>
      </c>
      <c r="C48" s="91">
        <v>12000000</v>
      </c>
      <c r="D48" s="91">
        <v>12000000</v>
      </c>
      <c r="E48" s="82">
        <v>717350</v>
      </c>
      <c r="F48" s="82">
        <v>690447.5</v>
      </c>
      <c r="G48" s="82">
        <v>981540</v>
      </c>
      <c r="H48" s="82">
        <v>978310</v>
      </c>
      <c r="I48" s="82">
        <v>1686055</v>
      </c>
      <c r="J48" s="82">
        <v>1420312.5</v>
      </c>
      <c r="K48" s="82">
        <v>1012220</v>
      </c>
      <c r="L48" s="92">
        <v>924227.5</v>
      </c>
      <c r="M48" s="92">
        <v>1094450</v>
      </c>
      <c r="N48" s="92">
        <v>1025275</v>
      </c>
      <c r="O48" s="92">
        <v>1154390</v>
      </c>
      <c r="P48" s="92"/>
      <c r="Q48" s="92">
        <f t="shared" si="7"/>
        <v>11684577.5</v>
      </c>
      <c r="R48" s="93"/>
      <c r="S48" s="57"/>
    </row>
    <row r="49" spans="2:19" x14ac:dyDescent="0.3">
      <c r="B49" s="25" t="s">
        <v>175</v>
      </c>
      <c r="C49" s="89">
        <v>12000000</v>
      </c>
      <c r="D49" s="89">
        <v>12000000</v>
      </c>
      <c r="E49" s="82">
        <v>717350</v>
      </c>
      <c r="F49" s="82">
        <v>690447.5</v>
      </c>
      <c r="G49" s="82">
        <v>981540</v>
      </c>
      <c r="H49" s="92">
        <v>978310</v>
      </c>
      <c r="I49" s="92">
        <v>1686055</v>
      </c>
      <c r="J49" s="92">
        <v>1420312.5</v>
      </c>
      <c r="K49" s="92">
        <v>1012220</v>
      </c>
      <c r="L49" s="92">
        <v>924227.5</v>
      </c>
      <c r="M49" s="92">
        <v>1094450</v>
      </c>
      <c r="N49" s="92">
        <v>1025275</v>
      </c>
      <c r="O49" s="92">
        <v>1154390</v>
      </c>
      <c r="P49" s="92"/>
      <c r="Q49" s="92">
        <f t="shared" si="7"/>
        <v>11684577.5</v>
      </c>
      <c r="R49" s="93"/>
      <c r="S49" s="57"/>
    </row>
    <row r="50" spans="2:19" x14ac:dyDescent="0.3">
      <c r="B50" s="50" t="s">
        <v>115</v>
      </c>
      <c r="C50" s="89">
        <v>0</v>
      </c>
      <c r="D50" s="89">
        <v>0</v>
      </c>
      <c r="E50" s="89">
        <v>717350</v>
      </c>
      <c r="F50" s="82">
        <v>690447.5</v>
      </c>
      <c r="G50" s="82">
        <v>981540</v>
      </c>
      <c r="H50" s="82">
        <v>978310</v>
      </c>
      <c r="I50" s="82">
        <v>1686055</v>
      </c>
      <c r="J50" s="82">
        <v>1420312.5</v>
      </c>
      <c r="K50" s="82">
        <v>1012220</v>
      </c>
      <c r="L50" s="82">
        <v>924227.5</v>
      </c>
      <c r="M50" s="82">
        <v>1094450</v>
      </c>
      <c r="N50" s="82">
        <v>1025275</v>
      </c>
      <c r="O50" s="82">
        <v>1154390</v>
      </c>
      <c r="P50" s="82">
        <f t="shared" ref="O50:P50" si="8">P51</f>
        <v>0</v>
      </c>
      <c r="Q50" s="61">
        <f t="shared" si="7"/>
        <v>11684577.5</v>
      </c>
      <c r="R50" s="93"/>
      <c r="S50" s="57"/>
    </row>
    <row r="51" spans="2:19" x14ac:dyDescent="0.3">
      <c r="B51" s="50" t="s">
        <v>116</v>
      </c>
      <c r="C51" s="89">
        <v>12000000</v>
      </c>
      <c r="D51" s="89">
        <v>12000000</v>
      </c>
      <c r="E51" s="89">
        <v>0</v>
      </c>
      <c r="F51" s="92"/>
      <c r="G51" s="92"/>
      <c r="H51" s="92"/>
      <c r="I51" s="92"/>
      <c r="J51" s="92"/>
      <c r="K51" s="92"/>
      <c r="L51" s="92"/>
      <c r="M51" s="92"/>
      <c r="N51" s="92"/>
      <c r="O51" s="92"/>
      <c r="P51" s="92">
        <v>0</v>
      </c>
      <c r="Q51" s="92">
        <f t="shared" si="7"/>
        <v>0</v>
      </c>
      <c r="R51" s="93"/>
      <c r="S51" s="57"/>
    </row>
    <row r="52" spans="2:19" x14ac:dyDescent="0.3">
      <c r="B52" s="16" t="s">
        <v>35</v>
      </c>
      <c r="C52" s="91">
        <v>931045215</v>
      </c>
      <c r="D52" s="91">
        <v>931045215</v>
      </c>
      <c r="E52" s="83">
        <v>1054905.1600000001</v>
      </c>
      <c r="F52" s="83">
        <v>1832303.4</v>
      </c>
      <c r="G52" s="83">
        <v>5079320.78</v>
      </c>
      <c r="H52" s="83">
        <v>80750.009999999995</v>
      </c>
      <c r="I52" s="83">
        <v>28649.8</v>
      </c>
      <c r="J52" s="83"/>
      <c r="K52" s="83">
        <v>0</v>
      </c>
      <c r="L52" s="83">
        <v>0</v>
      </c>
      <c r="M52" s="83">
        <v>0</v>
      </c>
      <c r="N52" s="83">
        <v>137602.37</v>
      </c>
      <c r="O52" s="83">
        <v>29264261.390000001</v>
      </c>
      <c r="P52" s="83">
        <v>0</v>
      </c>
      <c r="Q52" s="63">
        <f t="shared" si="7"/>
        <v>37477792.909999996</v>
      </c>
      <c r="R52" s="93"/>
      <c r="S52" s="57"/>
    </row>
    <row r="53" spans="2:19" x14ac:dyDescent="0.3">
      <c r="B53" s="25" t="s">
        <v>176</v>
      </c>
      <c r="C53" s="89">
        <v>931045215</v>
      </c>
      <c r="D53" s="89">
        <v>931045215</v>
      </c>
      <c r="E53" s="91">
        <v>1054905.1600000001</v>
      </c>
      <c r="F53" s="17">
        <v>1832303.4</v>
      </c>
      <c r="G53" s="17">
        <v>5079320.78</v>
      </c>
      <c r="H53" s="17">
        <v>80750.009999999995</v>
      </c>
      <c r="I53" s="17">
        <v>28649.8</v>
      </c>
      <c r="J53" s="17"/>
      <c r="K53" s="17">
        <v>0</v>
      </c>
      <c r="L53" s="17">
        <v>0</v>
      </c>
      <c r="M53" s="17">
        <v>0</v>
      </c>
      <c r="N53" s="17">
        <v>137602.37</v>
      </c>
      <c r="O53" s="17">
        <v>29264261.390000001</v>
      </c>
      <c r="P53" s="75">
        <v>0</v>
      </c>
      <c r="Q53" s="61">
        <f t="shared" si="7"/>
        <v>37477792.909999996</v>
      </c>
      <c r="R53" s="93"/>
      <c r="S53" s="57"/>
    </row>
    <row r="54" spans="2:19" x14ac:dyDescent="0.3">
      <c r="B54" s="50" t="s">
        <v>177</v>
      </c>
      <c r="C54" s="89">
        <v>2900000</v>
      </c>
      <c r="D54" s="89">
        <v>2900000</v>
      </c>
      <c r="E54" s="83">
        <v>0</v>
      </c>
      <c r="F54" s="75"/>
      <c r="G54" s="75"/>
      <c r="H54" s="75">
        <v>80750.009999999995</v>
      </c>
      <c r="I54" s="75"/>
      <c r="J54" s="75"/>
      <c r="K54" s="75"/>
      <c r="L54" s="75"/>
      <c r="M54" s="75"/>
      <c r="N54" s="75">
        <v>101333.33</v>
      </c>
      <c r="O54" s="75"/>
      <c r="P54" s="75">
        <v>0</v>
      </c>
      <c r="Q54" s="63">
        <f t="shared" si="7"/>
        <v>182083.34</v>
      </c>
      <c r="R54" s="93"/>
      <c r="S54" s="57"/>
    </row>
    <row r="55" spans="2:19" x14ac:dyDescent="0.3">
      <c r="B55" s="50" t="s">
        <v>171</v>
      </c>
      <c r="C55" s="89">
        <v>695000000</v>
      </c>
      <c r="D55" s="89">
        <v>695000000</v>
      </c>
      <c r="E55" s="83">
        <v>0</v>
      </c>
      <c r="F55" s="75"/>
      <c r="G55" s="75"/>
      <c r="H55" s="75"/>
      <c r="I55" s="75"/>
      <c r="J55" s="75"/>
      <c r="K55" s="75"/>
      <c r="L55" s="75"/>
      <c r="M55" s="75"/>
      <c r="N55" s="75"/>
      <c r="O55" s="75"/>
      <c r="P55" s="75"/>
      <c r="Q55" s="63">
        <f t="shared" si="7"/>
        <v>0</v>
      </c>
      <c r="R55" s="93"/>
      <c r="S55" s="57"/>
    </row>
    <row r="56" spans="2:19" x14ac:dyDescent="0.3">
      <c r="B56" s="50" t="s">
        <v>172</v>
      </c>
      <c r="C56" s="89">
        <v>0</v>
      </c>
      <c r="D56" s="89">
        <v>0</v>
      </c>
      <c r="E56" s="89">
        <v>681548.32000000007</v>
      </c>
      <c r="F56" s="75"/>
      <c r="G56" s="75"/>
      <c r="H56" s="75"/>
      <c r="I56" s="75">
        <v>28649.8</v>
      </c>
      <c r="J56" s="75"/>
      <c r="K56" s="75"/>
      <c r="L56" s="75"/>
      <c r="M56" s="75"/>
      <c r="N56" s="75">
        <v>26269.040000000001</v>
      </c>
      <c r="O56" s="75">
        <v>29250000</v>
      </c>
      <c r="P56" s="75">
        <v>0</v>
      </c>
      <c r="Q56" s="63">
        <f t="shared" si="7"/>
        <v>29986467.16</v>
      </c>
      <c r="R56" s="93"/>
      <c r="S56" s="57"/>
    </row>
    <row r="57" spans="2:19" x14ac:dyDescent="0.3">
      <c r="B57" s="50" t="s">
        <v>174</v>
      </c>
      <c r="C57" s="89">
        <v>0</v>
      </c>
      <c r="D57" s="89">
        <v>0</v>
      </c>
      <c r="E57" s="89"/>
      <c r="F57" s="75"/>
      <c r="G57" s="75"/>
      <c r="H57" s="75">
        <v>655494319.75</v>
      </c>
      <c r="I57" s="75"/>
      <c r="J57" s="75"/>
      <c r="K57" s="75"/>
      <c r="L57" s="75"/>
      <c r="M57" s="75"/>
      <c r="N57" s="75"/>
      <c r="O57" s="75"/>
      <c r="P57" s="75"/>
      <c r="Q57" s="63">
        <f t="shared" si="7"/>
        <v>655494319.75</v>
      </c>
      <c r="R57" s="93"/>
      <c r="S57" s="57"/>
    </row>
    <row r="58" spans="2:19" x14ac:dyDescent="0.3">
      <c r="B58" s="50" t="s">
        <v>120</v>
      </c>
      <c r="C58" s="89">
        <v>233145215</v>
      </c>
      <c r="D58" s="89">
        <v>233145215</v>
      </c>
      <c r="E58" s="89">
        <v>373356.83999999997</v>
      </c>
      <c r="F58" s="75">
        <v>1832303.4</v>
      </c>
      <c r="G58" s="75">
        <v>5079320.78</v>
      </c>
      <c r="H58" s="75"/>
      <c r="I58" s="75">
        <v>0</v>
      </c>
      <c r="J58" s="75"/>
      <c r="K58" s="75">
        <v>0</v>
      </c>
      <c r="L58" s="75">
        <v>0</v>
      </c>
      <c r="M58" s="75">
        <v>0</v>
      </c>
      <c r="N58" s="75">
        <v>10000</v>
      </c>
      <c r="O58" s="75">
        <v>14261.39</v>
      </c>
      <c r="P58" s="75">
        <v>0</v>
      </c>
      <c r="Q58" s="63">
        <f t="shared" si="7"/>
        <v>7309242.4099999992</v>
      </c>
      <c r="R58" s="93"/>
      <c r="S58" s="57"/>
    </row>
    <row r="59" spans="2:19" x14ac:dyDescent="0.3">
      <c r="B59" s="95" t="s">
        <v>36</v>
      </c>
      <c r="C59" s="96">
        <v>10370319308</v>
      </c>
      <c r="D59" s="96">
        <v>11137716650.170002</v>
      </c>
      <c r="E59" s="58">
        <v>1524965024.5</v>
      </c>
      <c r="F59" s="58">
        <v>478368253.19999999</v>
      </c>
      <c r="G59" s="58">
        <v>421474620.85000008</v>
      </c>
      <c r="H59" s="58">
        <v>575352545.77999997</v>
      </c>
      <c r="I59" s="58">
        <v>561473367.82000005</v>
      </c>
      <c r="J59" s="58">
        <v>254630779.97</v>
      </c>
      <c r="K59" s="58">
        <v>118190906.44999999</v>
      </c>
      <c r="L59" s="58">
        <v>1850164429.02</v>
      </c>
      <c r="M59" s="58">
        <v>833202569.71000004</v>
      </c>
      <c r="N59" s="58">
        <v>1072011929.83</v>
      </c>
      <c r="O59" s="58">
        <v>118630529.83</v>
      </c>
      <c r="P59" s="58"/>
      <c r="Q59" s="58">
        <f>SUM(E59:P59)</f>
        <v>7808464956.96</v>
      </c>
      <c r="R59" s="93"/>
      <c r="S59" s="57"/>
    </row>
    <row r="60" spans="2:19" x14ac:dyDescent="0.3">
      <c r="B60" s="16" t="s">
        <v>39</v>
      </c>
      <c r="C60" s="91">
        <v>10370319308</v>
      </c>
      <c r="D60" s="91">
        <v>11137716650.170002</v>
      </c>
      <c r="E60" s="91">
        <v>1524965024.5</v>
      </c>
      <c r="F60" s="61">
        <v>478368253.19999999</v>
      </c>
      <c r="G60" s="61">
        <v>421474620.85000008</v>
      </c>
      <c r="H60" s="61">
        <v>575352545.77999997</v>
      </c>
      <c r="I60" s="61">
        <v>561473367.82000005</v>
      </c>
      <c r="J60" s="61">
        <v>254630779.97</v>
      </c>
      <c r="K60" s="61">
        <v>118190906.44999999</v>
      </c>
      <c r="L60" s="61">
        <v>1850164429.02</v>
      </c>
      <c r="M60" s="61">
        <v>833202569.71000004</v>
      </c>
      <c r="N60" s="61">
        <v>1072011929.83</v>
      </c>
      <c r="O60" s="61">
        <v>118630529.83</v>
      </c>
      <c r="P60" s="61"/>
      <c r="Q60" s="61">
        <f>SUM(E60:P60)</f>
        <v>7808464956.96</v>
      </c>
      <c r="R60" s="93"/>
      <c r="S60" s="57"/>
    </row>
    <row r="61" spans="2:19" x14ac:dyDescent="0.3">
      <c r="B61" s="25" t="s">
        <v>40</v>
      </c>
      <c r="C61" s="89">
        <v>10370319308</v>
      </c>
      <c r="D61" s="89">
        <v>11137716650.170002</v>
      </c>
      <c r="E61" s="89">
        <v>1524965024.5</v>
      </c>
      <c r="F61" s="63">
        <v>478368253.19999999</v>
      </c>
      <c r="G61" s="63">
        <v>421474620.85000008</v>
      </c>
      <c r="H61" s="63">
        <v>575352545.77999997</v>
      </c>
      <c r="I61" s="63">
        <v>561473367.82000005</v>
      </c>
      <c r="J61" s="63">
        <v>254630779.97</v>
      </c>
      <c r="K61" s="63">
        <v>118190906.44999999</v>
      </c>
      <c r="L61" s="63">
        <v>1850164429.02</v>
      </c>
      <c r="M61" s="63">
        <v>833202569.71000004</v>
      </c>
      <c r="N61" s="63">
        <v>1072011929.83</v>
      </c>
      <c r="O61" s="63">
        <v>118630529.83</v>
      </c>
      <c r="P61" s="63"/>
      <c r="Q61" s="63">
        <f t="shared" si="7"/>
        <v>7808464956.96</v>
      </c>
      <c r="R61" s="93"/>
      <c r="S61" s="57"/>
    </row>
    <row r="62" spans="2:19" x14ac:dyDescent="0.3">
      <c r="B62" s="90" t="s">
        <v>41</v>
      </c>
      <c r="C62" s="91">
        <v>10370319308</v>
      </c>
      <c r="D62" s="91">
        <v>11137716650.170002</v>
      </c>
      <c r="E62" s="91">
        <v>1524965024.5</v>
      </c>
      <c r="F62" s="75">
        <v>478368253.19999999</v>
      </c>
      <c r="G62" s="75">
        <v>421474620.85000008</v>
      </c>
      <c r="H62" s="75">
        <v>575352545.77999997</v>
      </c>
      <c r="I62" s="75">
        <v>561473367.82000005</v>
      </c>
      <c r="J62" s="75">
        <v>254630779.97</v>
      </c>
      <c r="K62" s="75">
        <v>118190906.44999999</v>
      </c>
      <c r="L62" s="75">
        <v>1850164429.02</v>
      </c>
      <c r="M62" s="75">
        <v>833202569.71000004</v>
      </c>
      <c r="N62" s="75">
        <v>1072011929.83</v>
      </c>
      <c r="O62" s="75">
        <v>118630529.83</v>
      </c>
      <c r="P62" s="75"/>
      <c r="Q62" s="63">
        <f t="shared" si="7"/>
        <v>7808464956.96</v>
      </c>
      <c r="R62" s="93"/>
      <c r="S62" s="57"/>
    </row>
    <row r="63" spans="2:19" x14ac:dyDescent="0.3">
      <c r="B63" s="50" t="s">
        <v>122</v>
      </c>
      <c r="C63" s="89">
        <v>10370319308</v>
      </c>
      <c r="D63" s="89">
        <v>11137716650.170002</v>
      </c>
      <c r="E63" s="75">
        <v>1524965024.5</v>
      </c>
      <c r="F63" s="75">
        <v>478368253.19999999</v>
      </c>
      <c r="G63" s="75">
        <v>421474620.85000008</v>
      </c>
      <c r="H63" s="75">
        <v>575352545.77999997</v>
      </c>
      <c r="I63" s="75">
        <v>561473367.82000005</v>
      </c>
      <c r="J63" s="75">
        <v>254630779.97</v>
      </c>
      <c r="K63" s="75">
        <v>118190906.44999999</v>
      </c>
      <c r="L63" s="75">
        <v>1850164429.02</v>
      </c>
      <c r="M63" s="75">
        <v>833202569.71000004</v>
      </c>
      <c r="N63" s="75">
        <v>1072011929.83</v>
      </c>
      <c r="O63" s="75">
        <v>118630529.83</v>
      </c>
      <c r="P63" s="75"/>
      <c r="Q63" s="63">
        <f t="shared" si="7"/>
        <v>7808464956.96</v>
      </c>
      <c r="R63" s="93"/>
      <c r="S63" s="57"/>
    </row>
    <row r="64" spans="2:19" x14ac:dyDescent="0.3">
      <c r="B64" s="50" t="s">
        <v>152</v>
      </c>
      <c r="C64" s="89">
        <v>0</v>
      </c>
      <c r="D64" s="89">
        <v>11000000</v>
      </c>
      <c r="E64" s="75"/>
      <c r="F64" s="75"/>
      <c r="G64" s="75"/>
      <c r="H64" s="75"/>
      <c r="I64" s="75"/>
      <c r="J64" s="75"/>
      <c r="K64" s="75"/>
      <c r="L64" s="75"/>
      <c r="M64" s="75"/>
      <c r="N64" s="75"/>
      <c r="O64" s="75"/>
      <c r="P64" s="75"/>
      <c r="Q64" s="63">
        <f t="shared" si="7"/>
        <v>0</v>
      </c>
      <c r="R64" s="93"/>
      <c r="S64" s="57"/>
    </row>
    <row r="65" spans="2:21" x14ac:dyDescent="0.3">
      <c r="B65" s="47" t="s">
        <v>42</v>
      </c>
      <c r="C65" s="31">
        <f>+C11+C59</f>
        <v>184784264494</v>
      </c>
      <c r="D65" s="31">
        <v>197517932244.21002</v>
      </c>
      <c r="E65" s="27">
        <f t="shared" ref="E65:O65" si="9">E11+E59</f>
        <v>17303786625.910004</v>
      </c>
      <c r="F65" s="27">
        <f t="shared" si="9"/>
        <v>10930287484.129999</v>
      </c>
      <c r="G65" s="27">
        <f t="shared" si="9"/>
        <v>11132114523.400002</v>
      </c>
      <c r="H65" s="27">
        <f t="shared" si="9"/>
        <v>11286265928.560001</v>
      </c>
      <c r="I65" s="27">
        <f t="shared" si="9"/>
        <v>12460707128.999996</v>
      </c>
      <c r="J65" s="27">
        <f t="shared" si="9"/>
        <v>12591151750.930002</v>
      </c>
      <c r="K65" s="27">
        <f t="shared" si="9"/>
        <v>10437723617.98</v>
      </c>
      <c r="L65" s="27">
        <f t="shared" si="9"/>
        <v>13295783150.050001</v>
      </c>
      <c r="M65" s="27">
        <f t="shared" si="9"/>
        <v>12212314214.77</v>
      </c>
      <c r="N65" s="27">
        <f t="shared" si="9"/>
        <v>13575753599.700001</v>
      </c>
      <c r="O65" s="27">
        <f t="shared" si="9"/>
        <v>12436958611.150002</v>
      </c>
      <c r="P65" s="27">
        <f>P59+P11</f>
        <v>0</v>
      </c>
      <c r="Q65" s="27">
        <f>+Q11+Q59</f>
        <v>137662846635.57999</v>
      </c>
      <c r="R65" s="76"/>
      <c r="S65" s="57"/>
    </row>
    <row r="66" spans="2:21" x14ac:dyDescent="0.3">
      <c r="R66" s="76"/>
    </row>
    <row r="67" spans="2:21" x14ac:dyDescent="0.3">
      <c r="B67" s="47" t="s">
        <v>126</v>
      </c>
      <c r="C67" s="31">
        <f>C68+C73</f>
        <v>0</v>
      </c>
      <c r="D67" s="31">
        <v>11709121810.169998</v>
      </c>
      <c r="E67" s="27">
        <f t="shared" ref="E67:P67" si="10">+E68+E74</f>
        <v>0</v>
      </c>
      <c r="F67" s="27">
        <f t="shared" si="10"/>
        <v>0</v>
      </c>
      <c r="G67" s="27">
        <f t="shared" si="10"/>
        <v>0</v>
      </c>
      <c r="H67" s="27">
        <f t="shared" si="10"/>
        <v>0</v>
      </c>
      <c r="I67" s="27">
        <f t="shared" si="10"/>
        <v>0</v>
      </c>
      <c r="J67" s="27">
        <f t="shared" si="10"/>
        <v>0</v>
      </c>
      <c r="K67" s="27">
        <f t="shared" si="10"/>
        <v>0</v>
      </c>
      <c r="L67" s="27">
        <f t="shared" si="10"/>
        <v>0</v>
      </c>
      <c r="M67" s="27">
        <f t="shared" si="10"/>
        <v>0</v>
      </c>
      <c r="N67" s="27">
        <f t="shared" si="10"/>
        <v>0</v>
      </c>
      <c r="O67" s="27">
        <f t="shared" si="10"/>
        <v>0</v>
      </c>
      <c r="P67" s="27">
        <f t="shared" si="10"/>
        <v>0</v>
      </c>
      <c r="Q67" s="27">
        <f>SUM(E67:P67)</f>
        <v>0</v>
      </c>
    </row>
    <row r="68" spans="2:21" x14ac:dyDescent="0.3">
      <c r="B68" s="95" t="s">
        <v>52</v>
      </c>
      <c r="C68" s="96">
        <v>0</v>
      </c>
      <c r="D68" s="96">
        <v>11681137443.739998</v>
      </c>
      <c r="E68" s="58"/>
      <c r="F68" s="58"/>
      <c r="G68" s="58"/>
      <c r="H68" s="58"/>
      <c r="I68" s="58"/>
      <c r="J68" s="58"/>
      <c r="K68" s="58"/>
      <c r="L68" s="58"/>
      <c r="M68" s="58"/>
      <c r="N68" s="58"/>
      <c r="O68" s="58"/>
      <c r="P68" s="58"/>
      <c r="Q68" s="58">
        <f t="shared" ref="Q68:Q76" si="11">SUM(E68:P68)</f>
        <v>0</v>
      </c>
    </row>
    <row r="69" spans="2:21" x14ac:dyDescent="0.3">
      <c r="B69" s="25" t="s">
        <v>53</v>
      </c>
      <c r="C69" s="63">
        <v>0</v>
      </c>
      <c r="D69" s="89">
        <v>11681137443.739998</v>
      </c>
      <c r="E69" s="63">
        <v>0</v>
      </c>
      <c r="F69" s="63">
        <v>0</v>
      </c>
      <c r="G69" s="63">
        <v>0</v>
      </c>
      <c r="H69" s="63">
        <v>0</v>
      </c>
      <c r="I69" s="63">
        <v>0</v>
      </c>
      <c r="J69" s="63">
        <v>0</v>
      </c>
      <c r="K69" s="63">
        <v>0</v>
      </c>
      <c r="L69" s="63">
        <v>0</v>
      </c>
      <c r="M69" s="63">
        <v>0</v>
      </c>
      <c r="N69" s="63">
        <v>0</v>
      </c>
      <c r="O69" s="63">
        <v>0</v>
      </c>
      <c r="P69" s="63">
        <v>0</v>
      </c>
      <c r="Q69" s="63">
        <f t="shared" si="11"/>
        <v>0</v>
      </c>
    </row>
    <row r="70" spans="2:21" x14ac:dyDescent="0.3">
      <c r="B70" s="90" t="s">
        <v>54</v>
      </c>
      <c r="C70" s="61">
        <f t="shared" ref="C70" si="12">C72</f>
        <v>0</v>
      </c>
      <c r="D70" s="91">
        <v>11681137443.739998</v>
      </c>
      <c r="E70" s="63">
        <v>0</v>
      </c>
      <c r="F70" s="63">
        <v>0</v>
      </c>
      <c r="G70" s="63">
        <v>0</v>
      </c>
      <c r="H70" s="63">
        <v>0</v>
      </c>
      <c r="I70" s="63">
        <v>0</v>
      </c>
      <c r="J70" s="63"/>
      <c r="K70" s="63">
        <v>0</v>
      </c>
      <c r="L70" s="63">
        <v>0</v>
      </c>
      <c r="M70" s="63">
        <v>0</v>
      </c>
      <c r="N70" s="63">
        <v>0</v>
      </c>
      <c r="O70" s="63">
        <v>0</v>
      </c>
      <c r="P70" s="63">
        <v>0</v>
      </c>
      <c r="Q70" s="63">
        <f t="shared" si="11"/>
        <v>0</v>
      </c>
      <c r="S70" s="56"/>
      <c r="T70" s="56"/>
      <c r="U70" s="56"/>
    </row>
    <row r="71" spans="2:21" x14ac:dyDescent="0.3">
      <c r="B71" s="50" t="s">
        <v>127</v>
      </c>
      <c r="C71" s="61"/>
      <c r="D71" s="89">
        <v>74203599.99000001</v>
      </c>
      <c r="E71" s="63"/>
      <c r="F71" s="63"/>
      <c r="G71" s="63"/>
      <c r="H71" s="63"/>
      <c r="I71" s="63"/>
      <c r="J71" s="63"/>
      <c r="K71" s="63"/>
      <c r="L71" s="63"/>
      <c r="M71" s="63"/>
      <c r="N71" s="63"/>
      <c r="O71" s="63"/>
      <c r="P71" s="63"/>
      <c r="Q71" s="63"/>
      <c r="S71" s="56"/>
      <c r="T71" s="56"/>
      <c r="U71" s="56"/>
    </row>
    <row r="72" spans="2:21" x14ac:dyDescent="0.3">
      <c r="B72" s="50" t="s">
        <v>139</v>
      </c>
      <c r="C72" s="63">
        <v>0</v>
      </c>
      <c r="D72" s="89">
        <v>11606933843.749998</v>
      </c>
      <c r="E72" s="61">
        <f>E73</f>
        <v>0</v>
      </c>
      <c r="F72" s="61">
        <f t="shared" ref="F72:O72" si="13">F73</f>
        <v>0</v>
      </c>
      <c r="G72" s="61">
        <f t="shared" si="13"/>
        <v>0</v>
      </c>
      <c r="H72" s="61">
        <f t="shared" si="13"/>
        <v>0</v>
      </c>
      <c r="I72" s="61">
        <f t="shared" si="13"/>
        <v>0</v>
      </c>
      <c r="J72" s="61">
        <f t="shared" si="13"/>
        <v>0</v>
      </c>
      <c r="K72" s="61">
        <f t="shared" si="13"/>
        <v>0</v>
      </c>
      <c r="L72" s="61">
        <f t="shared" si="13"/>
        <v>0</v>
      </c>
      <c r="M72" s="61">
        <f t="shared" si="13"/>
        <v>0</v>
      </c>
      <c r="N72" s="61">
        <f t="shared" si="13"/>
        <v>0</v>
      </c>
      <c r="O72" s="61">
        <f t="shared" si="13"/>
        <v>0</v>
      </c>
      <c r="P72" s="61">
        <v>0</v>
      </c>
      <c r="Q72" s="61">
        <f t="shared" si="11"/>
        <v>0</v>
      </c>
    </row>
    <row r="73" spans="2:21" x14ac:dyDescent="0.3">
      <c r="B73" s="95" t="s">
        <v>57</v>
      </c>
      <c r="C73" s="96">
        <v>0</v>
      </c>
      <c r="D73" s="96">
        <v>27984366.43</v>
      </c>
      <c r="E73" s="58"/>
      <c r="F73" s="58"/>
      <c r="G73" s="58"/>
      <c r="H73" s="58"/>
      <c r="I73" s="58"/>
      <c r="J73" s="58"/>
      <c r="K73" s="58"/>
      <c r="L73" s="58"/>
      <c r="M73" s="58"/>
      <c r="N73" s="58"/>
      <c r="O73" s="58"/>
      <c r="P73" s="58">
        <v>0</v>
      </c>
      <c r="Q73" s="58">
        <f t="shared" si="11"/>
        <v>0</v>
      </c>
    </row>
    <row r="74" spans="2:21" x14ac:dyDescent="0.3">
      <c r="B74" s="25" t="s">
        <v>70</v>
      </c>
      <c r="C74" s="61">
        <f t="shared" ref="C74" si="14">C75</f>
        <v>0</v>
      </c>
      <c r="D74" s="89">
        <v>27984366.43</v>
      </c>
      <c r="E74" s="63">
        <v>0</v>
      </c>
      <c r="F74" s="63">
        <v>0</v>
      </c>
      <c r="G74" s="63">
        <v>0</v>
      </c>
      <c r="H74" s="63">
        <v>0</v>
      </c>
      <c r="I74" s="63">
        <v>0</v>
      </c>
      <c r="J74" s="63">
        <v>0</v>
      </c>
      <c r="K74" s="63">
        <v>0</v>
      </c>
      <c r="L74" s="63">
        <v>0</v>
      </c>
      <c r="M74" s="63">
        <v>0</v>
      </c>
      <c r="N74" s="63">
        <v>0</v>
      </c>
      <c r="O74" s="63">
        <v>0</v>
      </c>
      <c r="P74" s="63">
        <v>0</v>
      </c>
      <c r="Q74" s="63">
        <f>SUM(E74:P74)</f>
        <v>0</v>
      </c>
    </row>
    <row r="75" spans="2:21" x14ac:dyDescent="0.3">
      <c r="B75" s="90" t="s">
        <v>71</v>
      </c>
      <c r="C75" s="63">
        <v>0</v>
      </c>
      <c r="D75" s="91">
        <v>27984366.43</v>
      </c>
      <c r="E75" s="63">
        <f>E76</f>
        <v>0</v>
      </c>
      <c r="F75" s="63">
        <f t="shared" ref="F75:O75" si="15">F76</f>
        <v>0</v>
      </c>
      <c r="G75" s="63">
        <f t="shared" si="15"/>
        <v>0</v>
      </c>
      <c r="H75" s="63">
        <f t="shared" si="15"/>
        <v>0</v>
      </c>
      <c r="I75" s="63">
        <f t="shared" si="15"/>
        <v>0</v>
      </c>
      <c r="J75" s="63">
        <f t="shared" si="15"/>
        <v>0</v>
      </c>
      <c r="K75" s="63">
        <f t="shared" si="15"/>
        <v>0</v>
      </c>
      <c r="L75" s="63">
        <f t="shared" si="15"/>
        <v>0</v>
      </c>
      <c r="M75" s="63">
        <f t="shared" si="15"/>
        <v>0</v>
      </c>
      <c r="N75" s="63">
        <f t="shared" si="15"/>
        <v>0</v>
      </c>
      <c r="O75" s="63">
        <f t="shared" si="15"/>
        <v>0</v>
      </c>
      <c r="P75" s="63">
        <v>0</v>
      </c>
      <c r="Q75" s="63">
        <f t="shared" si="11"/>
        <v>0</v>
      </c>
    </row>
    <row r="76" spans="2:21" x14ac:dyDescent="0.3">
      <c r="B76" s="50" t="s">
        <v>178</v>
      </c>
      <c r="C76" s="63">
        <v>0</v>
      </c>
      <c r="D76" s="89">
        <v>27984366.43</v>
      </c>
      <c r="E76" s="63">
        <v>0</v>
      </c>
      <c r="F76" s="63">
        <v>0</v>
      </c>
      <c r="G76" s="63">
        <v>0</v>
      </c>
      <c r="H76" s="63">
        <v>0</v>
      </c>
      <c r="I76" s="63">
        <v>0</v>
      </c>
      <c r="J76" s="63">
        <v>0</v>
      </c>
      <c r="K76" s="63">
        <v>0</v>
      </c>
      <c r="L76" s="63">
        <v>0</v>
      </c>
      <c r="M76" s="63">
        <v>0</v>
      </c>
      <c r="N76" s="63">
        <v>0</v>
      </c>
      <c r="O76" s="63">
        <v>0</v>
      </c>
      <c r="P76" s="63">
        <v>0</v>
      </c>
      <c r="Q76" s="63">
        <f t="shared" si="11"/>
        <v>0</v>
      </c>
    </row>
    <row r="77" spans="2:21" x14ac:dyDescent="0.3">
      <c r="B77" s="47" t="s">
        <v>81</v>
      </c>
      <c r="C77" s="31">
        <f t="shared" ref="C77:Q77" si="16">C65+C67</f>
        <v>184784264494</v>
      </c>
      <c r="D77" s="31">
        <f>D65+D67</f>
        <v>209227054054.38</v>
      </c>
      <c r="E77" s="27">
        <f t="shared" si="16"/>
        <v>17303786625.910004</v>
      </c>
      <c r="F77" s="27">
        <f t="shared" si="16"/>
        <v>10930287484.129999</v>
      </c>
      <c r="G77" s="27">
        <f t="shared" si="16"/>
        <v>11132114523.400002</v>
      </c>
      <c r="H77" s="27">
        <f t="shared" si="16"/>
        <v>11286265928.560001</v>
      </c>
      <c r="I77" s="27">
        <f t="shared" si="16"/>
        <v>12460707128.999996</v>
      </c>
      <c r="J77" s="27">
        <f t="shared" si="16"/>
        <v>12591151750.930002</v>
      </c>
      <c r="K77" s="27">
        <f t="shared" si="16"/>
        <v>10437723617.98</v>
      </c>
      <c r="L77" s="27">
        <f t="shared" si="16"/>
        <v>13295783150.050001</v>
      </c>
      <c r="M77" s="27">
        <f t="shared" si="16"/>
        <v>12212314214.77</v>
      </c>
      <c r="N77" s="27">
        <f t="shared" si="16"/>
        <v>13575753599.700001</v>
      </c>
      <c r="O77" s="27">
        <f t="shared" si="16"/>
        <v>12436958611.150002</v>
      </c>
      <c r="P77" s="27">
        <f t="shared" si="16"/>
        <v>0</v>
      </c>
      <c r="Q77" s="27">
        <f t="shared" si="16"/>
        <v>137662846635.57999</v>
      </c>
    </row>
    <row r="78" spans="2:21" x14ac:dyDescent="0.3">
      <c r="B78" s="72" t="s">
        <v>140</v>
      </c>
      <c r="C78" s="57"/>
      <c r="D78" s="57"/>
      <c r="E78" s="57"/>
      <c r="F78" s="57"/>
      <c r="G78" s="57"/>
      <c r="H78" s="57"/>
      <c r="I78" s="57"/>
      <c r="J78" s="57"/>
      <c r="K78" s="57"/>
      <c r="L78" s="57"/>
      <c r="M78" s="57"/>
      <c r="N78" s="57"/>
      <c r="O78" s="57"/>
      <c r="P78" s="57"/>
      <c r="Q78" s="57"/>
    </row>
    <row r="79" spans="2:21" x14ac:dyDescent="0.3">
      <c r="B79" s="72" t="s">
        <v>170</v>
      </c>
    </row>
    <row r="80" spans="2:21" x14ac:dyDescent="0.3">
      <c r="B80" s="72" t="s">
        <v>183</v>
      </c>
      <c r="E80" s="76"/>
      <c r="F80" s="76"/>
      <c r="G80" s="76"/>
      <c r="H80" s="76"/>
      <c r="I80" s="76"/>
      <c r="J80" s="76"/>
      <c r="K80" s="76"/>
      <c r="L80" s="76"/>
      <c r="M80" s="76"/>
      <c r="N80" s="56"/>
      <c r="Q80" s="76"/>
    </row>
    <row r="81" spans="2:18" x14ac:dyDescent="0.3">
      <c r="B81" s="72" t="s">
        <v>179</v>
      </c>
      <c r="E81" s="76"/>
      <c r="F81" s="76"/>
      <c r="G81" s="76"/>
      <c r="H81" s="76"/>
      <c r="I81" s="76"/>
      <c r="J81" s="76"/>
      <c r="K81" s="76"/>
      <c r="L81" s="76"/>
      <c r="M81" s="76"/>
      <c r="N81" s="56"/>
      <c r="Q81" s="76"/>
    </row>
    <row r="82" spans="2:18" x14ac:dyDescent="0.3">
      <c r="B82" s="72" t="s">
        <v>154</v>
      </c>
      <c r="I82" s="56"/>
      <c r="J82" s="56"/>
      <c r="K82" s="56"/>
      <c r="L82" s="56"/>
      <c r="M82" s="56"/>
      <c r="N82" s="56"/>
      <c r="O82" s="56"/>
      <c r="P82" s="56"/>
      <c r="Q82" s="56"/>
    </row>
    <row r="83" spans="2:18" ht="31.95" customHeight="1" x14ac:dyDescent="0.3">
      <c r="B83" s="112" t="s">
        <v>180</v>
      </c>
      <c r="C83" s="112"/>
      <c r="D83" s="112"/>
      <c r="E83" s="112"/>
      <c r="F83" s="112"/>
      <c r="G83" s="112"/>
      <c r="H83" s="112"/>
      <c r="I83" s="112"/>
      <c r="J83" s="112"/>
      <c r="K83" s="112"/>
      <c r="L83" s="112"/>
      <c r="M83" s="112"/>
      <c r="N83" s="112"/>
      <c r="O83" s="112"/>
      <c r="P83" s="112"/>
      <c r="Q83" s="112"/>
    </row>
    <row r="84" spans="2:18" x14ac:dyDescent="0.3">
      <c r="B84" s="72" t="s">
        <v>43</v>
      </c>
      <c r="F84" s="56"/>
      <c r="G84" s="77"/>
      <c r="H84" s="56"/>
      <c r="I84" s="56"/>
      <c r="J84" s="56"/>
      <c r="K84" s="56"/>
      <c r="L84" s="56"/>
      <c r="M84" s="56"/>
      <c r="N84" s="56"/>
      <c r="O84" s="56"/>
      <c r="P84" s="56"/>
      <c r="Q84" s="56"/>
    </row>
    <row r="85" spans="2:18" x14ac:dyDescent="0.3">
      <c r="E85" s="56"/>
      <c r="F85" s="56"/>
      <c r="G85" s="56"/>
      <c r="H85" s="56"/>
      <c r="I85" s="56"/>
      <c r="J85" s="56"/>
      <c r="K85" s="56"/>
      <c r="L85" s="56"/>
      <c r="M85" s="56"/>
      <c r="N85" s="56"/>
      <c r="O85" s="56"/>
      <c r="P85" s="56"/>
    </row>
    <row r="88" spans="2:18" x14ac:dyDescent="0.3">
      <c r="R88" s="56"/>
    </row>
  </sheetData>
  <mergeCells count="8">
    <mergeCell ref="B83:Q83"/>
    <mergeCell ref="B3:Q3"/>
    <mergeCell ref="B4:Q4"/>
    <mergeCell ref="B5:Q5"/>
    <mergeCell ref="B6:Q6"/>
    <mergeCell ref="B9:B10"/>
    <mergeCell ref="D9:D10"/>
    <mergeCell ref="E9:Q9"/>
  </mergeCells>
  <pageMargins left="0.7" right="0.7" top="0.75" bottom="0.75" header="0.3" footer="0.3"/>
  <pageSetup orientation="portrait" r:id="rId1"/>
  <ignoredErrors>
    <ignoredError sqref="Q14:Q29 Q32:Q33 Q37:Q38 Q44:Q57 Q40:Q42 Q59:Q60 Q72:Q76 Q68:Q70 Q64" formulaRange="1"/>
    <ignoredError sqref="L31:P31 L34:P36 P30" evalError="1"/>
    <ignoredError sqref="Q61:Q63 Q58 Q39 Q43 Q34:Q36 Q30:Q31" evalError="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9"/>
  <sheetViews>
    <sheetView showGridLines="0" zoomScale="90" zoomScaleNormal="90" workbookViewId="0">
      <selection activeCell="A10" sqref="A10:A11"/>
    </sheetView>
  </sheetViews>
  <sheetFormatPr baseColWidth="10" defaultColWidth="11.44140625" defaultRowHeight="14.4" x14ac:dyDescent="0.3"/>
  <cols>
    <col min="1" max="1" width="82.44140625" customWidth="1"/>
    <col min="2" max="3" width="16.109375" customWidth="1"/>
    <col min="4" max="4" width="10" bestFit="1" customWidth="1"/>
    <col min="5" max="5" width="10.33203125" bestFit="1" customWidth="1"/>
    <col min="6" max="8" width="10" bestFit="1" customWidth="1"/>
    <col min="9" max="9" width="11.109375" bestFit="1" customWidth="1"/>
    <col min="10" max="11" width="10" bestFit="1" customWidth="1"/>
    <col min="12" max="12" width="13.44140625" bestFit="1" customWidth="1"/>
    <col min="13" max="13" width="10.6640625" bestFit="1" customWidth="1"/>
    <col min="14" max="14" width="13.44140625" bestFit="1" customWidth="1"/>
    <col min="15" max="15" width="13.44140625" customWidth="1"/>
    <col min="16" max="16" width="15.44140625" bestFit="1" customWidth="1"/>
  </cols>
  <sheetData>
    <row r="1" spans="1:16" x14ac:dyDescent="0.3">
      <c r="B1" s="1"/>
      <c r="C1" s="1"/>
      <c r="D1" s="2"/>
      <c r="E1" s="2"/>
      <c r="F1" s="2"/>
      <c r="G1" s="2"/>
      <c r="H1" s="2"/>
      <c r="I1" s="2"/>
      <c r="J1" s="2"/>
      <c r="K1" s="2"/>
      <c r="L1" s="2"/>
      <c r="N1" s="3"/>
      <c r="O1" s="3"/>
    </row>
    <row r="2" spans="1:16" x14ac:dyDescent="0.3">
      <c r="B2" s="1"/>
      <c r="C2" s="1"/>
      <c r="D2" s="2"/>
      <c r="E2" s="2"/>
      <c r="F2" s="2"/>
      <c r="G2" s="2"/>
      <c r="H2" s="2"/>
      <c r="I2" s="2"/>
      <c r="J2" s="2"/>
      <c r="K2" s="2"/>
      <c r="L2" s="2"/>
      <c r="N2" s="3"/>
      <c r="O2" s="3"/>
    </row>
    <row r="3" spans="1:16" ht="28.8" x14ac:dyDescent="0.3">
      <c r="A3" s="98" t="s">
        <v>0</v>
      </c>
      <c r="B3" s="98"/>
      <c r="C3" s="98"/>
      <c r="D3" s="98"/>
      <c r="E3" s="98"/>
      <c r="F3" s="98"/>
      <c r="G3" s="98"/>
      <c r="H3" s="98"/>
      <c r="I3" s="98"/>
      <c r="J3" s="98"/>
      <c r="K3" s="98"/>
      <c r="L3" s="98"/>
      <c r="M3" s="98"/>
      <c r="N3" s="98"/>
      <c r="O3" s="98"/>
      <c r="P3" s="98"/>
    </row>
    <row r="4" spans="1:16" ht="21" x14ac:dyDescent="0.3">
      <c r="A4" s="97" t="s">
        <v>1</v>
      </c>
      <c r="B4" s="97"/>
      <c r="C4" s="97"/>
      <c r="D4" s="97"/>
      <c r="E4" s="97"/>
      <c r="F4" s="97"/>
      <c r="G4" s="97"/>
      <c r="H4" s="97"/>
      <c r="I4" s="97"/>
      <c r="J4" s="97"/>
      <c r="K4" s="97"/>
      <c r="L4" s="97"/>
      <c r="M4" s="97"/>
      <c r="N4" s="97"/>
      <c r="O4" s="97"/>
      <c r="P4" s="97"/>
    </row>
    <row r="5" spans="1:16" ht="18" x14ac:dyDescent="0.3">
      <c r="A5" s="106" t="s">
        <v>2</v>
      </c>
      <c r="B5" s="106"/>
      <c r="C5" s="106"/>
      <c r="D5" s="106"/>
      <c r="E5" s="106"/>
      <c r="F5" s="106"/>
      <c r="G5" s="106"/>
      <c r="H5" s="106"/>
      <c r="I5" s="106"/>
      <c r="J5" s="106"/>
      <c r="K5" s="106"/>
      <c r="L5" s="106"/>
      <c r="M5" s="106"/>
      <c r="N5" s="106"/>
      <c r="O5" s="106"/>
      <c r="P5" s="106"/>
    </row>
    <row r="6" spans="1:16" ht="15.6" x14ac:dyDescent="0.3">
      <c r="A6" s="99" t="s">
        <v>3</v>
      </c>
      <c r="B6" s="99"/>
      <c r="C6" s="99"/>
      <c r="D6" s="99"/>
      <c r="E6" s="99"/>
      <c r="F6" s="99"/>
      <c r="G6" s="99"/>
      <c r="H6" s="99"/>
      <c r="I6" s="99"/>
      <c r="J6" s="99"/>
      <c r="K6" s="99"/>
      <c r="L6" s="99"/>
      <c r="M6" s="99"/>
      <c r="N6" s="99"/>
      <c r="O6" s="99"/>
      <c r="P6" s="99"/>
    </row>
    <row r="7" spans="1:16" x14ac:dyDescent="0.3">
      <c r="A7" s="4"/>
      <c r="B7" s="5"/>
      <c r="C7" s="5"/>
      <c r="D7" s="6"/>
      <c r="E7" s="6"/>
      <c r="F7" s="6"/>
      <c r="G7" s="6"/>
      <c r="H7" s="6"/>
      <c r="I7" s="6"/>
      <c r="J7" s="6"/>
      <c r="K7" s="6"/>
      <c r="L7" s="6"/>
      <c r="N7" s="3"/>
      <c r="O7" s="3"/>
    </row>
    <row r="8" spans="1:16" x14ac:dyDescent="0.3">
      <c r="A8" s="7" t="s">
        <v>45</v>
      </c>
      <c r="B8" s="8"/>
      <c r="C8" s="8"/>
      <c r="D8" s="9"/>
      <c r="E8" s="9"/>
      <c r="F8" s="9"/>
      <c r="G8" s="9"/>
      <c r="H8" s="9"/>
      <c r="I8" s="9"/>
      <c r="J8" s="9"/>
      <c r="K8" s="9"/>
      <c r="L8" s="9"/>
      <c r="N8" s="3"/>
      <c r="O8" s="3"/>
      <c r="P8" s="10" t="s">
        <v>5</v>
      </c>
    </row>
    <row r="9" spans="1:16" x14ac:dyDescent="0.3">
      <c r="A9" s="34"/>
      <c r="B9" s="8"/>
      <c r="C9" s="8"/>
      <c r="D9" s="9"/>
      <c r="E9" s="9"/>
      <c r="F9" s="9"/>
      <c r="G9" s="9"/>
      <c r="H9" s="9"/>
      <c r="I9" s="9"/>
      <c r="J9" s="9"/>
      <c r="K9" s="9"/>
      <c r="L9" s="9"/>
      <c r="M9" s="12"/>
      <c r="N9" s="3"/>
      <c r="O9" s="3"/>
    </row>
    <row r="10" spans="1:16" ht="15" customHeight="1" x14ac:dyDescent="0.3">
      <c r="A10" s="100" t="s">
        <v>6</v>
      </c>
      <c r="B10" s="102" t="s">
        <v>7</v>
      </c>
      <c r="C10" s="102" t="s">
        <v>8</v>
      </c>
      <c r="D10" s="104" t="s">
        <v>9</v>
      </c>
      <c r="E10" s="105"/>
      <c r="F10" s="105"/>
      <c r="G10" s="105"/>
      <c r="H10" s="105"/>
      <c r="I10" s="105"/>
      <c r="J10" s="105"/>
      <c r="K10" s="105"/>
      <c r="L10" s="105"/>
      <c r="M10" s="105"/>
      <c r="N10" s="105"/>
      <c r="O10" s="105"/>
      <c r="P10" s="105"/>
    </row>
    <row r="11" spans="1:16" x14ac:dyDescent="0.3">
      <c r="A11" s="101"/>
      <c r="B11" s="103"/>
      <c r="C11" s="103"/>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3">
      <c r="A12" s="14" t="s">
        <v>23</v>
      </c>
      <c r="B12" s="15">
        <f>B13+B15+B18+B23+B26+B27</f>
        <v>12719292181</v>
      </c>
      <c r="C12" s="15">
        <f>C13+C15+C18+C23+C26+C27</f>
        <v>14257003779.67</v>
      </c>
      <c r="D12" s="15">
        <f>D13+D15+D18+D23+D26+D27</f>
        <v>759065899.92000008</v>
      </c>
      <c r="E12" s="15">
        <f t="shared" ref="E12:O12" si="0">E13+E15+E18+E23+E26+E27</f>
        <v>1181562927.5900002</v>
      </c>
      <c r="F12" s="15">
        <f t="shared" si="0"/>
        <v>1287003607.6200001</v>
      </c>
      <c r="G12" s="15">
        <f t="shared" si="0"/>
        <v>1964274084.6500001</v>
      </c>
      <c r="H12" s="15">
        <f t="shared" si="0"/>
        <v>2241695940.4399996</v>
      </c>
      <c r="I12" s="15">
        <f t="shared" si="0"/>
        <v>1484813559.24</v>
      </c>
      <c r="J12" s="15">
        <f t="shared" si="0"/>
        <v>2879738403.6099997</v>
      </c>
      <c r="K12" s="15">
        <f t="shared" si="0"/>
        <v>1170500498.5700002</v>
      </c>
      <c r="L12" s="15">
        <f t="shared" si="0"/>
        <v>2013148447.5899997</v>
      </c>
      <c r="M12" s="15">
        <f t="shared" si="0"/>
        <v>2056504731.8999999</v>
      </c>
      <c r="N12" s="15">
        <f t="shared" si="0"/>
        <v>3037581137.9300008</v>
      </c>
      <c r="O12" s="15">
        <f t="shared" si="0"/>
        <v>2349665248.1400003</v>
      </c>
      <c r="P12" s="15">
        <f>+P13+P15+P18+P23+P26+P27</f>
        <v>22425554487.200001</v>
      </c>
    </row>
    <row r="13" spans="1:16" x14ac:dyDescent="0.3">
      <c r="A13" s="16" t="s">
        <v>24</v>
      </c>
      <c r="B13" s="17">
        <f t="shared" ref="B13:C13" si="1">B14</f>
        <v>13000000</v>
      </c>
      <c r="C13" s="17">
        <f t="shared" si="1"/>
        <v>0</v>
      </c>
      <c r="D13" s="17">
        <f>D14</f>
        <v>0</v>
      </c>
      <c r="E13" s="17">
        <f t="shared" ref="E13:O13" si="2">E14</f>
        <v>0</v>
      </c>
      <c r="F13" s="17">
        <f t="shared" si="2"/>
        <v>0</v>
      </c>
      <c r="G13" s="17">
        <f t="shared" si="2"/>
        <v>0</v>
      </c>
      <c r="H13" s="17">
        <f t="shared" si="2"/>
        <v>0</v>
      </c>
      <c r="I13" s="17">
        <f t="shared" si="2"/>
        <v>0</v>
      </c>
      <c r="J13" s="17">
        <f t="shared" si="2"/>
        <v>0</v>
      </c>
      <c r="K13" s="17">
        <f t="shared" si="2"/>
        <v>0</v>
      </c>
      <c r="L13" s="17">
        <f t="shared" si="2"/>
        <v>0</v>
      </c>
      <c r="M13" s="17">
        <f t="shared" si="2"/>
        <v>7319351</v>
      </c>
      <c r="N13" s="17">
        <f t="shared" si="2"/>
        <v>0</v>
      </c>
      <c r="O13" s="17">
        <f t="shared" si="2"/>
        <v>0</v>
      </c>
      <c r="P13" s="17">
        <f t="shared" ref="P13:P20" si="3">+SUM(D13:O13)</f>
        <v>7319351</v>
      </c>
    </row>
    <row r="14" spans="1:16" x14ac:dyDescent="0.3">
      <c r="A14" s="25" t="s">
        <v>25</v>
      </c>
      <c r="B14" s="21">
        <v>13000000</v>
      </c>
      <c r="C14" s="21">
        <v>0</v>
      </c>
      <c r="D14" s="21">
        <v>0</v>
      </c>
      <c r="E14" s="21">
        <v>0</v>
      </c>
      <c r="F14" s="21">
        <v>0</v>
      </c>
      <c r="G14" s="21">
        <v>0</v>
      </c>
      <c r="H14" s="21">
        <v>0</v>
      </c>
      <c r="I14" s="21">
        <v>0</v>
      </c>
      <c r="J14" s="21">
        <v>0</v>
      </c>
      <c r="K14" s="21">
        <v>0</v>
      </c>
      <c r="L14" s="21">
        <v>0</v>
      </c>
      <c r="M14" s="21">
        <v>7319351</v>
      </c>
      <c r="N14" s="21">
        <v>0</v>
      </c>
      <c r="O14" s="21">
        <v>0</v>
      </c>
      <c r="P14" s="21">
        <f t="shared" si="3"/>
        <v>7319351</v>
      </c>
    </row>
    <row r="15" spans="1:16" x14ac:dyDescent="0.3">
      <c r="A15" s="16" t="s">
        <v>26</v>
      </c>
      <c r="B15" s="28">
        <f>B16+B17</f>
        <v>5679694724</v>
      </c>
      <c r="C15" s="28">
        <f>C16+C17</f>
        <v>5938074995.6700001</v>
      </c>
      <c r="D15" s="28">
        <f t="shared" ref="D15:O15" si="4">D16+D17</f>
        <v>88139931.330000013</v>
      </c>
      <c r="E15" s="28">
        <f t="shared" si="4"/>
        <v>210843659.04999998</v>
      </c>
      <c r="F15" s="28">
        <f t="shared" si="4"/>
        <v>325757736.80000019</v>
      </c>
      <c r="G15" s="28">
        <f t="shared" si="4"/>
        <v>82037478.890000015</v>
      </c>
      <c r="H15" s="28">
        <f t="shared" si="4"/>
        <v>312302617.97999984</v>
      </c>
      <c r="I15" s="28">
        <f t="shared" si="4"/>
        <v>432216562.25999993</v>
      </c>
      <c r="J15" s="28">
        <f t="shared" si="4"/>
        <v>104293830.37000002</v>
      </c>
      <c r="K15" s="28">
        <f t="shared" si="4"/>
        <v>312911568.23000002</v>
      </c>
      <c r="L15" s="28">
        <f t="shared" si="4"/>
        <v>305735149.17999995</v>
      </c>
      <c r="M15" s="28">
        <f t="shared" si="4"/>
        <v>331501924.95999986</v>
      </c>
      <c r="N15" s="28">
        <f t="shared" si="4"/>
        <v>311217168.78999984</v>
      </c>
      <c r="O15" s="28">
        <f t="shared" si="4"/>
        <v>1141167633.2000003</v>
      </c>
      <c r="P15" s="29">
        <f t="shared" si="3"/>
        <v>3958125261.0400004</v>
      </c>
    </row>
    <row r="16" spans="1:16" x14ac:dyDescent="0.3">
      <c r="A16" s="25" t="s">
        <v>27</v>
      </c>
      <c r="B16" s="21">
        <v>2502174062</v>
      </c>
      <c r="C16" s="21">
        <v>2586670507.6700001</v>
      </c>
      <c r="D16" s="21">
        <v>88139931.330000013</v>
      </c>
      <c r="E16" s="21">
        <v>41478425.07</v>
      </c>
      <c r="F16" s="21">
        <v>273448402.82000017</v>
      </c>
      <c r="G16" s="21">
        <v>82037478.890000015</v>
      </c>
      <c r="H16" s="21">
        <v>312302617.97999984</v>
      </c>
      <c r="I16" s="21">
        <v>432216562.25999993</v>
      </c>
      <c r="J16" s="21">
        <v>104293830.37000002</v>
      </c>
      <c r="K16" s="21">
        <v>312911568.23000002</v>
      </c>
      <c r="L16" s="21">
        <v>163522539.13999999</v>
      </c>
      <c r="M16" s="21">
        <v>331501924.95999986</v>
      </c>
      <c r="N16" s="21">
        <v>311217168.78999984</v>
      </c>
      <c r="O16" s="21">
        <v>1141167633.2000003</v>
      </c>
      <c r="P16" s="19">
        <f t="shared" si="3"/>
        <v>3594238083.04</v>
      </c>
    </row>
    <row r="17" spans="1:16" x14ac:dyDescent="0.3">
      <c r="A17" s="25" t="s">
        <v>46</v>
      </c>
      <c r="B17" s="21">
        <v>3177520662</v>
      </c>
      <c r="C17" s="21">
        <v>3351404488</v>
      </c>
      <c r="D17" s="21">
        <v>0</v>
      </c>
      <c r="E17" s="21">
        <v>169365233.97999999</v>
      </c>
      <c r="F17" s="21">
        <v>52309333.980000004</v>
      </c>
      <c r="G17" s="21">
        <v>0</v>
      </c>
      <c r="H17" s="21">
        <v>0</v>
      </c>
      <c r="I17" s="21">
        <v>0</v>
      </c>
      <c r="J17" s="21">
        <v>0</v>
      </c>
      <c r="K17" s="21">
        <v>0</v>
      </c>
      <c r="L17" s="21">
        <v>142212610.03999999</v>
      </c>
      <c r="M17" s="21">
        <v>0</v>
      </c>
      <c r="N17" s="21">
        <v>0</v>
      </c>
      <c r="O17" s="21">
        <v>0</v>
      </c>
      <c r="P17" s="19">
        <f t="shared" si="3"/>
        <v>363887178</v>
      </c>
    </row>
    <row r="18" spans="1:16" x14ac:dyDescent="0.3">
      <c r="A18" s="16" t="s">
        <v>28</v>
      </c>
      <c r="B18" s="17">
        <f>B19+B21</f>
        <v>79080499</v>
      </c>
      <c r="C18" s="17">
        <f t="shared" ref="C18:O18" si="5">C19+C21</f>
        <v>79080499</v>
      </c>
      <c r="D18" s="17">
        <f t="shared" si="5"/>
        <v>0</v>
      </c>
      <c r="E18" s="17">
        <f t="shared" si="5"/>
        <v>0</v>
      </c>
      <c r="F18" s="17">
        <f t="shared" si="5"/>
        <v>0</v>
      </c>
      <c r="G18" s="17">
        <f t="shared" si="5"/>
        <v>0</v>
      </c>
      <c r="H18" s="17">
        <f t="shared" si="5"/>
        <v>0</v>
      </c>
      <c r="I18" s="17">
        <f t="shared" si="5"/>
        <v>0</v>
      </c>
      <c r="J18" s="17">
        <f t="shared" si="5"/>
        <v>0</v>
      </c>
      <c r="K18" s="17">
        <f t="shared" si="5"/>
        <v>0</v>
      </c>
      <c r="L18" s="17">
        <f t="shared" si="5"/>
        <v>0</v>
      </c>
      <c r="M18" s="17">
        <f t="shared" si="5"/>
        <v>0</v>
      </c>
      <c r="N18" s="17">
        <f t="shared" si="5"/>
        <v>0</v>
      </c>
      <c r="O18" s="17">
        <f t="shared" si="5"/>
        <v>0</v>
      </c>
      <c r="P18" s="29">
        <f t="shared" si="3"/>
        <v>0</v>
      </c>
    </row>
    <row r="19" spans="1:16" s="33" customFormat="1" x14ac:dyDescent="0.3">
      <c r="A19" s="18" t="s">
        <v>47</v>
      </c>
      <c r="B19" s="17">
        <f>B20</f>
        <v>78960499</v>
      </c>
      <c r="C19" s="17">
        <f t="shared" ref="C19:O19" si="6">C20</f>
        <v>78960499</v>
      </c>
      <c r="D19" s="17">
        <f t="shared" si="6"/>
        <v>0</v>
      </c>
      <c r="E19" s="17">
        <f t="shared" si="6"/>
        <v>0</v>
      </c>
      <c r="F19" s="17">
        <f t="shared" si="6"/>
        <v>0</v>
      </c>
      <c r="G19" s="17">
        <f t="shared" si="6"/>
        <v>0</v>
      </c>
      <c r="H19" s="17">
        <f t="shared" si="6"/>
        <v>0</v>
      </c>
      <c r="I19" s="17">
        <f t="shared" si="6"/>
        <v>0</v>
      </c>
      <c r="J19" s="17">
        <f t="shared" si="6"/>
        <v>0</v>
      </c>
      <c r="K19" s="17">
        <f t="shared" si="6"/>
        <v>0</v>
      </c>
      <c r="L19" s="17">
        <f t="shared" si="6"/>
        <v>0</v>
      </c>
      <c r="M19" s="17">
        <f t="shared" si="6"/>
        <v>0</v>
      </c>
      <c r="N19" s="17">
        <f t="shared" si="6"/>
        <v>0</v>
      </c>
      <c r="O19" s="17">
        <f t="shared" si="6"/>
        <v>0</v>
      </c>
      <c r="P19" s="29">
        <f t="shared" si="3"/>
        <v>0</v>
      </c>
    </row>
    <row r="20" spans="1:16" x14ac:dyDescent="0.3">
      <c r="A20" s="20" t="s">
        <v>48</v>
      </c>
      <c r="B20" s="21">
        <v>78960499</v>
      </c>
      <c r="C20" s="21">
        <v>78960499</v>
      </c>
      <c r="D20" s="21">
        <v>0</v>
      </c>
      <c r="E20" s="21">
        <v>0</v>
      </c>
      <c r="F20" s="21">
        <v>0</v>
      </c>
      <c r="G20" s="21">
        <v>0</v>
      </c>
      <c r="H20" s="21">
        <v>0</v>
      </c>
      <c r="I20" s="21">
        <v>0</v>
      </c>
      <c r="J20" s="21">
        <v>0</v>
      </c>
      <c r="K20" s="21">
        <v>0</v>
      </c>
      <c r="L20" s="21">
        <v>0</v>
      </c>
      <c r="M20" s="21">
        <v>0</v>
      </c>
      <c r="N20" s="21">
        <v>0</v>
      </c>
      <c r="O20" s="21">
        <v>0</v>
      </c>
      <c r="P20" s="29">
        <f t="shared" si="3"/>
        <v>0</v>
      </c>
    </row>
    <row r="21" spans="1:16" s="33" customFormat="1" x14ac:dyDescent="0.3">
      <c r="A21" s="18" t="s">
        <v>29</v>
      </c>
      <c r="B21" s="17">
        <f>B22</f>
        <v>120000</v>
      </c>
      <c r="C21" s="17">
        <f t="shared" ref="C21:O21" si="7">C22</f>
        <v>120000</v>
      </c>
      <c r="D21" s="17">
        <f t="shared" si="7"/>
        <v>0</v>
      </c>
      <c r="E21" s="17">
        <f t="shared" si="7"/>
        <v>0</v>
      </c>
      <c r="F21" s="17">
        <f t="shared" si="7"/>
        <v>0</v>
      </c>
      <c r="G21" s="17">
        <f t="shared" si="7"/>
        <v>0</v>
      </c>
      <c r="H21" s="17">
        <f t="shared" si="7"/>
        <v>0</v>
      </c>
      <c r="I21" s="17">
        <f t="shared" si="7"/>
        <v>0</v>
      </c>
      <c r="J21" s="17">
        <f t="shared" si="7"/>
        <v>0</v>
      </c>
      <c r="K21" s="17">
        <f t="shared" si="7"/>
        <v>0</v>
      </c>
      <c r="L21" s="17">
        <f t="shared" si="7"/>
        <v>0</v>
      </c>
      <c r="M21" s="17">
        <f t="shared" si="7"/>
        <v>0</v>
      </c>
      <c r="N21" s="17">
        <f t="shared" si="7"/>
        <v>0</v>
      </c>
      <c r="O21" s="17">
        <f t="shared" si="7"/>
        <v>0</v>
      </c>
      <c r="P21" s="29">
        <f t="shared" ref="P21:P27" si="8">+SUM(D21:O21)</f>
        <v>0</v>
      </c>
    </row>
    <row r="22" spans="1:16" x14ac:dyDescent="0.3">
      <c r="A22" s="20" t="s">
        <v>30</v>
      </c>
      <c r="B22" s="21">
        <v>120000</v>
      </c>
      <c r="C22" s="21">
        <v>120000</v>
      </c>
      <c r="D22" s="21">
        <v>0</v>
      </c>
      <c r="E22" s="21">
        <v>0</v>
      </c>
      <c r="F22" s="21">
        <v>0</v>
      </c>
      <c r="G22" s="21">
        <v>0</v>
      </c>
      <c r="H22" s="21">
        <v>0</v>
      </c>
      <c r="I22" s="21">
        <v>0</v>
      </c>
      <c r="J22" s="21">
        <v>0</v>
      </c>
      <c r="K22" s="21">
        <v>0</v>
      </c>
      <c r="L22" s="21">
        <v>0</v>
      </c>
      <c r="M22" s="21">
        <v>0</v>
      </c>
      <c r="N22" s="21">
        <v>0</v>
      </c>
      <c r="O22" s="21">
        <v>0</v>
      </c>
      <c r="P22" s="19">
        <f t="shared" si="8"/>
        <v>0</v>
      </c>
    </row>
    <row r="23" spans="1:16" x14ac:dyDescent="0.3">
      <c r="A23" s="16" t="s">
        <v>31</v>
      </c>
      <c r="B23" s="17">
        <f t="shared" ref="B23:C24" si="9">B24</f>
        <v>6924872765</v>
      </c>
      <c r="C23" s="17">
        <f t="shared" si="9"/>
        <v>8225981412</v>
      </c>
      <c r="D23" s="17">
        <f>D24</f>
        <v>670695781.38999999</v>
      </c>
      <c r="E23" s="17">
        <f t="shared" ref="E23:O24" si="10">E24</f>
        <v>970382572.32000017</v>
      </c>
      <c r="F23" s="17">
        <f t="shared" si="10"/>
        <v>960825678.81999993</v>
      </c>
      <c r="G23" s="17">
        <f t="shared" si="10"/>
        <v>1881536575.1099999</v>
      </c>
      <c r="H23" s="17">
        <f t="shared" si="10"/>
        <v>1928850547.4599998</v>
      </c>
      <c r="I23" s="17">
        <f t="shared" si="10"/>
        <v>1052240707.6900001</v>
      </c>
      <c r="J23" s="17">
        <f t="shared" si="10"/>
        <v>2774976312.1799998</v>
      </c>
      <c r="K23" s="17">
        <f t="shared" si="10"/>
        <v>855925590.34000003</v>
      </c>
      <c r="L23" s="17">
        <f t="shared" si="10"/>
        <v>1707301506.4099998</v>
      </c>
      <c r="M23" s="17">
        <f t="shared" si="10"/>
        <v>1717676055.9400001</v>
      </c>
      <c r="N23" s="17">
        <f t="shared" si="10"/>
        <v>2726038570.5400009</v>
      </c>
      <c r="O23" s="17">
        <f t="shared" si="10"/>
        <v>1208456514.9400001</v>
      </c>
      <c r="P23" s="29">
        <f t="shared" si="8"/>
        <v>18454906413.139999</v>
      </c>
    </row>
    <row r="24" spans="1:16" x14ac:dyDescent="0.3">
      <c r="A24" s="25" t="s">
        <v>32</v>
      </c>
      <c r="B24" s="21">
        <f t="shared" si="9"/>
        <v>6924872765</v>
      </c>
      <c r="C24" s="21">
        <f t="shared" si="9"/>
        <v>8225981412</v>
      </c>
      <c r="D24" s="21">
        <f>D25</f>
        <v>670695781.38999999</v>
      </c>
      <c r="E24" s="21">
        <f t="shared" si="10"/>
        <v>970382572.32000017</v>
      </c>
      <c r="F24" s="21">
        <f t="shared" si="10"/>
        <v>960825678.81999993</v>
      </c>
      <c r="G24" s="21">
        <f t="shared" si="10"/>
        <v>1881536575.1099999</v>
      </c>
      <c r="H24" s="21">
        <f t="shared" si="10"/>
        <v>1928850547.4599998</v>
      </c>
      <c r="I24" s="21">
        <f t="shared" si="10"/>
        <v>1052240707.6900001</v>
      </c>
      <c r="J24" s="21">
        <f t="shared" si="10"/>
        <v>2774976312.1799998</v>
      </c>
      <c r="K24" s="21">
        <f t="shared" si="10"/>
        <v>855925590.34000003</v>
      </c>
      <c r="L24" s="21">
        <f t="shared" si="10"/>
        <v>1707301506.4099998</v>
      </c>
      <c r="M24" s="21">
        <f t="shared" si="10"/>
        <v>1717676055.9400001</v>
      </c>
      <c r="N24" s="21">
        <f t="shared" si="10"/>
        <v>2726038570.5400009</v>
      </c>
      <c r="O24" s="21">
        <f t="shared" si="10"/>
        <v>1208456514.9400001</v>
      </c>
      <c r="P24" s="19">
        <f t="shared" si="8"/>
        <v>18454906413.139999</v>
      </c>
    </row>
    <row r="25" spans="1:16" x14ac:dyDescent="0.3">
      <c r="A25" s="20" t="s">
        <v>33</v>
      </c>
      <c r="B25" s="21">
        <v>6924872765</v>
      </c>
      <c r="C25" s="21">
        <v>8225981412</v>
      </c>
      <c r="D25" s="21">
        <v>670695781.38999999</v>
      </c>
      <c r="E25" s="21">
        <v>970382572.32000017</v>
      </c>
      <c r="F25" s="21">
        <v>960825678.81999993</v>
      </c>
      <c r="G25" s="21">
        <v>1881536575.1099999</v>
      </c>
      <c r="H25" s="21">
        <v>1928850547.4599998</v>
      </c>
      <c r="I25" s="21">
        <v>1052240707.6900001</v>
      </c>
      <c r="J25" s="21">
        <v>2774976312.1799998</v>
      </c>
      <c r="K25" s="21">
        <v>855925590.34000003</v>
      </c>
      <c r="L25" s="21">
        <v>1707301506.4099998</v>
      </c>
      <c r="M25" s="21">
        <v>1717676055.9400001</v>
      </c>
      <c r="N25" s="21">
        <v>2726038570.5400009</v>
      </c>
      <c r="O25" s="21">
        <v>1208456514.9400001</v>
      </c>
      <c r="P25" s="19">
        <f t="shared" si="8"/>
        <v>18454906413.139999</v>
      </c>
    </row>
    <row r="26" spans="1:16" x14ac:dyDescent="0.3">
      <c r="A26" s="16" t="s">
        <v>34</v>
      </c>
      <c r="B26" s="17">
        <v>1899000</v>
      </c>
      <c r="C26" s="17">
        <v>1899000</v>
      </c>
      <c r="D26" s="17">
        <v>230187.2</v>
      </c>
      <c r="E26" s="17">
        <v>333800</v>
      </c>
      <c r="F26" s="17">
        <v>353400</v>
      </c>
      <c r="G26" s="17">
        <v>690450</v>
      </c>
      <c r="H26" s="17">
        <v>542775</v>
      </c>
      <c r="I26" s="17">
        <v>349375</v>
      </c>
      <c r="J26" s="17">
        <v>284600</v>
      </c>
      <c r="K26" s="17">
        <v>1663340</v>
      </c>
      <c r="L26" s="17">
        <v>111792</v>
      </c>
      <c r="M26" s="17">
        <v>7400</v>
      </c>
      <c r="N26" s="17">
        <v>317808.59999999998</v>
      </c>
      <c r="O26" s="17">
        <v>41100</v>
      </c>
      <c r="P26" s="29">
        <f t="shared" si="8"/>
        <v>4926027.8</v>
      </c>
    </row>
    <row r="27" spans="1:16" x14ac:dyDescent="0.3">
      <c r="A27" s="16" t="s">
        <v>35</v>
      </c>
      <c r="B27" s="17">
        <v>20745193</v>
      </c>
      <c r="C27" s="17">
        <v>11967873</v>
      </c>
      <c r="D27" s="17">
        <v>0</v>
      </c>
      <c r="E27" s="17">
        <v>2896.220000001164</v>
      </c>
      <c r="F27" s="17">
        <v>66791.999999999709</v>
      </c>
      <c r="G27" s="17">
        <v>9580.6500000004653</v>
      </c>
      <c r="H27" s="17">
        <v>0</v>
      </c>
      <c r="I27" s="17">
        <v>6914.2899999996507</v>
      </c>
      <c r="J27" s="17">
        <v>183661.05999999953</v>
      </c>
      <c r="K27" s="17">
        <v>1.1641532182693481E-10</v>
      </c>
      <c r="L27" s="17">
        <v>0</v>
      </c>
      <c r="M27" s="17">
        <v>4.6566128730773926E-10</v>
      </c>
      <c r="N27" s="17">
        <v>7590.0000000005821</v>
      </c>
      <c r="O27" s="17">
        <v>4.6566128730773926E-10</v>
      </c>
      <c r="P27" s="29">
        <f t="shared" si="8"/>
        <v>277434.22000000213</v>
      </c>
    </row>
    <row r="28" spans="1:16" x14ac:dyDescent="0.3">
      <c r="A28" s="14" t="s">
        <v>36</v>
      </c>
      <c r="B28" s="15">
        <f>B29+B31+B34</f>
        <v>2630075604</v>
      </c>
      <c r="C28" s="15">
        <f t="shared" ref="C28:O28" si="11">C29+C31+C34</f>
        <v>2621809866</v>
      </c>
      <c r="D28" s="15">
        <f t="shared" si="11"/>
        <v>0</v>
      </c>
      <c r="E28" s="15">
        <f t="shared" si="11"/>
        <v>86083334</v>
      </c>
      <c r="F28" s="15">
        <f t="shared" si="11"/>
        <v>78963903</v>
      </c>
      <c r="G28" s="15">
        <f t="shared" si="11"/>
        <v>83646668</v>
      </c>
      <c r="H28" s="15">
        <f t="shared" si="11"/>
        <v>20124392</v>
      </c>
      <c r="I28" s="15">
        <f t="shared" si="11"/>
        <v>85980000</v>
      </c>
      <c r="J28" s="15">
        <f t="shared" si="11"/>
        <v>88923334</v>
      </c>
      <c r="K28" s="15">
        <f t="shared" si="11"/>
        <v>15000000</v>
      </c>
      <c r="L28" s="15">
        <f t="shared" si="11"/>
        <v>49700000</v>
      </c>
      <c r="M28" s="15">
        <f t="shared" si="11"/>
        <v>38600000</v>
      </c>
      <c r="N28" s="15">
        <f t="shared" si="11"/>
        <v>36500000</v>
      </c>
      <c r="O28" s="15">
        <f t="shared" si="11"/>
        <v>78801350</v>
      </c>
      <c r="P28" s="15">
        <f>P29+P31+P34</f>
        <v>662322981</v>
      </c>
    </row>
    <row r="29" spans="1:16" x14ac:dyDescent="0.3">
      <c r="A29" s="16" t="s">
        <v>37</v>
      </c>
      <c r="B29" s="30">
        <f t="shared" ref="B29:C29" si="12">B30</f>
        <v>0</v>
      </c>
      <c r="C29" s="30">
        <f t="shared" si="12"/>
        <v>0</v>
      </c>
      <c r="D29" s="30">
        <f>D30</f>
        <v>0</v>
      </c>
      <c r="E29" s="30">
        <f t="shared" ref="E29:O29" si="13">E30</f>
        <v>0</v>
      </c>
      <c r="F29" s="30">
        <f t="shared" si="13"/>
        <v>0</v>
      </c>
      <c r="G29" s="30">
        <f t="shared" si="13"/>
        <v>0</v>
      </c>
      <c r="H29" s="30">
        <f t="shared" si="13"/>
        <v>0</v>
      </c>
      <c r="I29" s="30">
        <f t="shared" si="13"/>
        <v>0</v>
      </c>
      <c r="J29" s="30">
        <f t="shared" si="13"/>
        <v>0</v>
      </c>
      <c r="K29" s="30">
        <f t="shared" si="13"/>
        <v>0</v>
      </c>
      <c r="L29" s="30">
        <f t="shared" si="13"/>
        <v>0</v>
      </c>
      <c r="M29" s="30">
        <f t="shared" si="13"/>
        <v>0</v>
      </c>
      <c r="N29" s="30">
        <f t="shared" si="13"/>
        <v>0</v>
      </c>
      <c r="O29" s="30">
        <f t="shared" si="13"/>
        <v>0</v>
      </c>
      <c r="P29" s="29">
        <f>+SUM(D29:O29)</f>
        <v>0</v>
      </c>
    </row>
    <row r="30" spans="1:16" x14ac:dyDescent="0.3">
      <c r="A30" s="25" t="s">
        <v>38</v>
      </c>
      <c r="B30" s="22">
        <v>0</v>
      </c>
      <c r="C30" s="22">
        <v>0</v>
      </c>
      <c r="D30" s="22">
        <v>0</v>
      </c>
      <c r="E30" s="22">
        <v>0</v>
      </c>
      <c r="F30" s="22">
        <v>0</v>
      </c>
      <c r="G30" s="22">
        <v>0</v>
      </c>
      <c r="H30" s="22">
        <v>0</v>
      </c>
      <c r="I30" s="22">
        <v>0</v>
      </c>
      <c r="J30" s="22">
        <v>0</v>
      </c>
      <c r="K30" s="22">
        <v>0</v>
      </c>
      <c r="L30" s="22">
        <v>0</v>
      </c>
      <c r="M30" s="22">
        <v>0</v>
      </c>
      <c r="N30" s="22">
        <v>0</v>
      </c>
      <c r="O30" s="22">
        <v>0</v>
      </c>
      <c r="P30" s="19">
        <f>+SUM(D30:O30)</f>
        <v>0</v>
      </c>
    </row>
    <row r="31" spans="1:16" x14ac:dyDescent="0.3">
      <c r="A31" s="16" t="s">
        <v>39</v>
      </c>
      <c r="B31" s="24">
        <f t="shared" ref="B31:C32" si="14">B32</f>
        <v>2630003485</v>
      </c>
      <c r="C31" s="24">
        <f t="shared" si="14"/>
        <v>2621737747</v>
      </c>
      <c r="D31" s="24">
        <f>D32</f>
        <v>0</v>
      </c>
      <c r="E31" s="24">
        <f t="shared" ref="E31:O32" si="15">E32</f>
        <v>86083334</v>
      </c>
      <c r="F31" s="24">
        <f t="shared" si="15"/>
        <v>78963903</v>
      </c>
      <c r="G31" s="24">
        <f t="shared" si="15"/>
        <v>83646668</v>
      </c>
      <c r="H31" s="24">
        <f t="shared" si="15"/>
        <v>20124392</v>
      </c>
      <c r="I31" s="24">
        <f t="shared" si="15"/>
        <v>85980000</v>
      </c>
      <c r="J31" s="24">
        <f t="shared" si="15"/>
        <v>88923334</v>
      </c>
      <c r="K31" s="24">
        <f t="shared" si="15"/>
        <v>15000000</v>
      </c>
      <c r="L31" s="24">
        <f t="shared" si="15"/>
        <v>49700000</v>
      </c>
      <c r="M31" s="24">
        <f t="shared" si="15"/>
        <v>38600000</v>
      </c>
      <c r="N31" s="24">
        <f t="shared" si="15"/>
        <v>36500000</v>
      </c>
      <c r="O31" s="24">
        <f t="shared" si="15"/>
        <v>78801350</v>
      </c>
      <c r="P31" s="29">
        <f>+SUM(D31:O31)</f>
        <v>662322981</v>
      </c>
    </row>
    <row r="32" spans="1:16" x14ac:dyDescent="0.3">
      <c r="A32" s="25" t="s">
        <v>40</v>
      </c>
      <c r="B32" s="22">
        <f t="shared" si="14"/>
        <v>2630003485</v>
      </c>
      <c r="C32" s="22">
        <v>2621737747</v>
      </c>
      <c r="D32" s="22">
        <f>D33</f>
        <v>0</v>
      </c>
      <c r="E32" s="22">
        <f t="shared" si="15"/>
        <v>86083334</v>
      </c>
      <c r="F32" s="22">
        <f t="shared" si="15"/>
        <v>78963903</v>
      </c>
      <c r="G32" s="22">
        <f t="shared" si="15"/>
        <v>83646668</v>
      </c>
      <c r="H32" s="22">
        <f t="shared" si="15"/>
        <v>20124392</v>
      </c>
      <c r="I32" s="22">
        <f t="shared" si="15"/>
        <v>85980000</v>
      </c>
      <c r="J32" s="22">
        <f t="shared" si="15"/>
        <v>88923334</v>
      </c>
      <c r="K32" s="22">
        <f t="shared" si="15"/>
        <v>15000000</v>
      </c>
      <c r="L32" s="22">
        <f t="shared" si="15"/>
        <v>49700000</v>
      </c>
      <c r="M32" s="22">
        <f t="shared" si="15"/>
        <v>38600000</v>
      </c>
      <c r="N32" s="22">
        <f t="shared" si="15"/>
        <v>36500000</v>
      </c>
      <c r="O32" s="22">
        <f t="shared" si="15"/>
        <v>78801350</v>
      </c>
      <c r="P32" s="19">
        <f>+SUM(D32:O32)</f>
        <v>662322981</v>
      </c>
    </row>
    <row r="33" spans="1:16" x14ac:dyDescent="0.3">
      <c r="A33" s="20" t="s">
        <v>41</v>
      </c>
      <c r="B33" s="21">
        <v>2630003485</v>
      </c>
      <c r="C33" s="21">
        <v>2621737747</v>
      </c>
      <c r="D33" s="21">
        <v>0</v>
      </c>
      <c r="E33" s="21">
        <v>86083334</v>
      </c>
      <c r="F33" s="21">
        <v>78963903</v>
      </c>
      <c r="G33" s="21">
        <v>83646668</v>
      </c>
      <c r="H33" s="21">
        <v>20124392</v>
      </c>
      <c r="I33" s="21">
        <v>85980000</v>
      </c>
      <c r="J33" s="21">
        <v>88923334</v>
      </c>
      <c r="K33" s="21">
        <v>15000000</v>
      </c>
      <c r="L33" s="21">
        <v>49700000</v>
      </c>
      <c r="M33" s="21">
        <v>38600000</v>
      </c>
      <c r="N33" s="21">
        <v>36500000</v>
      </c>
      <c r="O33" s="21">
        <v>78801350</v>
      </c>
      <c r="P33" s="19">
        <f>+SUM(D33:O33)</f>
        <v>662322981</v>
      </c>
    </row>
    <row r="34" spans="1:16" x14ac:dyDescent="0.3">
      <c r="A34" s="16" t="s">
        <v>49</v>
      </c>
      <c r="B34" s="24">
        <f>B35</f>
        <v>72119</v>
      </c>
      <c r="C34" s="24">
        <f>C35</f>
        <v>72119</v>
      </c>
      <c r="D34" s="24">
        <f t="shared" ref="D34:O34" si="16">D35</f>
        <v>0</v>
      </c>
      <c r="E34" s="24">
        <f t="shared" si="16"/>
        <v>0</v>
      </c>
      <c r="F34" s="24">
        <f t="shared" si="16"/>
        <v>0</v>
      </c>
      <c r="G34" s="24">
        <f t="shared" si="16"/>
        <v>0</v>
      </c>
      <c r="H34" s="24">
        <f t="shared" si="16"/>
        <v>0</v>
      </c>
      <c r="I34" s="24">
        <f t="shared" si="16"/>
        <v>0</v>
      </c>
      <c r="J34" s="24">
        <f t="shared" si="16"/>
        <v>0</v>
      </c>
      <c r="K34" s="24">
        <f t="shared" si="16"/>
        <v>0</v>
      </c>
      <c r="L34" s="24">
        <f t="shared" si="16"/>
        <v>0</v>
      </c>
      <c r="M34" s="24">
        <f t="shared" si="16"/>
        <v>0</v>
      </c>
      <c r="N34" s="24">
        <f t="shared" si="16"/>
        <v>0</v>
      </c>
      <c r="O34" s="24">
        <f t="shared" si="16"/>
        <v>0</v>
      </c>
      <c r="P34" s="29">
        <f t="shared" ref="P34:P35" si="17">+SUM(D34:O34)</f>
        <v>0</v>
      </c>
    </row>
    <row r="35" spans="1:16" x14ac:dyDescent="0.3">
      <c r="A35" s="25" t="s">
        <v>50</v>
      </c>
      <c r="B35" s="22">
        <v>72119</v>
      </c>
      <c r="C35" s="22">
        <v>72119</v>
      </c>
      <c r="D35" s="22">
        <v>0</v>
      </c>
      <c r="E35" s="22">
        <v>0</v>
      </c>
      <c r="F35" s="22">
        <v>0</v>
      </c>
      <c r="G35" s="22">
        <v>0</v>
      </c>
      <c r="H35" s="22">
        <v>0</v>
      </c>
      <c r="I35" s="22">
        <v>0</v>
      </c>
      <c r="J35" s="22">
        <v>0</v>
      </c>
      <c r="K35" s="22">
        <v>0</v>
      </c>
      <c r="L35" s="22">
        <v>0</v>
      </c>
      <c r="M35" s="22">
        <v>0</v>
      </c>
      <c r="N35" s="22">
        <v>0</v>
      </c>
      <c r="O35" s="22">
        <v>0</v>
      </c>
      <c r="P35" s="19">
        <f t="shared" si="17"/>
        <v>0</v>
      </c>
    </row>
    <row r="36" spans="1:16" x14ac:dyDescent="0.3">
      <c r="A36" s="26" t="s">
        <v>42</v>
      </c>
      <c r="B36" s="31">
        <f>+B12+B28</f>
        <v>15349367785</v>
      </c>
      <c r="C36" s="31">
        <f>+C12+C28</f>
        <v>16878813645.67</v>
      </c>
      <c r="D36" s="27">
        <f>+D12+D28</f>
        <v>759065899.92000008</v>
      </c>
      <c r="E36" s="27">
        <f t="shared" ref="E36:O36" si="18">+E12+E28</f>
        <v>1267646261.5900002</v>
      </c>
      <c r="F36" s="27">
        <f t="shared" si="18"/>
        <v>1365967510.6200001</v>
      </c>
      <c r="G36" s="27">
        <f t="shared" si="18"/>
        <v>2047920752.6500001</v>
      </c>
      <c r="H36" s="27">
        <f t="shared" si="18"/>
        <v>2261820332.4399996</v>
      </c>
      <c r="I36" s="27">
        <f t="shared" si="18"/>
        <v>1570793559.24</v>
      </c>
      <c r="J36" s="27">
        <f t="shared" si="18"/>
        <v>2968661737.6099997</v>
      </c>
      <c r="K36" s="27">
        <f t="shared" si="18"/>
        <v>1185500498.5700002</v>
      </c>
      <c r="L36" s="27">
        <f t="shared" si="18"/>
        <v>2062848447.5899997</v>
      </c>
      <c r="M36" s="27">
        <f t="shared" si="18"/>
        <v>2095104731.8999999</v>
      </c>
      <c r="N36" s="27">
        <f t="shared" si="18"/>
        <v>3074081137.9300008</v>
      </c>
      <c r="O36" s="27">
        <f t="shared" si="18"/>
        <v>2428466598.1400003</v>
      </c>
      <c r="P36" s="27">
        <f>SUM(D36:O36)</f>
        <v>23087877468.200001</v>
      </c>
    </row>
    <row r="38" spans="1:16" x14ac:dyDescent="0.3">
      <c r="A38" s="26" t="s">
        <v>51</v>
      </c>
      <c r="B38" s="31">
        <f>B39+B44</f>
        <v>1035000000</v>
      </c>
      <c r="C38" s="31">
        <f>+C39+C44</f>
        <v>1110757729.97</v>
      </c>
      <c r="D38" s="27">
        <f t="shared" ref="D38:O38" si="19">+D39</f>
        <v>0</v>
      </c>
      <c r="E38" s="27">
        <f t="shared" si="19"/>
        <v>46666667</v>
      </c>
      <c r="F38" s="27">
        <f t="shared" si="19"/>
        <v>50000000</v>
      </c>
      <c r="G38" s="27">
        <f t="shared" si="19"/>
        <v>0</v>
      </c>
      <c r="H38" s="27">
        <f t="shared" si="19"/>
        <v>83333333</v>
      </c>
      <c r="I38" s="27">
        <f t="shared" si="19"/>
        <v>83333333</v>
      </c>
      <c r="J38" s="27">
        <f t="shared" si="19"/>
        <v>166666666</v>
      </c>
      <c r="K38" s="27">
        <f t="shared" si="19"/>
        <v>0</v>
      </c>
      <c r="L38" s="27">
        <f t="shared" si="19"/>
        <v>166666666</v>
      </c>
      <c r="M38" s="27">
        <f t="shared" si="19"/>
        <v>83333333</v>
      </c>
      <c r="N38" s="27">
        <f t="shared" si="19"/>
        <v>0</v>
      </c>
      <c r="O38" s="27">
        <f t="shared" si="19"/>
        <v>116666670</v>
      </c>
      <c r="P38" s="27">
        <f>SUM(D38:O38)</f>
        <v>796666668</v>
      </c>
    </row>
    <row r="39" spans="1:16" x14ac:dyDescent="0.3">
      <c r="A39" s="35" t="s">
        <v>52</v>
      </c>
      <c r="B39" s="15">
        <f>B40+B42</f>
        <v>1000000000</v>
      </c>
      <c r="C39" s="15">
        <f>C40+C42</f>
        <v>1075757729.97</v>
      </c>
      <c r="D39" s="15">
        <f t="shared" ref="D39:O39" si="20">D40+D42</f>
        <v>0</v>
      </c>
      <c r="E39" s="15">
        <f t="shared" si="20"/>
        <v>46666667</v>
      </c>
      <c r="F39" s="15">
        <f t="shared" si="20"/>
        <v>50000000</v>
      </c>
      <c r="G39" s="15">
        <f t="shared" si="20"/>
        <v>0</v>
      </c>
      <c r="H39" s="15">
        <f t="shared" si="20"/>
        <v>83333333</v>
      </c>
      <c r="I39" s="15">
        <f t="shared" si="20"/>
        <v>83333333</v>
      </c>
      <c r="J39" s="15">
        <f t="shared" si="20"/>
        <v>166666666</v>
      </c>
      <c r="K39" s="15">
        <f t="shared" si="20"/>
        <v>0</v>
      </c>
      <c r="L39" s="15">
        <f t="shared" si="20"/>
        <v>166666666</v>
      </c>
      <c r="M39" s="15">
        <f t="shared" si="20"/>
        <v>83333333</v>
      </c>
      <c r="N39" s="15">
        <f t="shared" si="20"/>
        <v>0</v>
      </c>
      <c r="O39" s="15">
        <f t="shared" si="20"/>
        <v>116666670</v>
      </c>
      <c r="P39" s="37">
        <f t="shared" ref="P39:P40" si="21">SUM(D39:O39)</f>
        <v>796666668</v>
      </c>
    </row>
    <row r="40" spans="1:16" s="33" customFormat="1" x14ac:dyDescent="0.3">
      <c r="A40" s="18" t="s">
        <v>53</v>
      </c>
      <c r="B40" s="30">
        <f>B41</f>
        <v>0</v>
      </c>
      <c r="C40" s="30">
        <f t="shared" ref="C40:O40" si="22">C41</f>
        <v>75757729.969999999</v>
      </c>
      <c r="D40" s="23">
        <f t="shared" si="22"/>
        <v>0</v>
      </c>
      <c r="E40" s="23">
        <f t="shared" si="22"/>
        <v>0</v>
      </c>
      <c r="F40" s="23">
        <f t="shared" si="22"/>
        <v>0</v>
      </c>
      <c r="G40" s="23">
        <f t="shared" si="22"/>
        <v>0</v>
      </c>
      <c r="H40" s="23">
        <f t="shared" si="22"/>
        <v>0</v>
      </c>
      <c r="I40" s="23">
        <f t="shared" si="22"/>
        <v>0</v>
      </c>
      <c r="J40" s="23">
        <f t="shared" si="22"/>
        <v>0</v>
      </c>
      <c r="K40" s="23">
        <f t="shared" si="22"/>
        <v>0</v>
      </c>
      <c r="L40" s="23">
        <f t="shared" si="22"/>
        <v>0</v>
      </c>
      <c r="M40" s="23">
        <f t="shared" si="22"/>
        <v>0</v>
      </c>
      <c r="N40" s="23">
        <f t="shared" si="22"/>
        <v>0</v>
      </c>
      <c r="O40" s="23">
        <f t="shared" si="22"/>
        <v>0</v>
      </c>
      <c r="P40" s="38">
        <f t="shared" si="21"/>
        <v>0</v>
      </c>
    </row>
    <row r="41" spans="1:16" x14ac:dyDescent="0.3">
      <c r="A41" s="40" t="s">
        <v>54</v>
      </c>
      <c r="B41" s="41">
        <v>0</v>
      </c>
      <c r="C41" s="41">
        <v>75757729.969999999</v>
      </c>
      <c r="D41" s="41">
        <v>0</v>
      </c>
      <c r="E41" s="41">
        <v>0</v>
      </c>
      <c r="F41" s="41">
        <v>0</v>
      </c>
      <c r="G41" s="41">
        <v>0</v>
      </c>
      <c r="H41" s="41">
        <v>0</v>
      </c>
      <c r="I41" s="41">
        <v>0</v>
      </c>
      <c r="J41" s="41">
        <v>0</v>
      </c>
      <c r="K41" s="41">
        <v>0</v>
      </c>
      <c r="L41" s="41">
        <v>0</v>
      </c>
      <c r="M41" s="41">
        <v>0</v>
      </c>
      <c r="N41" s="41">
        <v>0</v>
      </c>
      <c r="O41" s="41">
        <v>0</v>
      </c>
      <c r="P41" s="39">
        <f t="shared" ref="P41:P46" si="23">SUM(D41:O41)</f>
        <v>0</v>
      </c>
    </row>
    <row r="42" spans="1:16" s="33" customFormat="1" x14ac:dyDescent="0.3">
      <c r="A42" s="18" t="s">
        <v>55</v>
      </c>
      <c r="B42" s="30">
        <f>B43</f>
        <v>1000000000</v>
      </c>
      <c r="C42" s="30">
        <f t="shared" ref="C42:O42" si="24">C43</f>
        <v>1000000000</v>
      </c>
      <c r="D42" s="30">
        <f t="shared" si="24"/>
        <v>0</v>
      </c>
      <c r="E42" s="30">
        <f t="shared" si="24"/>
        <v>46666667</v>
      </c>
      <c r="F42" s="30">
        <f t="shared" si="24"/>
        <v>50000000</v>
      </c>
      <c r="G42" s="30">
        <f t="shared" ref="G42:M42" si="25">G43</f>
        <v>0</v>
      </c>
      <c r="H42" s="30">
        <f t="shared" si="25"/>
        <v>83333333</v>
      </c>
      <c r="I42" s="30">
        <f t="shared" si="25"/>
        <v>83333333</v>
      </c>
      <c r="J42" s="30">
        <f t="shared" si="25"/>
        <v>166666666</v>
      </c>
      <c r="K42" s="30">
        <f t="shared" si="25"/>
        <v>0</v>
      </c>
      <c r="L42" s="30">
        <f t="shared" si="25"/>
        <v>166666666</v>
      </c>
      <c r="M42" s="30">
        <f t="shared" si="25"/>
        <v>83333333</v>
      </c>
      <c r="N42" s="30">
        <f t="shared" si="24"/>
        <v>0</v>
      </c>
      <c r="O42" s="30">
        <f t="shared" si="24"/>
        <v>116666670</v>
      </c>
      <c r="P42" s="38">
        <f t="shared" si="23"/>
        <v>796666668</v>
      </c>
    </row>
    <row r="43" spans="1:16" x14ac:dyDescent="0.3">
      <c r="A43" s="40" t="s">
        <v>56</v>
      </c>
      <c r="B43" s="41">
        <v>1000000000</v>
      </c>
      <c r="C43" s="41">
        <v>1000000000</v>
      </c>
      <c r="D43" s="41">
        <v>0</v>
      </c>
      <c r="E43" s="41">
        <v>46666667</v>
      </c>
      <c r="F43" s="41">
        <v>50000000</v>
      </c>
      <c r="G43" s="41">
        <v>0</v>
      </c>
      <c r="H43" s="41">
        <v>83333333</v>
      </c>
      <c r="I43" s="41">
        <v>83333333</v>
      </c>
      <c r="J43" s="41">
        <v>166666666</v>
      </c>
      <c r="K43" s="41">
        <v>0</v>
      </c>
      <c r="L43" s="41">
        <v>166666666</v>
      </c>
      <c r="M43" s="41">
        <v>83333333</v>
      </c>
      <c r="N43" s="41">
        <v>0</v>
      </c>
      <c r="O43" s="41">
        <v>116666670</v>
      </c>
      <c r="P43" s="39">
        <f t="shared" si="23"/>
        <v>796666668</v>
      </c>
    </row>
    <row r="44" spans="1:16" s="33" customFormat="1" x14ac:dyDescent="0.3">
      <c r="A44" s="35" t="s">
        <v>57</v>
      </c>
      <c r="B44" s="15">
        <f>B45</f>
        <v>35000000</v>
      </c>
      <c r="C44" s="15">
        <f t="shared" ref="C44:O45" si="26">C45</f>
        <v>35000000</v>
      </c>
      <c r="D44" s="36">
        <f t="shared" si="26"/>
        <v>0</v>
      </c>
      <c r="E44" s="36">
        <f t="shared" si="26"/>
        <v>0</v>
      </c>
      <c r="F44" s="36">
        <f t="shared" si="26"/>
        <v>0</v>
      </c>
      <c r="G44" s="36">
        <f t="shared" si="26"/>
        <v>0</v>
      </c>
      <c r="H44" s="36">
        <f t="shared" si="26"/>
        <v>0</v>
      </c>
      <c r="I44" s="36">
        <f t="shared" si="26"/>
        <v>0</v>
      </c>
      <c r="J44" s="36">
        <f t="shared" si="26"/>
        <v>0</v>
      </c>
      <c r="K44" s="36">
        <f t="shared" si="26"/>
        <v>0</v>
      </c>
      <c r="L44" s="36">
        <f t="shared" si="26"/>
        <v>0</v>
      </c>
      <c r="M44" s="36">
        <f t="shared" si="26"/>
        <v>0</v>
      </c>
      <c r="N44" s="36">
        <f t="shared" si="26"/>
        <v>0</v>
      </c>
      <c r="O44" s="36">
        <f t="shared" si="26"/>
        <v>0</v>
      </c>
      <c r="P44" s="37">
        <f t="shared" si="23"/>
        <v>0</v>
      </c>
    </row>
    <row r="45" spans="1:16" s="33" customFormat="1" x14ac:dyDescent="0.3">
      <c r="A45" s="18" t="s">
        <v>58</v>
      </c>
      <c r="B45" s="30">
        <f>B46</f>
        <v>35000000</v>
      </c>
      <c r="C45" s="30">
        <f t="shared" si="26"/>
        <v>35000000</v>
      </c>
      <c r="D45" s="23">
        <f t="shared" si="26"/>
        <v>0</v>
      </c>
      <c r="E45" s="23">
        <f t="shared" si="26"/>
        <v>0</v>
      </c>
      <c r="F45" s="23">
        <f t="shared" si="26"/>
        <v>0</v>
      </c>
      <c r="G45" s="23">
        <f t="shared" si="26"/>
        <v>0</v>
      </c>
      <c r="H45" s="23">
        <f t="shared" si="26"/>
        <v>0</v>
      </c>
      <c r="I45" s="23">
        <f t="shared" si="26"/>
        <v>0</v>
      </c>
      <c r="J45" s="23">
        <f t="shared" si="26"/>
        <v>0</v>
      </c>
      <c r="K45" s="23">
        <f t="shared" si="26"/>
        <v>0</v>
      </c>
      <c r="L45" s="23">
        <f t="shared" si="26"/>
        <v>0</v>
      </c>
      <c r="M45" s="23">
        <f t="shared" si="26"/>
        <v>0</v>
      </c>
      <c r="N45" s="23">
        <f t="shared" si="26"/>
        <v>0</v>
      </c>
      <c r="O45" s="23">
        <f t="shared" si="26"/>
        <v>0</v>
      </c>
      <c r="P45" s="38">
        <f t="shared" si="23"/>
        <v>0</v>
      </c>
    </row>
    <row r="46" spans="1:16" x14ac:dyDescent="0.3">
      <c r="A46" s="40" t="s">
        <v>59</v>
      </c>
      <c r="B46" s="39">
        <v>35000000</v>
      </c>
      <c r="C46" s="39">
        <v>35000000</v>
      </c>
      <c r="D46" s="39">
        <v>0</v>
      </c>
      <c r="E46" s="39">
        <v>0</v>
      </c>
      <c r="F46" s="39">
        <v>0</v>
      </c>
      <c r="G46" s="39">
        <v>0</v>
      </c>
      <c r="H46" s="39">
        <v>0</v>
      </c>
      <c r="I46" s="39">
        <v>0</v>
      </c>
      <c r="J46" s="39">
        <v>0</v>
      </c>
      <c r="K46" s="39">
        <v>0</v>
      </c>
      <c r="L46" s="39">
        <v>0</v>
      </c>
      <c r="M46" s="39">
        <v>0</v>
      </c>
      <c r="N46" s="39">
        <v>0</v>
      </c>
      <c r="O46" s="39">
        <v>0</v>
      </c>
      <c r="P46" s="39">
        <f t="shared" si="23"/>
        <v>0</v>
      </c>
    </row>
    <row r="47" spans="1:16" x14ac:dyDescent="0.3">
      <c r="A47" s="26" t="s">
        <v>60</v>
      </c>
      <c r="B47" s="31">
        <f>B36+B38</f>
        <v>16384367785</v>
      </c>
      <c r="C47" s="31">
        <f t="shared" ref="C47:O47" si="27">+C38+C36</f>
        <v>17989571375.639999</v>
      </c>
      <c r="D47" s="27">
        <f t="shared" si="27"/>
        <v>759065899.92000008</v>
      </c>
      <c r="E47" s="27">
        <f t="shared" si="27"/>
        <v>1314312928.5900002</v>
      </c>
      <c r="F47" s="27">
        <f t="shared" si="27"/>
        <v>1415967510.6200001</v>
      </c>
      <c r="G47" s="27">
        <f t="shared" si="27"/>
        <v>2047920752.6500001</v>
      </c>
      <c r="H47" s="27">
        <f t="shared" si="27"/>
        <v>2345153665.4399996</v>
      </c>
      <c r="I47" s="27">
        <f t="shared" si="27"/>
        <v>1654126892.24</v>
      </c>
      <c r="J47" s="27">
        <f t="shared" si="27"/>
        <v>3135328403.6099997</v>
      </c>
      <c r="K47" s="27">
        <f t="shared" si="27"/>
        <v>1185500498.5700002</v>
      </c>
      <c r="L47" s="27">
        <f t="shared" si="27"/>
        <v>2229515113.5899997</v>
      </c>
      <c r="M47" s="27">
        <f t="shared" si="27"/>
        <v>2178438064.8999996</v>
      </c>
      <c r="N47" s="27">
        <f t="shared" si="27"/>
        <v>3074081137.9300008</v>
      </c>
      <c r="O47" s="27">
        <f t="shared" si="27"/>
        <v>2545133268.1400003</v>
      </c>
      <c r="P47" s="27">
        <f>P36+P38</f>
        <v>23884544136.200001</v>
      </c>
    </row>
    <row r="48" spans="1:16" x14ac:dyDescent="0.3">
      <c r="A48" s="42" t="s">
        <v>43</v>
      </c>
    </row>
    <row r="49" spans="1:1" x14ac:dyDescent="0.3">
      <c r="A49" s="43" t="s">
        <v>44</v>
      </c>
    </row>
  </sheetData>
  <mergeCells count="8">
    <mergeCell ref="A4:P4"/>
    <mergeCell ref="A3:P3"/>
    <mergeCell ref="A6:P6"/>
    <mergeCell ref="A10:A11"/>
    <mergeCell ref="B10:B11"/>
    <mergeCell ref="C10:C11"/>
    <mergeCell ref="D10:P10"/>
    <mergeCell ref="A5:P5"/>
  </mergeCells>
  <pageMargins left="0.7" right="0.7" top="0.75" bottom="0.75" header="0.3" footer="0.3"/>
  <pageSetup orientation="portrait" r:id="rId1"/>
  <ignoredErrors>
    <ignoredError sqref="P14:P17 P29:P33 P35 P18:P20 P41:P46 P21:P27" formulaRange="1"/>
    <ignoredError sqref="P28"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4"/>
  <sheetViews>
    <sheetView showGridLines="0" zoomScale="90" zoomScaleNormal="90" workbookViewId="0">
      <selection activeCell="A10" sqref="A10:A11"/>
    </sheetView>
  </sheetViews>
  <sheetFormatPr baseColWidth="10" defaultColWidth="11.44140625" defaultRowHeight="14.4" x14ac:dyDescent="0.3"/>
  <cols>
    <col min="1" max="1" width="83.33203125" customWidth="1"/>
    <col min="2" max="3" width="17.6640625" customWidth="1"/>
    <col min="4" max="4" width="10" bestFit="1" customWidth="1"/>
    <col min="5" max="5" width="10.33203125" bestFit="1" customWidth="1"/>
    <col min="6" max="8" width="10" bestFit="1" customWidth="1"/>
    <col min="9" max="9" width="11.109375" bestFit="1" customWidth="1"/>
    <col min="10" max="11" width="10" bestFit="1" customWidth="1"/>
    <col min="12" max="12" width="13.44140625" bestFit="1" customWidth="1"/>
    <col min="13" max="13" width="10.6640625" bestFit="1" customWidth="1"/>
    <col min="14" max="14" width="13.44140625" bestFit="1" customWidth="1"/>
    <col min="15" max="15" width="13.44140625" customWidth="1"/>
    <col min="16" max="16" width="15.44140625" bestFit="1" customWidth="1"/>
  </cols>
  <sheetData>
    <row r="1" spans="1:16" x14ac:dyDescent="0.3">
      <c r="B1" s="1"/>
      <c r="C1" s="1"/>
      <c r="D1" s="2"/>
      <c r="E1" s="2"/>
      <c r="F1" s="2"/>
      <c r="G1" s="2"/>
      <c r="H1" s="2"/>
      <c r="I1" s="2"/>
      <c r="J1" s="2"/>
      <c r="K1" s="2"/>
      <c r="L1" s="2"/>
      <c r="N1" s="3"/>
      <c r="O1" s="3"/>
    </row>
    <row r="2" spans="1:16" x14ac:dyDescent="0.3">
      <c r="B2" s="1"/>
      <c r="C2" s="1"/>
      <c r="D2" s="2"/>
      <c r="E2" s="2"/>
      <c r="F2" s="2"/>
      <c r="G2" s="2"/>
      <c r="H2" s="2"/>
      <c r="I2" s="2"/>
      <c r="J2" s="2"/>
      <c r="K2" s="2"/>
      <c r="L2" s="2"/>
      <c r="N2" s="3"/>
      <c r="O2" s="3"/>
    </row>
    <row r="3" spans="1:16" ht="28.8" x14ac:dyDescent="0.3">
      <c r="A3" s="98" t="s">
        <v>0</v>
      </c>
      <c r="B3" s="98"/>
      <c r="C3" s="98"/>
      <c r="D3" s="98"/>
      <c r="E3" s="98"/>
      <c r="F3" s="98"/>
      <c r="G3" s="98"/>
      <c r="H3" s="98"/>
      <c r="I3" s="98"/>
      <c r="J3" s="98"/>
      <c r="K3" s="98"/>
      <c r="L3" s="98"/>
      <c r="M3" s="98"/>
      <c r="N3" s="98"/>
      <c r="O3" s="98"/>
      <c r="P3" s="98"/>
    </row>
    <row r="4" spans="1:16" ht="21" x14ac:dyDescent="0.3">
      <c r="A4" s="97" t="s">
        <v>1</v>
      </c>
      <c r="B4" s="97"/>
      <c r="C4" s="97"/>
      <c r="D4" s="97"/>
      <c r="E4" s="97"/>
      <c r="F4" s="97"/>
      <c r="G4" s="97"/>
      <c r="H4" s="97"/>
      <c r="I4" s="97"/>
      <c r="J4" s="97"/>
      <c r="K4" s="97"/>
      <c r="L4" s="97"/>
      <c r="M4" s="97"/>
      <c r="N4" s="97"/>
      <c r="O4" s="97"/>
      <c r="P4" s="97"/>
    </row>
    <row r="5" spans="1:16" ht="18" x14ac:dyDescent="0.3">
      <c r="A5" s="106" t="s">
        <v>2</v>
      </c>
      <c r="B5" s="106"/>
      <c r="C5" s="106"/>
      <c r="D5" s="106"/>
      <c r="E5" s="106"/>
      <c r="F5" s="106"/>
      <c r="G5" s="106"/>
      <c r="H5" s="106"/>
      <c r="I5" s="106"/>
      <c r="J5" s="106"/>
      <c r="K5" s="106"/>
      <c r="L5" s="106"/>
      <c r="M5" s="106"/>
      <c r="N5" s="106"/>
      <c r="O5" s="106"/>
      <c r="P5" s="106"/>
    </row>
    <row r="6" spans="1:16" ht="15.6" x14ac:dyDescent="0.3">
      <c r="A6" s="99" t="s">
        <v>3</v>
      </c>
      <c r="B6" s="99"/>
      <c r="C6" s="99"/>
      <c r="D6" s="99"/>
      <c r="E6" s="99"/>
      <c r="F6" s="99"/>
      <c r="G6" s="99"/>
      <c r="H6" s="99"/>
      <c r="I6" s="99"/>
      <c r="J6" s="99"/>
      <c r="K6" s="99"/>
      <c r="L6" s="99"/>
      <c r="M6" s="99"/>
      <c r="N6" s="99"/>
      <c r="O6" s="99"/>
      <c r="P6" s="99"/>
    </row>
    <row r="7" spans="1:16" x14ac:dyDescent="0.3">
      <c r="A7" s="4"/>
      <c r="B7" s="5"/>
      <c r="C7" s="5"/>
      <c r="D7" s="6"/>
      <c r="E7" s="6"/>
      <c r="F7" s="6"/>
      <c r="G7" s="6"/>
      <c r="H7" s="6"/>
      <c r="I7" s="6"/>
      <c r="J7" s="6"/>
      <c r="K7" s="6"/>
      <c r="L7" s="6"/>
      <c r="N7" s="3"/>
      <c r="O7" s="3"/>
    </row>
    <row r="8" spans="1:16" x14ac:dyDescent="0.3">
      <c r="A8" s="7" t="s">
        <v>61</v>
      </c>
      <c r="B8" s="8"/>
      <c r="C8" s="8"/>
      <c r="D8" s="9"/>
      <c r="E8" s="9"/>
      <c r="F8" s="9"/>
      <c r="G8" s="9"/>
      <c r="H8" s="9"/>
      <c r="I8" s="9"/>
      <c r="J8" s="9"/>
      <c r="K8" s="9"/>
      <c r="L8" s="9"/>
      <c r="N8" s="3"/>
      <c r="O8" s="3"/>
      <c r="P8" s="10" t="s">
        <v>5</v>
      </c>
    </row>
    <row r="9" spans="1:16" x14ac:dyDescent="0.3">
      <c r="A9" s="11"/>
      <c r="B9" s="8"/>
      <c r="C9" s="8"/>
      <c r="D9" s="9"/>
      <c r="E9" s="9"/>
      <c r="F9" s="9"/>
      <c r="G9" s="9"/>
      <c r="H9" s="9"/>
      <c r="I9" s="9"/>
      <c r="J9" s="9"/>
      <c r="K9" s="9"/>
      <c r="L9" s="9"/>
      <c r="M9" s="12"/>
      <c r="N9" s="3"/>
      <c r="O9" s="3"/>
    </row>
    <row r="10" spans="1:16" ht="15" customHeight="1" x14ac:dyDescent="0.3">
      <c r="A10" s="100" t="s">
        <v>6</v>
      </c>
      <c r="B10" s="102" t="s">
        <v>7</v>
      </c>
      <c r="C10" s="102" t="s">
        <v>8</v>
      </c>
      <c r="D10" s="104" t="s">
        <v>9</v>
      </c>
      <c r="E10" s="105"/>
      <c r="F10" s="105"/>
      <c r="G10" s="105"/>
      <c r="H10" s="105"/>
      <c r="I10" s="105"/>
      <c r="J10" s="105"/>
      <c r="K10" s="105"/>
      <c r="L10" s="105"/>
      <c r="M10" s="105"/>
      <c r="N10" s="105"/>
      <c r="O10" s="105"/>
      <c r="P10" s="105"/>
    </row>
    <row r="11" spans="1:16" x14ac:dyDescent="0.3">
      <c r="A11" s="101"/>
      <c r="B11" s="103"/>
      <c r="C11" s="103"/>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3">
      <c r="A12" s="14" t="s">
        <v>23</v>
      </c>
      <c r="B12" s="15">
        <f>B13+B17+B20+B26+B29+B30</f>
        <v>77456970634</v>
      </c>
      <c r="C12" s="15">
        <f>C13+C17+C20+C26+C29+C30</f>
        <v>81506040119.559998</v>
      </c>
      <c r="D12" s="15">
        <f>D13+D17+D20+D26+D29+D30</f>
        <v>1028945979.4300001</v>
      </c>
      <c r="E12" s="15">
        <f t="shared" ref="E12:O12" si="0">E13+E17+E20+E26+E29+E30</f>
        <v>7697557714.5999994</v>
      </c>
      <c r="F12" s="15">
        <f t="shared" si="0"/>
        <v>4673319839.5900011</v>
      </c>
      <c r="G12" s="15">
        <f t="shared" si="0"/>
        <v>4672613666.4700003</v>
      </c>
      <c r="H12" s="15">
        <f t="shared" si="0"/>
        <v>4689709817.7299995</v>
      </c>
      <c r="I12" s="15">
        <f t="shared" si="0"/>
        <v>4434189202.8699999</v>
      </c>
      <c r="J12" s="15">
        <f t="shared" si="0"/>
        <v>4115844826.96</v>
      </c>
      <c r="K12" s="15">
        <f t="shared" si="0"/>
        <v>4546310735.8900013</v>
      </c>
      <c r="L12" s="15">
        <f t="shared" si="0"/>
        <v>4759638374.7799997</v>
      </c>
      <c r="M12" s="15">
        <f t="shared" si="0"/>
        <v>4607335967.4200001</v>
      </c>
      <c r="N12" s="15">
        <f t="shared" si="0"/>
        <v>4908940921.8699999</v>
      </c>
      <c r="O12" s="15">
        <f t="shared" si="0"/>
        <v>6729803396.3799992</v>
      </c>
      <c r="P12" s="15">
        <f>+P13+P17+P20+P26+P29+P30</f>
        <v>56864210443.990005</v>
      </c>
    </row>
    <row r="13" spans="1:16" x14ac:dyDescent="0.3">
      <c r="A13" s="16" t="s">
        <v>24</v>
      </c>
      <c r="B13" s="17">
        <f>B14+B15+B16</f>
        <v>2208518742</v>
      </c>
      <c r="C13" s="17">
        <f t="shared" ref="C13:O13" si="1">C14+C15+C16</f>
        <v>2152457168</v>
      </c>
      <c r="D13" s="17">
        <f t="shared" si="1"/>
        <v>0</v>
      </c>
      <c r="E13" s="17">
        <f t="shared" si="1"/>
        <v>0</v>
      </c>
      <c r="F13" s="17">
        <f t="shared" si="1"/>
        <v>0</v>
      </c>
      <c r="G13" s="17">
        <f t="shared" si="1"/>
        <v>0</v>
      </c>
      <c r="H13" s="17">
        <f t="shared" si="1"/>
        <v>0</v>
      </c>
      <c r="I13" s="17">
        <f t="shared" si="1"/>
        <v>0</v>
      </c>
      <c r="J13" s="17">
        <f t="shared" si="1"/>
        <v>0</v>
      </c>
      <c r="K13" s="17">
        <f t="shared" si="1"/>
        <v>0</v>
      </c>
      <c r="L13" s="17">
        <f t="shared" si="1"/>
        <v>0</v>
      </c>
      <c r="M13" s="17">
        <f t="shared" si="1"/>
        <v>0</v>
      </c>
      <c r="N13" s="17">
        <f t="shared" si="1"/>
        <v>0</v>
      </c>
      <c r="O13" s="17">
        <f t="shared" si="1"/>
        <v>0</v>
      </c>
      <c r="P13" s="17">
        <f>+SUM(D13:O13)</f>
        <v>0</v>
      </c>
    </row>
    <row r="14" spans="1:16" x14ac:dyDescent="0.3">
      <c r="A14" s="25" t="s">
        <v>25</v>
      </c>
      <c r="B14" s="21">
        <v>1510344519</v>
      </c>
      <c r="C14" s="21">
        <v>1454282945</v>
      </c>
      <c r="D14" s="21">
        <v>0</v>
      </c>
      <c r="E14" s="21">
        <v>0</v>
      </c>
      <c r="F14" s="21">
        <v>0</v>
      </c>
      <c r="G14" s="21">
        <v>0</v>
      </c>
      <c r="H14" s="21">
        <v>0</v>
      </c>
      <c r="I14" s="21">
        <v>0</v>
      </c>
      <c r="J14" s="21">
        <v>0</v>
      </c>
      <c r="K14" s="21">
        <v>0</v>
      </c>
      <c r="L14" s="21">
        <v>0</v>
      </c>
      <c r="M14" s="21">
        <v>0</v>
      </c>
      <c r="N14" s="21">
        <v>0</v>
      </c>
      <c r="O14" s="21">
        <v>0</v>
      </c>
      <c r="P14" s="21">
        <f>+SUM(D14:O14)</f>
        <v>0</v>
      </c>
    </row>
    <row r="15" spans="1:16" x14ac:dyDescent="0.3">
      <c r="A15" s="25" t="s">
        <v>62</v>
      </c>
      <c r="B15" s="21">
        <v>87515000</v>
      </c>
      <c r="C15" s="21">
        <v>87515000</v>
      </c>
      <c r="D15" s="21">
        <v>0</v>
      </c>
      <c r="E15" s="21">
        <v>0</v>
      </c>
      <c r="F15" s="21">
        <v>0</v>
      </c>
      <c r="G15" s="21">
        <v>0</v>
      </c>
      <c r="H15" s="21">
        <v>0</v>
      </c>
      <c r="I15" s="21">
        <v>0</v>
      </c>
      <c r="J15" s="21">
        <v>0</v>
      </c>
      <c r="K15" s="21">
        <v>0</v>
      </c>
      <c r="L15" s="21">
        <v>0</v>
      </c>
      <c r="M15" s="21">
        <v>0</v>
      </c>
      <c r="N15" s="21">
        <v>0</v>
      </c>
      <c r="O15" s="21">
        <v>0</v>
      </c>
      <c r="P15" s="21">
        <f t="shared" ref="P15:P16" si="2">+SUM(D15:O15)</f>
        <v>0</v>
      </c>
    </row>
    <row r="16" spans="1:16" x14ac:dyDescent="0.3">
      <c r="A16" s="25" t="s">
        <v>63</v>
      </c>
      <c r="B16" s="21">
        <v>610659223</v>
      </c>
      <c r="C16" s="21">
        <v>610659223</v>
      </c>
      <c r="D16" s="21">
        <v>0</v>
      </c>
      <c r="E16" s="21">
        <v>0</v>
      </c>
      <c r="F16" s="21">
        <v>0</v>
      </c>
      <c r="G16" s="21">
        <v>0</v>
      </c>
      <c r="H16" s="21">
        <v>0</v>
      </c>
      <c r="I16" s="21">
        <v>0</v>
      </c>
      <c r="J16" s="21">
        <v>0</v>
      </c>
      <c r="K16" s="21">
        <v>0</v>
      </c>
      <c r="L16" s="21">
        <v>0</v>
      </c>
      <c r="M16" s="21">
        <v>0</v>
      </c>
      <c r="N16" s="21">
        <v>0</v>
      </c>
      <c r="O16" s="21">
        <v>0</v>
      </c>
      <c r="P16" s="21">
        <f t="shared" si="2"/>
        <v>0</v>
      </c>
    </row>
    <row r="17" spans="1:16" x14ac:dyDescent="0.3">
      <c r="A17" s="16" t="s">
        <v>26</v>
      </c>
      <c r="B17" s="28">
        <f>B18+B19</f>
        <v>15618548535</v>
      </c>
      <c r="C17" s="28">
        <f>C18+C19</f>
        <v>16107779558.68</v>
      </c>
      <c r="D17" s="28">
        <f t="shared" ref="D17:O17" si="3">D18+D19</f>
        <v>86414465.590000018</v>
      </c>
      <c r="E17" s="28">
        <f t="shared" si="3"/>
        <v>282667077.73000002</v>
      </c>
      <c r="F17" s="28">
        <f t="shared" si="3"/>
        <v>313563547.37</v>
      </c>
      <c r="G17" s="28">
        <f t="shared" si="3"/>
        <v>301076728.61000001</v>
      </c>
      <c r="H17" s="28">
        <f t="shared" si="3"/>
        <v>312774672.54999995</v>
      </c>
      <c r="I17" s="28">
        <f t="shared" si="3"/>
        <v>312783677.52999997</v>
      </c>
      <c r="J17" s="28">
        <f t="shared" si="3"/>
        <v>139817096.27999994</v>
      </c>
      <c r="K17" s="28">
        <f t="shared" si="3"/>
        <v>542899196.95000005</v>
      </c>
      <c r="L17" s="28">
        <f t="shared" si="3"/>
        <v>405809454.87</v>
      </c>
      <c r="M17" s="28">
        <f t="shared" si="3"/>
        <v>562915292.17000008</v>
      </c>
      <c r="N17" s="28">
        <f t="shared" si="3"/>
        <v>725924433.38999987</v>
      </c>
      <c r="O17" s="28">
        <f t="shared" si="3"/>
        <v>724082014.51999998</v>
      </c>
      <c r="P17" s="29">
        <f>+SUM(D17:O17)</f>
        <v>4710727657.5599995</v>
      </c>
    </row>
    <row r="18" spans="1:16" x14ac:dyDescent="0.3">
      <c r="A18" s="25" t="s">
        <v>27</v>
      </c>
      <c r="B18" s="21">
        <v>15524474682</v>
      </c>
      <c r="C18" s="21">
        <v>15558642407.68</v>
      </c>
      <c r="D18" s="21">
        <v>86414465.590000018</v>
      </c>
      <c r="E18" s="21">
        <v>282667077.73000002</v>
      </c>
      <c r="F18" s="21">
        <v>313563547.37</v>
      </c>
      <c r="G18" s="21">
        <v>301076728.61000001</v>
      </c>
      <c r="H18" s="21">
        <v>312774672.54999995</v>
      </c>
      <c r="I18" s="21">
        <v>312783677.52999997</v>
      </c>
      <c r="J18" s="21">
        <v>139817096.27999994</v>
      </c>
      <c r="K18" s="21">
        <v>335644121.68000001</v>
      </c>
      <c r="L18" s="21">
        <v>135665251.06999996</v>
      </c>
      <c r="M18" s="21">
        <v>299477921.97000003</v>
      </c>
      <c r="N18" s="21">
        <v>293955807.64999992</v>
      </c>
      <c r="O18" s="21">
        <v>130464220.78</v>
      </c>
      <c r="P18" s="19">
        <f>+SUM(D18:O18)</f>
        <v>2944304588.8100004</v>
      </c>
    </row>
    <row r="19" spans="1:16" x14ac:dyDescent="0.3">
      <c r="A19" s="25" t="s">
        <v>46</v>
      </c>
      <c r="B19" s="21">
        <v>94073853</v>
      </c>
      <c r="C19" s="21">
        <v>549137151</v>
      </c>
      <c r="D19" s="21">
        <v>0</v>
      </c>
      <c r="E19" s="21">
        <v>0</v>
      </c>
      <c r="F19" s="21">
        <v>0</v>
      </c>
      <c r="G19" s="21">
        <v>0</v>
      </c>
      <c r="H19" s="21">
        <v>0</v>
      </c>
      <c r="I19" s="21">
        <v>0</v>
      </c>
      <c r="J19" s="21">
        <v>0</v>
      </c>
      <c r="K19" s="21">
        <v>207255075.27000001</v>
      </c>
      <c r="L19" s="21">
        <v>270144203.80000001</v>
      </c>
      <c r="M19" s="21">
        <v>263437370.19999999</v>
      </c>
      <c r="N19" s="21">
        <v>431968625.74000001</v>
      </c>
      <c r="O19" s="21">
        <v>593617793.74000001</v>
      </c>
      <c r="P19" s="19">
        <f>+SUM(D19:O19)</f>
        <v>1766423068.75</v>
      </c>
    </row>
    <row r="20" spans="1:16" x14ac:dyDescent="0.3">
      <c r="A20" s="16" t="s">
        <v>28</v>
      </c>
      <c r="B20" s="17">
        <f>B21+B23</f>
        <v>731439488</v>
      </c>
      <c r="C20" s="17">
        <f>C21+C23</f>
        <v>731439488</v>
      </c>
      <c r="D20" s="17">
        <f t="shared" ref="D20:O20" si="4">D21+D23</f>
        <v>0</v>
      </c>
      <c r="E20" s="17">
        <f t="shared" si="4"/>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9">
        <f>+SUM(D20:O20)</f>
        <v>0</v>
      </c>
    </row>
    <row r="21" spans="1:16" s="33" customFormat="1" x14ac:dyDescent="0.3">
      <c r="A21" s="18" t="s">
        <v>47</v>
      </c>
      <c r="B21" s="17">
        <f>B22</f>
        <v>98058612</v>
      </c>
      <c r="C21" s="17">
        <f t="shared" ref="C21:O21" si="5">C22</f>
        <v>98058612</v>
      </c>
      <c r="D21" s="17">
        <f t="shared" si="5"/>
        <v>0</v>
      </c>
      <c r="E21" s="17">
        <f t="shared" si="5"/>
        <v>0</v>
      </c>
      <c r="F21" s="17">
        <f t="shared" si="5"/>
        <v>0</v>
      </c>
      <c r="G21" s="17">
        <f t="shared" si="5"/>
        <v>0</v>
      </c>
      <c r="H21" s="17">
        <f t="shared" si="5"/>
        <v>0</v>
      </c>
      <c r="I21" s="17">
        <f t="shared" si="5"/>
        <v>0</v>
      </c>
      <c r="J21" s="17">
        <f t="shared" si="5"/>
        <v>0</v>
      </c>
      <c r="K21" s="17">
        <f t="shared" si="5"/>
        <v>0</v>
      </c>
      <c r="L21" s="17">
        <f t="shared" si="5"/>
        <v>0</v>
      </c>
      <c r="M21" s="17">
        <f t="shared" si="5"/>
        <v>0</v>
      </c>
      <c r="N21" s="17">
        <f t="shared" si="5"/>
        <v>0</v>
      </c>
      <c r="O21" s="17">
        <f t="shared" si="5"/>
        <v>0</v>
      </c>
      <c r="P21" s="29">
        <f t="shared" ref="P21:P25" si="6">+SUM(D21:O21)</f>
        <v>0</v>
      </c>
    </row>
    <row r="22" spans="1:16" x14ac:dyDescent="0.3">
      <c r="A22" s="20" t="s">
        <v>48</v>
      </c>
      <c r="B22" s="21">
        <v>98058612</v>
      </c>
      <c r="C22" s="21">
        <v>98058612</v>
      </c>
      <c r="D22" s="21">
        <v>0</v>
      </c>
      <c r="E22" s="21">
        <v>0</v>
      </c>
      <c r="F22" s="21">
        <v>0</v>
      </c>
      <c r="G22" s="21">
        <v>0</v>
      </c>
      <c r="H22" s="21">
        <v>0</v>
      </c>
      <c r="I22" s="21">
        <v>0</v>
      </c>
      <c r="J22" s="21">
        <v>0</v>
      </c>
      <c r="K22" s="21">
        <v>0</v>
      </c>
      <c r="L22" s="21">
        <v>0</v>
      </c>
      <c r="M22" s="21">
        <v>0</v>
      </c>
      <c r="N22" s="21">
        <v>0</v>
      </c>
      <c r="O22" s="21">
        <v>0</v>
      </c>
      <c r="P22" s="19">
        <f t="shared" si="6"/>
        <v>0</v>
      </c>
    </row>
    <row r="23" spans="1:16" s="33" customFormat="1" x14ac:dyDescent="0.3">
      <c r="A23" s="18" t="s">
        <v>29</v>
      </c>
      <c r="B23" s="17">
        <f>B24+B25</f>
        <v>633380876</v>
      </c>
      <c r="C23" s="17">
        <f>C24+C25</f>
        <v>633380876</v>
      </c>
      <c r="D23" s="17">
        <f t="shared" ref="D23:O23" si="7">D24+D25</f>
        <v>0</v>
      </c>
      <c r="E23" s="17">
        <f t="shared" si="7"/>
        <v>0</v>
      </c>
      <c r="F23" s="17">
        <f t="shared" si="7"/>
        <v>0</v>
      </c>
      <c r="G23" s="17">
        <f t="shared" si="7"/>
        <v>0</v>
      </c>
      <c r="H23" s="17">
        <f t="shared" si="7"/>
        <v>0</v>
      </c>
      <c r="I23" s="17">
        <f t="shared" si="7"/>
        <v>0</v>
      </c>
      <c r="J23" s="17">
        <f t="shared" si="7"/>
        <v>0</v>
      </c>
      <c r="K23" s="17">
        <f t="shared" si="7"/>
        <v>0</v>
      </c>
      <c r="L23" s="17">
        <f t="shared" si="7"/>
        <v>0</v>
      </c>
      <c r="M23" s="17">
        <f t="shared" si="7"/>
        <v>0</v>
      </c>
      <c r="N23" s="17">
        <f t="shared" si="7"/>
        <v>0</v>
      </c>
      <c r="O23" s="17">
        <f t="shared" si="7"/>
        <v>0</v>
      </c>
      <c r="P23" s="29">
        <f t="shared" si="6"/>
        <v>0</v>
      </c>
    </row>
    <row r="24" spans="1:16" x14ac:dyDescent="0.3">
      <c r="A24" s="20" t="s">
        <v>30</v>
      </c>
      <c r="B24" s="21">
        <v>633260876</v>
      </c>
      <c r="C24" s="21">
        <v>633260876</v>
      </c>
      <c r="D24" s="21">
        <v>0</v>
      </c>
      <c r="E24" s="21">
        <v>0</v>
      </c>
      <c r="F24" s="21">
        <v>0</v>
      </c>
      <c r="G24" s="21">
        <v>0</v>
      </c>
      <c r="H24" s="21">
        <v>0</v>
      </c>
      <c r="I24" s="21">
        <v>0</v>
      </c>
      <c r="J24" s="21">
        <v>0</v>
      </c>
      <c r="K24" s="21">
        <v>0</v>
      </c>
      <c r="L24" s="21">
        <v>0</v>
      </c>
      <c r="M24" s="21">
        <v>0</v>
      </c>
      <c r="N24" s="21">
        <v>0</v>
      </c>
      <c r="O24" s="21">
        <v>0</v>
      </c>
      <c r="P24" s="19">
        <f t="shared" si="6"/>
        <v>0</v>
      </c>
    </row>
    <row r="25" spans="1:16" x14ac:dyDescent="0.3">
      <c r="A25" s="32" t="s">
        <v>64</v>
      </c>
      <c r="B25" s="21">
        <v>120000</v>
      </c>
      <c r="C25" s="21">
        <v>120000</v>
      </c>
      <c r="D25" s="21">
        <v>0</v>
      </c>
      <c r="E25" s="21">
        <v>0</v>
      </c>
      <c r="F25" s="21">
        <v>0</v>
      </c>
      <c r="G25" s="21">
        <v>0</v>
      </c>
      <c r="H25" s="21">
        <v>0</v>
      </c>
      <c r="I25" s="21">
        <v>0</v>
      </c>
      <c r="J25" s="21">
        <v>0</v>
      </c>
      <c r="K25" s="21">
        <v>0</v>
      </c>
      <c r="L25" s="21">
        <v>0</v>
      </c>
      <c r="M25" s="21">
        <v>0</v>
      </c>
      <c r="N25" s="21">
        <v>0</v>
      </c>
      <c r="O25" s="21">
        <v>0</v>
      </c>
      <c r="P25" s="19">
        <f t="shared" si="6"/>
        <v>0</v>
      </c>
    </row>
    <row r="26" spans="1:16" x14ac:dyDescent="0.3">
      <c r="A26" s="16" t="s">
        <v>31</v>
      </c>
      <c r="B26" s="17">
        <f t="shared" ref="B26:C27" si="8">B27</f>
        <v>58366211449</v>
      </c>
      <c r="C26" s="17">
        <f t="shared" si="8"/>
        <v>61992431484.879997</v>
      </c>
      <c r="D26" s="17">
        <f>D27</f>
        <v>942490813.84000003</v>
      </c>
      <c r="E26" s="17">
        <f t="shared" ref="E26:O27" si="9">E27</f>
        <v>7414243050.1499996</v>
      </c>
      <c r="F26" s="17">
        <f t="shared" si="9"/>
        <v>4359674530.6100016</v>
      </c>
      <c r="G26" s="17">
        <f t="shared" si="9"/>
        <v>4370935258.1900005</v>
      </c>
      <c r="H26" s="17">
        <f t="shared" si="9"/>
        <v>4376705169.1999998</v>
      </c>
      <c r="I26" s="17">
        <f t="shared" si="9"/>
        <v>4121156987.7199998</v>
      </c>
      <c r="J26" s="17">
        <f t="shared" si="9"/>
        <v>3975846771.9200001</v>
      </c>
      <c r="K26" s="17">
        <f t="shared" si="9"/>
        <v>4002704501.1800008</v>
      </c>
      <c r="L26" s="17">
        <f t="shared" si="9"/>
        <v>4353609847.0900002</v>
      </c>
      <c r="M26" s="17">
        <f t="shared" si="9"/>
        <v>4043884557.3800001</v>
      </c>
      <c r="N26" s="17">
        <f t="shared" si="9"/>
        <v>4182153163.2600002</v>
      </c>
      <c r="O26" s="17">
        <f t="shared" si="9"/>
        <v>6005201890.8099995</v>
      </c>
      <c r="P26" s="29">
        <f>+SUM(D26:O26)</f>
        <v>52148606541.350006</v>
      </c>
    </row>
    <row r="27" spans="1:16" x14ac:dyDescent="0.3">
      <c r="A27" s="25" t="s">
        <v>32</v>
      </c>
      <c r="B27" s="21">
        <f t="shared" si="8"/>
        <v>58366211449</v>
      </c>
      <c r="C27" s="21">
        <f t="shared" si="8"/>
        <v>61992431484.879997</v>
      </c>
      <c r="D27" s="21">
        <f>D28</f>
        <v>942490813.84000003</v>
      </c>
      <c r="E27" s="21">
        <f t="shared" si="9"/>
        <v>7414243050.1499996</v>
      </c>
      <c r="F27" s="21">
        <f t="shared" si="9"/>
        <v>4359674530.6100016</v>
      </c>
      <c r="G27" s="21">
        <f t="shared" si="9"/>
        <v>4370935258.1900005</v>
      </c>
      <c r="H27" s="21">
        <f t="shared" si="9"/>
        <v>4376705169.1999998</v>
      </c>
      <c r="I27" s="21">
        <f t="shared" si="9"/>
        <v>4121156987.7199998</v>
      </c>
      <c r="J27" s="21">
        <f t="shared" si="9"/>
        <v>3975846771.9200001</v>
      </c>
      <c r="K27" s="21">
        <f t="shared" si="9"/>
        <v>4002704501.1800008</v>
      </c>
      <c r="L27" s="21">
        <f t="shared" si="9"/>
        <v>4353609847.0900002</v>
      </c>
      <c r="M27" s="21">
        <f t="shared" si="9"/>
        <v>4043884557.3800001</v>
      </c>
      <c r="N27" s="21">
        <f t="shared" si="9"/>
        <v>4182153163.2600002</v>
      </c>
      <c r="O27" s="21">
        <f t="shared" si="9"/>
        <v>6005201890.8099995</v>
      </c>
      <c r="P27" s="19">
        <f>+SUM(D27:O27)</f>
        <v>52148606541.350006</v>
      </c>
    </row>
    <row r="28" spans="1:16" x14ac:dyDescent="0.3">
      <c r="A28" s="20" t="s">
        <v>33</v>
      </c>
      <c r="B28" s="21">
        <v>58366211449</v>
      </c>
      <c r="C28" s="21">
        <v>61992431484.879997</v>
      </c>
      <c r="D28" s="21">
        <v>942490813.84000003</v>
      </c>
      <c r="E28" s="21">
        <v>7414243050.1499996</v>
      </c>
      <c r="F28" s="21">
        <v>4359674530.6100016</v>
      </c>
      <c r="G28" s="21">
        <v>4370935258.1900005</v>
      </c>
      <c r="H28" s="21">
        <v>4376705169.1999998</v>
      </c>
      <c r="I28" s="21">
        <v>4121156987.7199998</v>
      </c>
      <c r="J28" s="21">
        <v>3975846771.9200001</v>
      </c>
      <c r="K28" s="21">
        <v>4002704501.1800008</v>
      </c>
      <c r="L28" s="21">
        <v>4353609847.0900002</v>
      </c>
      <c r="M28" s="21">
        <v>4043884557.3800001</v>
      </c>
      <c r="N28" s="21">
        <v>4182153163.2600002</v>
      </c>
      <c r="O28" s="21">
        <v>6005201890.8099995</v>
      </c>
      <c r="P28" s="19">
        <f>+SUM(D28:O28)</f>
        <v>52148606541.350006</v>
      </c>
    </row>
    <row r="29" spans="1:16" x14ac:dyDescent="0.3">
      <c r="A29" s="16" t="s">
        <v>34</v>
      </c>
      <c r="B29" s="17">
        <v>1400000</v>
      </c>
      <c r="C29" s="17">
        <v>1400000</v>
      </c>
      <c r="D29" s="17">
        <v>40700</v>
      </c>
      <c r="E29" s="17">
        <v>647586.72</v>
      </c>
      <c r="F29" s="17">
        <v>65397.440000000002</v>
      </c>
      <c r="G29" s="17">
        <v>601679.67000000004</v>
      </c>
      <c r="H29" s="17">
        <v>229975.98</v>
      </c>
      <c r="I29" s="17">
        <v>248537.62</v>
      </c>
      <c r="J29" s="17">
        <v>179954.26</v>
      </c>
      <c r="K29" s="17">
        <v>707037.76</v>
      </c>
      <c r="L29" s="17">
        <v>219072.82</v>
      </c>
      <c r="M29" s="17">
        <v>536117.87</v>
      </c>
      <c r="N29" s="17">
        <v>863325.22</v>
      </c>
      <c r="O29" s="17">
        <v>447758.44</v>
      </c>
      <c r="P29" s="29">
        <f>+SUM(D29:O29)</f>
        <v>4787143.8000000007</v>
      </c>
    </row>
    <row r="30" spans="1:16" x14ac:dyDescent="0.3">
      <c r="A30" s="16" t="s">
        <v>35</v>
      </c>
      <c r="B30" s="17">
        <v>530852420</v>
      </c>
      <c r="C30" s="17">
        <v>520532420</v>
      </c>
      <c r="D30" s="17">
        <v>4.6566128730773926E-10</v>
      </c>
      <c r="E30" s="17">
        <v>0</v>
      </c>
      <c r="F30" s="17">
        <v>16364.170000000699</v>
      </c>
      <c r="G30" s="17">
        <v>0</v>
      </c>
      <c r="H30" s="17">
        <v>3.4924596548080444E-10</v>
      </c>
      <c r="I30" s="17">
        <v>2.3283064365386963E-10</v>
      </c>
      <c r="J30" s="17">
        <v>1004.5000000002328</v>
      </c>
      <c r="K30" s="17">
        <v>0</v>
      </c>
      <c r="L30" s="17">
        <v>0</v>
      </c>
      <c r="M30" s="17">
        <v>0</v>
      </c>
      <c r="N30" s="17">
        <v>2.1536834537982941E-9</v>
      </c>
      <c r="O30" s="17">
        <v>71732.609999999768</v>
      </c>
      <c r="P30" s="29">
        <f>+SUM(D30:O30)</f>
        <v>89101.280000003899</v>
      </c>
    </row>
    <row r="31" spans="1:16" x14ac:dyDescent="0.3">
      <c r="A31" s="14" t="s">
        <v>36</v>
      </c>
      <c r="B31" s="15">
        <f t="shared" ref="B31:P31" si="10">B32+B34+B39</f>
        <v>2856519128</v>
      </c>
      <c r="C31" s="15">
        <f t="shared" si="10"/>
        <v>2856802676</v>
      </c>
      <c r="D31" s="15">
        <f t="shared" si="10"/>
        <v>4651679</v>
      </c>
      <c r="E31" s="15">
        <f t="shared" si="10"/>
        <v>99284146.960000008</v>
      </c>
      <c r="F31" s="15">
        <f t="shared" si="10"/>
        <v>208569078.52000001</v>
      </c>
      <c r="G31" s="15">
        <f t="shared" si="10"/>
        <v>94800000</v>
      </c>
      <c r="H31" s="15">
        <f t="shared" si="10"/>
        <v>42619962.710000001</v>
      </c>
      <c r="I31" s="15">
        <f t="shared" si="10"/>
        <v>72979273</v>
      </c>
      <c r="J31" s="15">
        <f t="shared" si="10"/>
        <v>34947976.840000004</v>
      </c>
      <c r="K31" s="15">
        <f t="shared" si="10"/>
        <v>32241096</v>
      </c>
      <c r="L31" s="15">
        <f t="shared" si="10"/>
        <v>40537601</v>
      </c>
      <c r="M31" s="15">
        <f t="shared" si="10"/>
        <v>124467846</v>
      </c>
      <c r="N31" s="15">
        <f t="shared" si="10"/>
        <v>42000000</v>
      </c>
      <c r="O31" s="15">
        <f t="shared" si="10"/>
        <v>84486214</v>
      </c>
      <c r="P31" s="15">
        <f t="shared" si="10"/>
        <v>881584874.02999997</v>
      </c>
    </row>
    <row r="32" spans="1:16" x14ac:dyDescent="0.3">
      <c r="A32" s="16" t="s">
        <v>37</v>
      </c>
      <c r="B32" s="30">
        <f t="shared" ref="B32:C32" si="11">B33</f>
        <v>24290461</v>
      </c>
      <c r="C32" s="30">
        <f t="shared" si="11"/>
        <v>24290461</v>
      </c>
      <c r="D32" s="30">
        <f>D33</f>
        <v>0</v>
      </c>
      <c r="E32" s="30">
        <f t="shared" ref="E32:O32" si="12">E33</f>
        <v>0</v>
      </c>
      <c r="F32" s="30">
        <f t="shared" si="12"/>
        <v>0</v>
      </c>
      <c r="G32" s="30">
        <f t="shared" si="12"/>
        <v>0</v>
      </c>
      <c r="H32" s="30">
        <f t="shared" si="12"/>
        <v>0</v>
      </c>
      <c r="I32" s="30">
        <f t="shared" si="12"/>
        <v>0</v>
      </c>
      <c r="J32" s="30">
        <f t="shared" si="12"/>
        <v>0</v>
      </c>
      <c r="K32" s="30">
        <f t="shared" si="12"/>
        <v>0</v>
      </c>
      <c r="L32" s="30">
        <f t="shared" si="12"/>
        <v>0</v>
      </c>
      <c r="M32" s="30">
        <f t="shared" si="12"/>
        <v>0</v>
      </c>
      <c r="N32" s="30">
        <f t="shared" si="12"/>
        <v>0</v>
      </c>
      <c r="O32" s="30">
        <f t="shared" si="12"/>
        <v>0</v>
      </c>
      <c r="P32" s="29">
        <f>+SUM(D32:O32)</f>
        <v>0</v>
      </c>
    </row>
    <row r="33" spans="1:16" x14ac:dyDescent="0.3">
      <c r="A33" s="25" t="s">
        <v>38</v>
      </c>
      <c r="B33" s="22">
        <v>24290461</v>
      </c>
      <c r="C33" s="22">
        <v>24290461</v>
      </c>
      <c r="D33" s="22">
        <v>0</v>
      </c>
      <c r="E33" s="22">
        <v>0</v>
      </c>
      <c r="F33" s="22">
        <v>0</v>
      </c>
      <c r="G33" s="22">
        <v>0</v>
      </c>
      <c r="H33" s="22">
        <v>0</v>
      </c>
      <c r="I33" s="22">
        <v>0</v>
      </c>
      <c r="J33" s="22">
        <v>0</v>
      </c>
      <c r="K33" s="22">
        <v>0</v>
      </c>
      <c r="L33" s="22">
        <v>0</v>
      </c>
      <c r="M33" s="22">
        <v>0</v>
      </c>
      <c r="N33" s="22">
        <v>0</v>
      </c>
      <c r="O33" s="22">
        <v>0</v>
      </c>
      <c r="P33" s="19">
        <f>+SUM(D33:O33)</f>
        <v>0</v>
      </c>
    </row>
    <row r="34" spans="1:16" x14ac:dyDescent="0.3">
      <c r="A34" s="16" t="s">
        <v>39</v>
      </c>
      <c r="B34" s="24">
        <f t="shared" ref="B34:C35" si="13">B35</f>
        <v>2732453534</v>
      </c>
      <c r="C34" s="24">
        <f>C35+C37</f>
        <v>2732737082</v>
      </c>
      <c r="D34" s="24">
        <f>D35</f>
        <v>4651679</v>
      </c>
      <c r="E34" s="24">
        <f t="shared" ref="E34:O35" si="14">E35</f>
        <v>99284146.960000008</v>
      </c>
      <c r="F34" s="24">
        <f t="shared" si="14"/>
        <v>208569078.52000001</v>
      </c>
      <c r="G34" s="24">
        <f t="shared" si="14"/>
        <v>94800000</v>
      </c>
      <c r="H34" s="24">
        <f t="shared" si="14"/>
        <v>42619962.710000001</v>
      </c>
      <c r="I34" s="24">
        <f t="shared" si="14"/>
        <v>72979273</v>
      </c>
      <c r="J34" s="24">
        <f t="shared" si="14"/>
        <v>34947976.840000004</v>
      </c>
      <c r="K34" s="24">
        <f t="shared" si="14"/>
        <v>32241096</v>
      </c>
      <c r="L34" s="24">
        <f t="shared" si="14"/>
        <v>40537601</v>
      </c>
      <c r="M34" s="24">
        <f t="shared" si="14"/>
        <v>124467846</v>
      </c>
      <c r="N34" s="24">
        <f t="shared" si="14"/>
        <v>42000000</v>
      </c>
      <c r="O34" s="24">
        <f t="shared" si="14"/>
        <v>84486214</v>
      </c>
      <c r="P34" s="29">
        <f>+SUM(D34:O34)</f>
        <v>881584874.02999997</v>
      </c>
    </row>
    <row r="35" spans="1:16" s="33" customFormat="1" x14ac:dyDescent="0.3">
      <c r="A35" s="18" t="s">
        <v>40</v>
      </c>
      <c r="B35" s="30">
        <f t="shared" si="13"/>
        <v>2732453534</v>
      </c>
      <c r="C35" s="30">
        <f t="shared" si="13"/>
        <v>2732453534</v>
      </c>
      <c r="D35" s="30">
        <f>D36</f>
        <v>4651679</v>
      </c>
      <c r="E35" s="30">
        <f t="shared" si="14"/>
        <v>99284146.960000008</v>
      </c>
      <c r="F35" s="30">
        <f t="shared" si="14"/>
        <v>208569078.52000001</v>
      </c>
      <c r="G35" s="30">
        <f t="shared" si="14"/>
        <v>94800000</v>
      </c>
      <c r="H35" s="30">
        <f t="shared" si="14"/>
        <v>42619962.710000001</v>
      </c>
      <c r="I35" s="30">
        <f t="shared" si="14"/>
        <v>72979273</v>
      </c>
      <c r="J35" s="30">
        <f t="shared" si="14"/>
        <v>34947976.840000004</v>
      </c>
      <c r="K35" s="30">
        <f t="shared" si="14"/>
        <v>32241096</v>
      </c>
      <c r="L35" s="30">
        <f t="shared" si="14"/>
        <v>40537601</v>
      </c>
      <c r="M35" s="30">
        <f t="shared" si="14"/>
        <v>124467846</v>
      </c>
      <c r="N35" s="30">
        <f t="shared" si="14"/>
        <v>42000000</v>
      </c>
      <c r="O35" s="30">
        <f t="shared" si="14"/>
        <v>84486214</v>
      </c>
      <c r="P35" s="29">
        <f>+SUM(D35:O35)</f>
        <v>881584874.02999997</v>
      </c>
    </row>
    <row r="36" spans="1:16" x14ac:dyDescent="0.3">
      <c r="A36" s="20" t="s">
        <v>41</v>
      </c>
      <c r="B36" s="21">
        <v>2732453534</v>
      </c>
      <c r="C36" s="21">
        <v>2732453534</v>
      </c>
      <c r="D36" s="21">
        <v>4651679</v>
      </c>
      <c r="E36" s="21">
        <v>99284146.960000008</v>
      </c>
      <c r="F36" s="21">
        <v>208569078.52000001</v>
      </c>
      <c r="G36" s="21">
        <v>94800000</v>
      </c>
      <c r="H36" s="21">
        <v>42619962.710000001</v>
      </c>
      <c r="I36" s="21">
        <v>72979273</v>
      </c>
      <c r="J36" s="21">
        <v>34947976.840000004</v>
      </c>
      <c r="K36" s="21">
        <v>32241096</v>
      </c>
      <c r="L36" s="21">
        <v>40537601</v>
      </c>
      <c r="M36" s="21">
        <v>124467846</v>
      </c>
      <c r="N36" s="21">
        <v>42000000</v>
      </c>
      <c r="O36" s="21">
        <v>84486214</v>
      </c>
      <c r="P36" s="19">
        <f>+SUM(D36:O36)</f>
        <v>881584874.02999997</v>
      </c>
    </row>
    <row r="37" spans="1:16" s="33" customFormat="1" x14ac:dyDescent="0.3">
      <c r="A37" s="18" t="s">
        <v>65</v>
      </c>
      <c r="B37" s="17">
        <f>B38</f>
        <v>0</v>
      </c>
      <c r="C37" s="17">
        <f t="shared" ref="C37:O37" si="15">C38</f>
        <v>283548</v>
      </c>
      <c r="D37" s="17">
        <f t="shared" si="15"/>
        <v>0</v>
      </c>
      <c r="E37" s="17">
        <f t="shared" si="15"/>
        <v>0</v>
      </c>
      <c r="F37" s="17">
        <f t="shared" si="15"/>
        <v>0</v>
      </c>
      <c r="G37" s="17">
        <f t="shared" si="15"/>
        <v>0</v>
      </c>
      <c r="H37" s="17">
        <f t="shared" si="15"/>
        <v>0</v>
      </c>
      <c r="I37" s="17">
        <f t="shared" si="15"/>
        <v>0</v>
      </c>
      <c r="J37" s="17">
        <f t="shared" si="15"/>
        <v>0</v>
      </c>
      <c r="K37" s="17">
        <f t="shared" si="15"/>
        <v>0</v>
      </c>
      <c r="L37" s="17">
        <f t="shared" si="15"/>
        <v>0</v>
      </c>
      <c r="M37" s="17">
        <f t="shared" si="15"/>
        <v>0</v>
      </c>
      <c r="N37" s="17">
        <f t="shared" si="15"/>
        <v>0</v>
      </c>
      <c r="O37" s="17">
        <f t="shared" si="15"/>
        <v>0</v>
      </c>
      <c r="P37" s="29">
        <f t="shared" ref="P37:P38" si="16">+SUM(D37:O37)</f>
        <v>0</v>
      </c>
    </row>
    <row r="38" spans="1:16" x14ac:dyDescent="0.3">
      <c r="A38" s="20" t="s">
        <v>66</v>
      </c>
      <c r="B38" s="21">
        <v>0</v>
      </c>
      <c r="C38" s="21">
        <v>283548</v>
      </c>
      <c r="D38" s="21">
        <v>0</v>
      </c>
      <c r="E38" s="21">
        <v>0</v>
      </c>
      <c r="F38" s="21">
        <v>0</v>
      </c>
      <c r="G38" s="21">
        <v>0</v>
      </c>
      <c r="H38" s="21">
        <v>0</v>
      </c>
      <c r="I38" s="21">
        <v>0</v>
      </c>
      <c r="J38" s="21">
        <v>0</v>
      </c>
      <c r="K38" s="21">
        <v>0</v>
      </c>
      <c r="L38" s="21">
        <v>0</v>
      </c>
      <c r="M38" s="21">
        <v>0</v>
      </c>
      <c r="N38" s="21">
        <v>0</v>
      </c>
      <c r="O38" s="21">
        <v>0</v>
      </c>
      <c r="P38" s="19">
        <f t="shared" si="16"/>
        <v>0</v>
      </c>
    </row>
    <row r="39" spans="1:16" x14ac:dyDescent="0.3">
      <c r="A39" s="16" t="s">
        <v>49</v>
      </c>
      <c r="B39" s="24">
        <f>B40</f>
        <v>99775133</v>
      </c>
      <c r="C39" s="24">
        <f t="shared" ref="C39:O39" si="17">C40</f>
        <v>99775133</v>
      </c>
      <c r="D39" s="24">
        <f t="shared" si="17"/>
        <v>0</v>
      </c>
      <c r="E39" s="24">
        <f t="shared" si="17"/>
        <v>0</v>
      </c>
      <c r="F39" s="24">
        <f t="shared" si="17"/>
        <v>0</v>
      </c>
      <c r="G39" s="24">
        <f t="shared" si="17"/>
        <v>0</v>
      </c>
      <c r="H39" s="24">
        <f t="shared" si="17"/>
        <v>0</v>
      </c>
      <c r="I39" s="24">
        <f t="shared" si="17"/>
        <v>0</v>
      </c>
      <c r="J39" s="24">
        <f t="shared" si="17"/>
        <v>0</v>
      </c>
      <c r="K39" s="24">
        <f t="shared" si="17"/>
        <v>0</v>
      </c>
      <c r="L39" s="24">
        <f t="shared" si="17"/>
        <v>0</v>
      </c>
      <c r="M39" s="24">
        <f t="shared" si="17"/>
        <v>0</v>
      </c>
      <c r="N39" s="24">
        <f t="shared" si="17"/>
        <v>0</v>
      </c>
      <c r="O39" s="24">
        <f t="shared" si="17"/>
        <v>0</v>
      </c>
      <c r="P39" s="29">
        <f>+SUM(D39:O39)</f>
        <v>0</v>
      </c>
    </row>
    <row r="40" spans="1:16" x14ac:dyDescent="0.3">
      <c r="A40" s="25" t="s">
        <v>50</v>
      </c>
      <c r="B40" s="22">
        <v>99775133</v>
      </c>
      <c r="C40" s="22">
        <v>99775133</v>
      </c>
      <c r="D40" s="22">
        <v>0</v>
      </c>
      <c r="E40" s="22">
        <v>0</v>
      </c>
      <c r="F40" s="22">
        <v>0</v>
      </c>
      <c r="G40" s="22">
        <v>0</v>
      </c>
      <c r="H40" s="22">
        <v>0</v>
      </c>
      <c r="I40" s="22">
        <v>0</v>
      </c>
      <c r="J40" s="22">
        <v>0</v>
      </c>
      <c r="K40" s="22">
        <v>0</v>
      </c>
      <c r="L40" s="22">
        <v>0</v>
      </c>
      <c r="M40" s="22">
        <v>0</v>
      </c>
      <c r="N40" s="22">
        <v>0</v>
      </c>
      <c r="O40" s="22">
        <v>0</v>
      </c>
      <c r="P40" s="19">
        <f>+SUM(D40:O40)</f>
        <v>0</v>
      </c>
    </row>
    <row r="41" spans="1:16" x14ac:dyDescent="0.3">
      <c r="A41" s="26" t="s">
        <v>42</v>
      </c>
      <c r="B41" s="31">
        <f>+B12+B31</f>
        <v>80313489762</v>
      </c>
      <c r="C41" s="31">
        <f>+C12+C31</f>
        <v>84362842795.559998</v>
      </c>
      <c r="D41" s="27">
        <f>+D12+D31</f>
        <v>1033597658.4300001</v>
      </c>
      <c r="E41" s="27">
        <f t="shared" ref="E41:O41" si="18">+E12+E31</f>
        <v>7796841861.5599995</v>
      </c>
      <c r="F41" s="27">
        <f t="shared" si="18"/>
        <v>4881888918.1100016</v>
      </c>
      <c r="G41" s="27">
        <f t="shared" si="18"/>
        <v>4767413666.4700003</v>
      </c>
      <c r="H41" s="27">
        <f t="shared" si="18"/>
        <v>4732329780.4399996</v>
      </c>
      <c r="I41" s="27">
        <f t="shared" si="18"/>
        <v>4507168475.8699999</v>
      </c>
      <c r="J41" s="27">
        <f t="shared" si="18"/>
        <v>4150792803.8000002</v>
      </c>
      <c r="K41" s="27">
        <f t="shared" si="18"/>
        <v>4578551831.8900013</v>
      </c>
      <c r="L41" s="27">
        <f t="shared" si="18"/>
        <v>4800175975.7799997</v>
      </c>
      <c r="M41" s="27">
        <f t="shared" si="18"/>
        <v>4731803813.4200001</v>
      </c>
      <c r="N41" s="27">
        <f t="shared" si="18"/>
        <v>4950940921.8699999</v>
      </c>
      <c r="O41" s="27">
        <f t="shared" si="18"/>
        <v>6814289610.3799992</v>
      </c>
      <c r="P41" s="27">
        <f>SUM(D41:O41)</f>
        <v>57745795318.019997</v>
      </c>
    </row>
    <row r="43" spans="1:16" x14ac:dyDescent="0.3">
      <c r="A43" s="26" t="s">
        <v>51</v>
      </c>
      <c r="B43" s="31">
        <f>B44+B49</f>
        <v>1756000000</v>
      </c>
      <c r="C43" s="31">
        <f>+C44+C49</f>
        <v>2202244885.73</v>
      </c>
      <c r="D43" s="27">
        <f t="shared" ref="D43:O43" si="19">+D44</f>
        <v>0</v>
      </c>
      <c r="E43" s="27">
        <f t="shared" si="19"/>
        <v>0</v>
      </c>
      <c r="F43" s="27">
        <f t="shared" si="19"/>
        <v>0</v>
      </c>
      <c r="G43" s="27">
        <f t="shared" si="19"/>
        <v>0</v>
      </c>
      <c r="H43" s="27">
        <f t="shared" si="19"/>
        <v>0</v>
      </c>
      <c r="I43" s="27">
        <f t="shared" si="19"/>
        <v>0</v>
      </c>
      <c r="J43" s="27">
        <f t="shared" si="19"/>
        <v>83333333</v>
      </c>
      <c r="K43" s="27">
        <f t="shared" si="19"/>
        <v>83333333</v>
      </c>
      <c r="L43" s="27">
        <f t="shared" si="19"/>
        <v>166666666</v>
      </c>
      <c r="M43" s="27">
        <f t="shared" si="19"/>
        <v>0</v>
      </c>
      <c r="N43" s="27">
        <f t="shared" si="19"/>
        <v>166666666</v>
      </c>
      <c r="O43" s="27">
        <f t="shared" si="19"/>
        <v>0</v>
      </c>
      <c r="P43" s="27">
        <f>SUM(D43:O43)</f>
        <v>499999998</v>
      </c>
    </row>
    <row r="44" spans="1:16" x14ac:dyDescent="0.3">
      <c r="A44" s="35" t="s">
        <v>52</v>
      </c>
      <c r="B44" s="15">
        <f>B45+B47</f>
        <v>1000000000</v>
      </c>
      <c r="C44" s="15">
        <f>C45+C47</f>
        <v>1446244885.73</v>
      </c>
      <c r="D44" s="15">
        <f t="shared" ref="D44:O44" si="20">D45+D47</f>
        <v>0</v>
      </c>
      <c r="E44" s="15">
        <f t="shared" si="20"/>
        <v>0</v>
      </c>
      <c r="F44" s="15">
        <f t="shared" si="20"/>
        <v>0</v>
      </c>
      <c r="G44" s="15">
        <f t="shared" si="20"/>
        <v>0</v>
      </c>
      <c r="H44" s="15">
        <f t="shared" si="20"/>
        <v>0</v>
      </c>
      <c r="I44" s="15">
        <f t="shared" si="20"/>
        <v>0</v>
      </c>
      <c r="J44" s="15">
        <f t="shared" si="20"/>
        <v>83333333</v>
      </c>
      <c r="K44" s="15">
        <f t="shared" si="20"/>
        <v>83333333</v>
      </c>
      <c r="L44" s="15">
        <f t="shared" si="20"/>
        <v>166666666</v>
      </c>
      <c r="M44" s="15">
        <f t="shared" si="20"/>
        <v>0</v>
      </c>
      <c r="N44" s="15">
        <f t="shared" si="20"/>
        <v>166666666</v>
      </c>
      <c r="O44" s="15">
        <f t="shared" si="20"/>
        <v>0</v>
      </c>
      <c r="P44" s="37">
        <f t="shared" ref="P44:P45" si="21">SUM(D44:O44)</f>
        <v>499999998</v>
      </c>
    </row>
    <row r="45" spans="1:16" x14ac:dyDescent="0.3">
      <c r="A45" s="18" t="s">
        <v>53</v>
      </c>
      <c r="B45" s="30">
        <f>B46</f>
        <v>0</v>
      </c>
      <c r="C45" s="30">
        <f t="shared" ref="C45:O45" si="22">C46</f>
        <v>446244885.72999996</v>
      </c>
      <c r="D45" s="23">
        <f t="shared" si="22"/>
        <v>0</v>
      </c>
      <c r="E45" s="23">
        <f t="shared" si="22"/>
        <v>0</v>
      </c>
      <c r="F45" s="23">
        <f t="shared" si="22"/>
        <v>0</v>
      </c>
      <c r="G45" s="23">
        <f t="shared" si="22"/>
        <v>0</v>
      </c>
      <c r="H45" s="23">
        <f t="shared" si="22"/>
        <v>0</v>
      </c>
      <c r="I45" s="23">
        <f t="shared" si="22"/>
        <v>0</v>
      </c>
      <c r="J45" s="23">
        <f t="shared" si="22"/>
        <v>0</v>
      </c>
      <c r="K45" s="23">
        <f t="shared" si="22"/>
        <v>0</v>
      </c>
      <c r="L45" s="23">
        <f t="shared" si="22"/>
        <v>0</v>
      </c>
      <c r="M45" s="23">
        <f t="shared" si="22"/>
        <v>0</v>
      </c>
      <c r="N45" s="23">
        <f t="shared" si="22"/>
        <v>0</v>
      </c>
      <c r="O45" s="23">
        <f t="shared" si="22"/>
        <v>0</v>
      </c>
      <c r="P45" s="38">
        <f t="shared" si="21"/>
        <v>0</v>
      </c>
    </row>
    <row r="46" spans="1:16" x14ac:dyDescent="0.3">
      <c r="A46" s="40" t="s">
        <v>54</v>
      </c>
      <c r="B46" s="41">
        <v>0</v>
      </c>
      <c r="C46" s="41">
        <v>446244885.72999996</v>
      </c>
      <c r="D46" s="41">
        <v>0</v>
      </c>
      <c r="E46" s="41">
        <v>0</v>
      </c>
      <c r="F46" s="41">
        <v>0</v>
      </c>
      <c r="G46" s="41">
        <v>0</v>
      </c>
      <c r="H46" s="41">
        <v>0</v>
      </c>
      <c r="I46" s="41">
        <v>0</v>
      </c>
      <c r="J46" s="41">
        <v>0</v>
      </c>
      <c r="K46" s="41">
        <v>0</v>
      </c>
      <c r="L46" s="41">
        <v>0</v>
      </c>
      <c r="M46" s="41">
        <v>0</v>
      </c>
      <c r="N46" s="41">
        <v>0</v>
      </c>
      <c r="O46" s="41">
        <v>0</v>
      </c>
      <c r="P46" s="39">
        <f t="shared" ref="P46:P51" si="23">SUM(D46:O46)</f>
        <v>0</v>
      </c>
    </row>
    <row r="47" spans="1:16" x14ac:dyDescent="0.3">
      <c r="A47" s="18" t="s">
        <v>55</v>
      </c>
      <c r="B47" s="30">
        <f>B48</f>
        <v>1000000000</v>
      </c>
      <c r="C47" s="30">
        <f t="shared" ref="C47:O47" si="24">C48</f>
        <v>1000000000</v>
      </c>
      <c r="D47" s="30">
        <f t="shared" si="24"/>
        <v>0</v>
      </c>
      <c r="E47" s="30">
        <f t="shared" si="24"/>
        <v>0</v>
      </c>
      <c r="F47" s="30">
        <f t="shared" si="24"/>
        <v>0</v>
      </c>
      <c r="G47" s="30">
        <f t="shared" si="24"/>
        <v>0</v>
      </c>
      <c r="H47" s="30">
        <f t="shared" si="24"/>
        <v>0</v>
      </c>
      <c r="I47" s="30">
        <f t="shared" si="24"/>
        <v>0</v>
      </c>
      <c r="J47" s="30">
        <f t="shared" si="24"/>
        <v>83333333</v>
      </c>
      <c r="K47" s="30">
        <f t="shared" si="24"/>
        <v>83333333</v>
      </c>
      <c r="L47" s="30">
        <f t="shared" si="24"/>
        <v>166666666</v>
      </c>
      <c r="M47" s="30">
        <f t="shared" si="24"/>
        <v>0</v>
      </c>
      <c r="N47" s="30">
        <f t="shared" si="24"/>
        <v>166666666</v>
      </c>
      <c r="O47" s="30">
        <f t="shared" si="24"/>
        <v>0</v>
      </c>
      <c r="P47" s="38">
        <f t="shared" si="23"/>
        <v>499999998</v>
      </c>
    </row>
    <row r="48" spans="1:16" x14ac:dyDescent="0.3">
      <c r="A48" s="40" t="s">
        <v>56</v>
      </c>
      <c r="B48" s="41">
        <v>1000000000</v>
      </c>
      <c r="C48" s="41">
        <v>1000000000</v>
      </c>
      <c r="D48" s="41">
        <v>0</v>
      </c>
      <c r="E48" s="41">
        <v>0</v>
      </c>
      <c r="F48" s="41">
        <v>0</v>
      </c>
      <c r="G48" s="41">
        <v>0</v>
      </c>
      <c r="H48" s="41">
        <v>0</v>
      </c>
      <c r="I48" s="41">
        <v>0</v>
      </c>
      <c r="J48" s="41">
        <v>83333333</v>
      </c>
      <c r="K48" s="41">
        <v>83333333</v>
      </c>
      <c r="L48" s="41">
        <v>166666666</v>
      </c>
      <c r="M48" s="41">
        <v>0</v>
      </c>
      <c r="N48" s="41">
        <v>166666666</v>
      </c>
      <c r="O48" s="41">
        <v>0</v>
      </c>
      <c r="P48" s="39">
        <f t="shared" si="23"/>
        <v>499999998</v>
      </c>
    </row>
    <row r="49" spans="1:16" x14ac:dyDescent="0.3">
      <c r="A49" s="35" t="s">
        <v>57</v>
      </c>
      <c r="B49" s="15">
        <f>B50</f>
        <v>756000000</v>
      </c>
      <c r="C49" s="15">
        <f t="shared" ref="C49:O50" si="25">C50</f>
        <v>756000000</v>
      </c>
      <c r="D49" s="36">
        <f t="shared" si="25"/>
        <v>0</v>
      </c>
      <c r="E49" s="36">
        <f t="shared" si="25"/>
        <v>0</v>
      </c>
      <c r="F49" s="36">
        <f t="shared" si="25"/>
        <v>0</v>
      </c>
      <c r="G49" s="36">
        <f t="shared" si="25"/>
        <v>0</v>
      </c>
      <c r="H49" s="36">
        <f t="shared" si="25"/>
        <v>0</v>
      </c>
      <c r="I49" s="36">
        <f t="shared" si="25"/>
        <v>0</v>
      </c>
      <c r="J49" s="36">
        <f t="shared" si="25"/>
        <v>0</v>
      </c>
      <c r="K49" s="36">
        <f t="shared" si="25"/>
        <v>0</v>
      </c>
      <c r="L49" s="36">
        <f t="shared" si="25"/>
        <v>0</v>
      </c>
      <c r="M49" s="36">
        <f t="shared" si="25"/>
        <v>0</v>
      </c>
      <c r="N49" s="36">
        <f t="shared" si="25"/>
        <v>0</v>
      </c>
      <c r="O49" s="36">
        <f t="shared" si="25"/>
        <v>0</v>
      </c>
      <c r="P49" s="37">
        <f t="shared" si="23"/>
        <v>0</v>
      </c>
    </row>
    <row r="50" spans="1:16" x14ac:dyDescent="0.3">
      <c r="A50" s="18" t="s">
        <v>58</v>
      </c>
      <c r="B50" s="30">
        <f>B51</f>
        <v>756000000</v>
      </c>
      <c r="C50" s="30">
        <f t="shared" si="25"/>
        <v>756000000</v>
      </c>
      <c r="D50" s="23">
        <f t="shared" si="25"/>
        <v>0</v>
      </c>
      <c r="E50" s="23">
        <f t="shared" si="25"/>
        <v>0</v>
      </c>
      <c r="F50" s="23">
        <f t="shared" si="25"/>
        <v>0</v>
      </c>
      <c r="G50" s="23">
        <f t="shared" si="25"/>
        <v>0</v>
      </c>
      <c r="H50" s="23">
        <f t="shared" si="25"/>
        <v>0</v>
      </c>
      <c r="I50" s="23">
        <f t="shared" si="25"/>
        <v>0</v>
      </c>
      <c r="J50" s="23">
        <f t="shared" si="25"/>
        <v>0</v>
      </c>
      <c r="K50" s="23">
        <f t="shared" si="25"/>
        <v>0</v>
      </c>
      <c r="L50" s="23">
        <f t="shared" si="25"/>
        <v>0</v>
      </c>
      <c r="M50" s="23">
        <f t="shared" si="25"/>
        <v>0</v>
      </c>
      <c r="N50" s="23">
        <f t="shared" si="25"/>
        <v>0</v>
      </c>
      <c r="O50" s="23">
        <f t="shared" si="25"/>
        <v>0</v>
      </c>
      <c r="P50" s="38">
        <f t="shared" si="23"/>
        <v>0</v>
      </c>
    </row>
    <row r="51" spans="1:16" x14ac:dyDescent="0.3">
      <c r="A51" s="40" t="s">
        <v>59</v>
      </c>
      <c r="B51" s="39">
        <v>756000000</v>
      </c>
      <c r="C51" s="39">
        <v>756000000</v>
      </c>
      <c r="D51" s="39">
        <v>0</v>
      </c>
      <c r="E51" s="39">
        <v>0</v>
      </c>
      <c r="F51" s="39">
        <v>0</v>
      </c>
      <c r="G51" s="39">
        <v>0</v>
      </c>
      <c r="H51" s="39">
        <v>0</v>
      </c>
      <c r="I51" s="39">
        <v>0</v>
      </c>
      <c r="J51" s="39">
        <v>0</v>
      </c>
      <c r="K51" s="39">
        <v>0</v>
      </c>
      <c r="L51" s="39">
        <v>0</v>
      </c>
      <c r="M51" s="39">
        <v>0</v>
      </c>
      <c r="N51" s="39">
        <v>0</v>
      </c>
      <c r="O51" s="39">
        <v>0</v>
      </c>
      <c r="P51" s="39">
        <f t="shared" si="23"/>
        <v>0</v>
      </c>
    </row>
    <row r="52" spans="1:16" x14ac:dyDescent="0.3">
      <c r="A52" s="26" t="s">
        <v>60</v>
      </c>
      <c r="B52" s="31">
        <f>B41+B43</f>
        <v>82069489762</v>
      </c>
      <c r="C52" s="31">
        <f t="shared" ref="C52:O52" si="26">+C43+C41</f>
        <v>86565087681.289993</v>
      </c>
      <c r="D52" s="27">
        <f t="shared" si="26"/>
        <v>1033597658.4300001</v>
      </c>
      <c r="E52" s="27">
        <f t="shared" si="26"/>
        <v>7796841861.5599995</v>
      </c>
      <c r="F52" s="27">
        <f t="shared" si="26"/>
        <v>4881888918.1100016</v>
      </c>
      <c r="G52" s="27">
        <f t="shared" si="26"/>
        <v>4767413666.4700003</v>
      </c>
      <c r="H52" s="27">
        <f t="shared" si="26"/>
        <v>4732329780.4399996</v>
      </c>
      <c r="I52" s="27">
        <f t="shared" si="26"/>
        <v>4507168475.8699999</v>
      </c>
      <c r="J52" s="27">
        <f t="shared" si="26"/>
        <v>4234126136.8000002</v>
      </c>
      <c r="K52" s="27">
        <f t="shared" si="26"/>
        <v>4661885164.8900013</v>
      </c>
      <c r="L52" s="27">
        <f t="shared" si="26"/>
        <v>4966842641.7799997</v>
      </c>
      <c r="M52" s="27">
        <f t="shared" si="26"/>
        <v>4731803813.4200001</v>
      </c>
      <c r="N52" s="27">
        <f t="shared" si="26"/>
        <v>5117607587.8699999</v>
      </c>
      <c r="O52" s="27">
        <f t="shared" si="26"/>
        <v>6814289610.3799992</v>
      </c>
      <c r="P52" s="27">
        <f>P41+P43</f>
        <v>58245795316.019997</v>
      </c>
    </row>
    <row r="53" spans="1:16" x14ac:dyDescent="0.3">
      <c r="A53" s="42" t="s">
        <v>43</v>
      </c>
    </row>
    <row r="54" spans="1:16" x14ac:dyDescent="0.3">
      <c r="A54" s="43" t="s">
        <v>44</v>
      </c>
    </row>
  </sheetData>
  <mergeCells count="8">
    <mergeCell ref="A3:P3"/>
    <mergeCell ref="A4:P4"/>
    <mergeCell ref="A10:A11"/>
    <mergeCell ref="B10:B11"/>
    <mergeCell ref="C10:C11"/>
    <mergeCell ref="D10:P10"/>
    <mergeCell ref="A5:P5"/>
    <mergeCell ref="A6:P6"/>
  </mergeCells>
  <pageMargins left="0.7" right="0.7" top="0.75" bottom="0.75" header="0.3" footer="0.3"/>
  <pageSetup orientation="portrait" r:id="rId1"/>
  <ignoredErrors>
    <ignoredError sqref="C34" formula="1"/>
    <ignoredError sqref="P36:P38 P40 P14:P20 P32:P34 P26:P30 P22:P25 P46:P51" formulaRange="1"/>
    <ignoredError sqref="P31" formula="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6"/>
  <sheetViews>
    <sheetView showGridLines="0" zoomScale="90" zoomScaleNormal="90" workbookViewId="0">
      <selection activeCell="A10" sqref="A10:A11"/>
    </sheetView>
  </sheetViews>
  <sheetFormatPr baseColWidth="10" defaultColWidth="11.44140625" defaultRowHeight="14.4" x14ac:dyDescent="0.3"/>
  <cols>
    <col min="1" max="1" width="83.6640625" customWidth="1"/>
    <col min="2" max="3" width="17.6640625" customWidth="1"/>
    <col min="4" max="4" width="10" bestFit="1" customWidth="1"/>
    <col min="5" max="5" width="10.33203125" bestFit="1" customWidth="1"/>
    <col min="6" max="8" width="10" bestFit="1" customWidth="1"/>
    <col min="9" max="9" width="11.109375" bestFit="1" customWidth="1"/>
    <col min="10" max="11" width="10" bestFit="1" customWidth="1"/>
    <col min="12" max="12" width="13.44140625" bestFit="1" customWidth="1"/>
    <col min="13" max="13" width="10.6640625" bestFit="1" customWidth="1"/>
    <col min="14" max="14" width="13.44140625" bestFit="1" customWidth="1"/>
    <col min="15" max="15" width="13.44140625" customWidth="1"/>
    <col min="16" max="16" width="15.44140625" bestFit="1" customWidth="1"/>
  </cols>
  <sheetData>
    <row r="1" spans="1:16" x14ac:dyDescent="0.3">
      <c r="B1" s="1"/>
      <c r="C1" s="1"/>
      <c r="D1" s="2"/>
      <c r="E1" s="2"/>
      <c r="F1" s="2"/>
      <c r="G1" s="2"/>
      <c r="H1" s="2"/>
      <c r="I1" s="2"/>
      <c r="J1" s="2"/>
      <c r="K1" s="2"/>
      <c r="L1" s="2"/>
      <c r="N1" s="3"/>
      <c r="O1" s="3"/>
    </row>
    <row r="2" spans="1:16" x14ac:dyDescent="0.3">
      <c r="B2" s="1"/>
      <c r="C2" s="1"/>
      <c r="D2" s="2"/>
      <c r="E2" s="2"/>
      <c r="F2" s="2"/>
      <c r="G2" s="2"/>
      <c r="H2" s="2"/>
      <c r="I2" s="2"/>
      <c r="J2" s="2"/>
      <c r="K2" s="2"/>
      <c r="L2" s="2"/>
      <c r="N2" s="3"/>
      <c r="O2" s="3"/>
    </row>
    <row r="3" spans="1:16" ht="28.8" x14ac:dyDescent="0.3">
      <c r="A3" s="98" t="s">
        <v>0</v>
      </c>
      <c r="B3" s="98"/>
      <c r="C3" s="98"/>
      <c r="D3" s="98"/>
      <c r="E3" s="98"/>
      <c r="F3" s="98"/>
      <c r="G3" s="98"/>
      <c r="H3" s="98"/>
      <c r="I3" s="98"/>
      <c r="J3" s="98"/>
      <c r="K3" s="98"/>
      <c r="L3" s="98"/>
      <c r="M3" s="98"/>
      <c r="N3" s="98"/>
      <c r="O3" s="98"/>
      <c r="P3" s="98"/>
    </row>
    <row r="4" spans="1:16" ht="21" x14ac:dyDescent="0.3">
      <c r="A4" s="97" t="s">
        <v>1</v>
      </c>
      <c r="B4" s="97"/>
      <c r="C4" s="97"/>
      <c r="D4" s="97"/>
      <c r="E4" s="97"/>
      <c r="F4" s="97"/>
      <c r="G4" s="97"/>
      <c r="H4" s="97"/>
      <c r="I4" s="97"/>
      <c r="J4" s="97"/>
      <c r="K4" s="97"/>
      <c r="L4" s="97"/>
      <c r="M4" s="97"/>
      <c r="N4" s="97"/>
      <c r="O4" s="97"/>
      <c r="P4" s="97"/>
    </row>
    <row r="5" spans="1:16" ht="18" x14ac:dyDescent="0.3">
      <c r="A5" s="106" t="s">
        <v>2</v>
      </c>
      <c r="B5" s="106"/>
      <c r="C5" s="106"/>
      <c r="D5" s="106"/>
      <c r="E5" s="106"/>
      <c r="F5" s="106"/>
      <c r="G5" s="106"/>
      <c r="H5" s="106"/>
      <c r="I5" s="106"/>
      <c r="J5" s="106"/>
      <c r="K5" s="106"/>
      <c r="L5" s="106"/>
      <c r="M5" s="106"/>
      <c r="N5" s="106"/>
      <c r="O5" s="106"/>
      <c r="P5" s="106"/>
    </row>
    <row r="6" spans="1:16" ht="15.6" x14ac:dyDescent="0.3">
      <c r="A6" s="99" t="s">
        <v>3</v>
      </c>
      <c r="B6" s="99"/>
      <c r="C6" s="99"/>
      <c r="D6" s="99"/>
      <c r="E6" s="99"/>
      <c r="F6" s="99"/>
      <c r="G6" s="99"/>
      <c r="H6" s="99"/>
      <c r="I6" s="99"/>
      <c r="J6" s="99"/>
      <c r="K6" s="99"/>
      <c r="L6" s="99"/>
      <c r="M6" s="99"/>
      <c r="N6" s="99"/>
      <c r="O6" s="99"/>
      <c r="P6" s="99"/>
    </row>
    <row r="7" spans="1:16" x14ac:dyDescent="0.3">
      <c r="A7" s="4"/>
      <c r="B7" s="5"/>
      <c r="C7" s="5"/>
      <c r="D7" s="6"/>
      <c r="E7" s="6"/>
      <c r="F7" s="6"/>
      <c r="G7" s="6"/>
      <c r="H7" s="6"/>
      <c r="I7" s="6"/>
      <c r="J7" s="6"/>
      <c r="K7" s="6"/>
      <c r="L7" s="6"/>
      <c r="N7" s="3"/>
      <c r="O7" s="3"/>
    </row>
    <row r="8" spans="1:16" x14ac:dyDescent="0.3">
      <c r="A8" s="7" t="s">
        <v>67</v>
      </c>
      <c r="B8" s="8"/>
      <c r="C8" s="8"/>
      <c r="D8" s="9"/>
      <c r="E8" s="9"/>
      <c r="F8" s="9"/>
      <c r="G8" s="9"/>
      <c r="H8" s="9"/>
      <c r="I8" s="9"/>
      <c r="J8" s="9"/>
      <c r="K8" s="9"/>
      <c r="L8" s="9"/>
      <c r="N8" s="3"/>
      <c r="O8" s="3"/>
      <c r="P8" s="10" t="s">
        <v>5</v>
      </c>
    </row>
    <row r="9" spans="1:16" x14ac:dyDescent="0.3">
      <c r="A9" s="11"/>
      <c r="B9" s="8"/>
      <c r="C9" s="8"/>
      <c r="D9" s="9"/>
      <c r="E9" s="9"/>
      <c r="F9" s="9"/>
      <c r="G9" s="9"/>
      <c r="H9" s="9"/>
      <c r="I9" s="9"/>
      <c r="J9" s="9"/>
      <c r="K9" s="9"/>
      <c r="L9" s="9"/>
      <c r="M9" s="12"/>
      <c r="N9" s="3"/>
      <c r="O9" s="3"/>
    </row>
    <row r="10" spans="1:16" ht="15" customHeight="1" x14ac:dyDescent="0.3">
      <c r="A10" s="100" t="s">
        <v>6</v>
      </c>
      <c r="B10" s="102" t="s">
        <v>7</v>
      </c>
      <c r="C10" s="102" t="s">
        <v>8</v>
      </c>
      <c r="D10" s="104" t="s">
        <v>9</v>
      </c>
      <c r="E10" s="105"/>
      <c r="F10" s="105"/>
      <c r="G10" s="105"/>
      <c r="H10" s="105"/>
      <c r="I10" s="105"/>
      <c r="J10" s="105"/>
      <c r="K10" s="105"/>
      <c r="L10" s="105"/>
      <c r="M10" s="105"/>
      <c r="N10" s="105"/>
      <c r="O10" s="105"/>
      <c r="P10" s="105"/>
    </row>
    <row r="11" spans="1:16" x14ac:dyDescent="0.3">
      <c r="A11" s="101"/>
      <c r="B11" s="103"/>
      <c r="C11" s="103"/>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3">
      <c r="A12" s="14" t="s">
        <v>23</v>
      </c>
      <c r="B12" s="15">
        <f>B13+B17+B20+B26+B31+B32</f>
        <v>75462825024</v>
      </c>
      <c r="C12" s="15">
        <f>C13+C17+C20+C26+C31+C32</f>
        <v>79603094418.509995</v>
      </c>
      <c r="D12" s="15">
        <f>D13+D17+D20+D26+D31+D32</f>
        <v>1382381756.6599998</v>
      </c>
      <c r="E12" s="15">
        <f t="shared" ref="E12:O12" si="0">E13+E17+E20+E26+E31+E32</f>
        <v>3724351378.3800001</v>
      </c>
      <c r="F12" s="15">
        <f t="shared" si="0"/>
        <v>5938317334.5899992</v>
      </c>
      <c r="G12" s="15">
        <f t="shared" si="0"/>
        <v>4036922055.6300001</v>
      </c>
      <c r="H12" s="15">
        <f t="shared" si="0"/>
        <v>3891945139.0500007</v>
      </c>
      <c r="I12" s="15">
        <f t="shared" si="0"/>
        <v>4077396772.4700003</v>
      </c>
      <c r="J12" s="15">
        <f t="shared" si="0"/>
        <v>3679614662.5900006</v>
      </c>
      <c r="K12" s="15">
        <f t="shared" si="0"/>
        <v>4271398259.9200001</v>
      </c>
      <c r="L12" s="15">
        <f t="shared" si="0"/>
        <v>4306152547.9800005</v>
      </c>
      <c r="M12" s="15">
        <f t="shared" si="0"/>
        <v>4494589677.8500004</v>
      </c>
      <c r="N12" s="15">
        <f t="shared" si="0"/>
        <v>4355497277.2399998</v>
      </c>
      <c r="O12" s="15">
        <f t="shared" si="0"/>
        <v>8474931084.5599985</v>
      </c>
      <c r="P12" s="15">
        <f>+P13+P17+P20+P26+P31+P32</f>
        <v>52633497946.920006</v>
      </c>
    </row>
    <row r="13" spans="1:16" x14ac:dyDescent="0.3">
      <c r="A13" s="16" t="s">
        <v>24</v>
      </c>
      <c r="B13" s="17">
        <f>B14+B15+B16</f>
        <v>2152457176</v>
      </c>
      <c r="C13" s="17">
        <f t="shared" ref="C13:O13" si="1">C14+C15+C16</f>
        <v>2094457168</v>
      </c>
      <c r="D13" s="17">
        <f t="shared" si="1"/>
        <v>0</v>
      </c>
      <c r="E13" s="17">
        <f t="shared" si="1"/>
        <v>0</v>
      </c>
      <c r="F13" s="17">
        <f t="shared" si="1"/>
        <v>0</v>
      </c>
      <c r="G13" s="17">
        <f t="shared" si="1"/>
        <v>0</v>
      </c>
      <c r="H13" s="17">
        <f t="shared" si="1"/>
        <v>0</v>
      </c>
      <c r="I13" s="17">
        <f t="shared" si="1"/>
        <v>0</v>
      </c>
      <c r="J13" s="17">
        <f t="shared" si="1"/>
        <v>0</v>
      </c>
      <c r="K13" s="17">
        <f t="shared" si="1"/>
        <v>0</v>
      </c>
      <c r="L13" s="17">
        <f t="shared" si="1"/>
        <v>0</v>
      </c>
      <c r="M13" s="17">
        <f t="shared" si="1"/>
        <v>0</v>
      </c>
      <c r="N13" s="17">
        <f t="shared" si="1"/>
        <v>0</v>
      </c>
      <c r="O13" s="17">
        <f t="shared" si="1"/>
        <v>0</v>
      </c>
      <c r="P13" s="17">
        <f>+SUM(D13:O13)</f>
        <v>0</v>
      </c>
    </row>
    <row r="14" spans="1:16" x14ac:dyDescent="0.3">
      <c r="A14" s="25" t="s">
        <v>25</v>
      </c>
      <c r="B14" s="21">
        <v>1454282953</v>
      </c>
      <c r="C14" s="21">
        <v>1396282945</v>
      </c>
      <c r="D14" s="21">
        <v>0</v>
      </c>
      <c r="E14" s="21">
        <v>0</v>
      </c>
      <c r="F14" s="21">
        <v>0</v>
      </c>
      <c r="G14" s="21">
        <v>0</v>
      </c>
      <c r="H14" s="21">
        <v>0</v>
      </c>
      <c r="I14" s="21">
        <v>0</v>
      </c>
      <c r="J14" s="21">
        <v>0</v>
      </c>
      <c r="K14" s="21">
        <v>0</v>
      </c>
      <c r="L14" s="21">
        <v>0</v>
      </c>
      <c r="M14" s="21">
        <v>0</v>
      </c>
      <c r="N14" s="21">
        <v>0</v>
      </c>
      <c r="O14" s="21">
        <v>0</v>
      </c>
      <c r="P14" s="21">
        <f>+SUM(D14:O14)</f>
        <v>0</v>
      </c>
    </row>
    <row r="15" spans="1:16" x14ac:dyDescent="0.3">
      <c r="A15" s="25" t="s">
        <v>62</v>
      </c>
      <c r="B15" s="21">
        <v>87515000</v>
      </c>
      <c r="C15" s="21">
        <v>87515000</v>
      </c>
      <c r="D15" s="21">
        <v>0</v>
      </c>
      <c r="E15" s="21">
        <v>0</v>
      </c>
      <c r="F15" s="21">
        <v>0</v>
      </c>
      <c r="G15" s="21">
        <v>0</v>
      </c>
      <c r="H15" s="21">
        <v>0</v>
      </c>
      <c r="I15" s="21">
        <v>0</v>
      </c>
      <c r="J15" s="21">
        <v>0</v>
      </c>
      <c r="K15" s="21">
        <v>0</v>
      </c>
      <c r="L15" s="21">
        <v>0</v>
      </c>
      <c r="M15" s="21">
        <v>0</v>
      </c>
      <c r="N15" s="21">
        <v>0</v>
      </c>
      <c r="O15" s="21">
        <v>0</v>
      </c>
      <c r="P15" s="21">
        <f t="shared" ref="P15:P40" si="2">+SUM(D15:O15)</f>
        <v>0</v>
      </c>
    </row>
    <row r="16" spans="1:16" x14ac:dyDescent="0.3">
      <c r="A16" s="25" t="s">
        <v>63</v>
      </c>
      <c r="B16" s="21">
        <v>610659223</v>
      </c>
      <c r="C16" s="21">
        <v>610659223</v>
      </c>
      <c r="D16" s="21">
        <v>0</v>
      </c>
      <c r="E16" s="21">
        <v>0</v>
      </c>
      <c r="F16" s="21">
        <v>0</v>
      </c>
      <c r="G16" s="21">
        <v>0</v>
      </c>
      <c r="H16" s="21">
        <v>0</v>
      </c>
      <c r="I16" s="21">
        <v>0</v>
      </c>
      <c r="J16" s="21">
        <v>0</v>
      </c>
      <c r="K16" s="21">
        <v>0</v>
      </c>
      <c r="L16" s="21">
        <v>0</v>
      </c>
      <c r="M16" s="21">
        <v>0</v>
      </c>
      <c r="N16" s="21">
        <v>0</v>
      </c>
      <c r="O16" s="21">
        <v>0</v>
      </c>
      <c r="P16" s="21">
        <f t="shared" si="2"/>
        <v>0</v>
      </c>
    </row>
    <row r="17" spans="1:16" x14ac:dyDescent="0.3">
      <c r="A17" s="16" t="s">
        <v>26</v>
      </c>
      <c r="B17" s="28">
        <f>B18+B19</f>
        <v>17173431671</v>
      </c>
      <c r="C17" s="28">
        <f>C18+C19</f>
        <v>17461204623.880001</v>
      </c>
      <c r="D17" s="28">
        <f t="shared" ref="D17:O17" si="3">D18+D19</f>
        <v>152731658.1399999</v>
      </c>
      <c r="E17" s="28">
        <f t="shared" si="3"/>
        <v>367274231.12000006</v>
      </c>
      <c r="F17" s="28">
        <f t="shared" si="3"/>
        <v>411834547.91000003</v>
      </c>
      <c r="G17" s="28">
        <f t="shared" si="3"/>
        <v>414762710.94</v>
      </c>
      <c r="H17" s="28">
        <f t="shared" si="3"/>
        <v>449925773.79000002</v>
      </c>
      <c r="I17" s="28">
        <f t="shared" si="3"/>
        <v>396807228.34999996</v>
      </c>
      <c r="J17" s="28">
        <f t="shared" si="3"/>
        <v>167256459.67000005</v>
      </c>
      <c r="K17" s="28">
        <f t="shared" si="3"/>
        <v>637941859.36999989</v>
      </c>
      <c r="L17" s="28">
        <f t="shared" si="3"/>
        <v>423848737.00000006</v>
      </c>
      <c r="M17" s="28">
        <f t="shared" si="3"/>
        <v>465096191.79000002</v>
      </c>
      <c r="N17" s="28">
        <f t="shared" si="3"/>
        <v>250968366.78000012</v>
      </c>
      <c r="O17" s="28">
        <f t="shared" si="3"/>
        <v>1640657462.96</v>
      </c>
      <c r="P17" s="29">
        <f t="shared" si="2"/>
        <v>5779105227.8199997</v>
      </c>
    </row>
    <row r="18" spans="1:16" x14ac:dyDescent="0.3">
      <c r="A18" s="25" t="s">
        <v>27</v>
      </c>
      <c r="B18" s="21">
        <v>16987316531</v>
      </c>
      <c r="C18" s="21">
        <v>17275089483.880001</v>
      </c>
      <c r="D18" s="21">
        <v>152731658.1399999</v>
      </c>
      <c r="E18" s="21">
        <v>367274231.12000006</v>
      </c>
      <c r="F18" s="21">
        <v>411834547.91000003</v>
      </c>
      <c r="G18" s="21">
        <v>414762710.94</v>
      </c>
      <c r="H18" s="21">
        <v>449925773.79000002</v>
      </c>
      <c r="I18" s="21">
        <v>396807228.34999996</v>
      </c>
      <c r="J18" s="21">
        <v>167256459.67000005</v>
      </c>
      <c r="K18" s="21">
        <v>637941859.36999989</v>
      </c>
      <c r="L18" s="21">
        <v>391087762.00000006</v>
      </c>
      <c r="M18" s="21">
        <v>425544956.79000002</v>
      </c>
      <c r="N18" s="21">
        <v>213095261.78000012</v>
      </c>
      <c r="O18" s="21">
        <v>1579792842.96</v>
      </c>
      <c r="P18" s="19">
        <f t="shared" si="2"/>
        <v>5608055292.8199997</v>
      </c>
    </row>
    <row r="19" spans="1:16" x14ac:dyDescent="0.3">
      <c r="A19" s="25" t="s">
        <v>46</v>
      </c>
      <c r="B19" s="21">
        <v>186115140</v>
      </c>
      <c r="C19" s="21">
        <v>186115140</v>
      </c>
      <c r="D19" s="21">
        <v>0</v>
      </c>
      <c r="E19" s="21">
        <v>0</v>
      </c>
      <c r="F19" s="21">
        <v>0</v>
      </c>
      <c r="G19" s="21">
        <v>0</v>
      </c>
      <c r="H19" s="21">
        <v>0</v>
      </c>
      <c r="I19" s="21">
        <v>0</v>
      </c>
      <c r="J19" s="21">
        <v>0</v>
      </c>
      <c r="K19" s="21">
        <v>0</v>
      </c>
      <c r="L19" s="21">
        <v>32760975</v>
      </c>
      <c r="M19" s="21">
        <v>39551235</v>
      </c>
      <c r="N19" s="21">
        <v>37873105</v>
      </c>
      <c r="O19" s="21">
        <v>60864620</v>
      </c>
      <c r="P19" s="19">
        <f t="shared" si="2"/>
        <v>171049935</v>
      </c>
    </row>
    <row r="20" spans="1:16" x14ac:dyDescent="0.3">
      <c r="A20" s="16" t="s">
        <v>28</v>
      </c>
      <c r="B20" s="17">
        <f>B21+B23</f>
        <v>815363769</v>
      </c>
      <c r="C20" s="17">
        <f t="shared" ref="C20:O20" si="4">C21+C23</f>
        <v>815363769</v>
      </c>
      <c r="D20" s="17">
        <f t="shared" si="4"/>
        <v>0</v>
      </c>
      <c r="E20" s="17">
        <f t="shared" si="4"/>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9">
        <f t="shared" si="2"/>
        <v>0</v>
      </c>
    </row>
    <row r="21" spans="1:16" s="33" customFormat="1" x14ac:dyDescent="0.3">
      <c r="A21" s="18" t="s">
        <v>47</v>
      </c>
      <c r="B21" s="17">
        <f>B22</f>
        <v>117122855</v>
      </c>
      <c r="C21" s="17">
        <f t="shared" ref="C21:O21" si="5">C22</f>
        <v>117122855</v>
      </c>
      <c r="D21" s="17">
        <f t="shared" si="5"/>
        <v>0</v>
      </c>
      <c r="E21" s="17">
        <f t="shared" si="5"/>
        <v>0</v>
      </c>
      <c r="F21" s="17">
        <f t="shared" si="5"/>
        <v>0</v>
      </c>
      <c r="G21" s="17">
        <f t="shared" si="5"/>
        <v>0</v>
      </c>
      <c r="H21" s="17">
        <f t="shared" si="5"/>
        <v>0</v>
      </c>
      <c r="I21" s="17">
        <f t="shared" si="5"/>
        <v>0</v>
      </c>
      <c r="J21" s="17">
        <f t="shared" si="5"/>
        <v>0</v>
      </c>
      <c r="K21" s="17">
        <f t="shared" si="5"/>
        <v>0</v>
      </c>
      <c r="L21" s="17">
        <f t="shared" si="5"/>
        <v>0</v>
      </c>
      <c r="M21" s="17">
        <f t="shared" si="5"/>
        <v>0</v>
      </c>
      <c r="N21" s="17">
        <f t="shared" si="5"/>
        <v>0</v>
      </c>
      <c r="O21" s="17">
        <f t="shared" si="5"/>
        <v>0</v>
      </c>
      <c r="P21" s="29">
        <f t="shared" si="2"/>
        <v>0</v>
      </c>
    </row>
    <row r="22" spans="1:16" x14ac:dyDescent="0.3">
      <c r="A22" s="20" t="s">
        <v>48</v>
      </c>
      <c r="B22" s="21">
        <v>117122855</v>
      </c>
      <c r="C22" s="21">
        <v>117122855</v>
      </c>
      <c r="D22" s="21">
        <v>0</v>
      </c>
      <c r="E22" s="21">
        <v>0</v>
      </c>
      <c r="F22" s="21">
        <v>0</v>
      </c>
      <c r="G22" s="21">
        <v>0</v>
      </c>
      <c r="H22" s="21">
        <v>0</v>
      </c>
      <c r="I22" s="21">
        <v>0</v>
      </c>
      <c r="J22" s="21">
        <v>0</v>
      </c>
      <c r="K22" s="21">
        <v>0</v>
      </c>
      <c r="L22" s="21">
        <v>0</v>
      </c>
      <c r="M22" s="21">
        <v>0</v>
      </c>
      <c r="N22" s="21">
        <v>0</v>
      </c>
      <c r="O22" s="21">
        <v>0</v>
      </c>
      <c r="P22" s="19">
        <f t="shared" si="2"/>
        <v>0</v>
      </c>
    </row>
    <row r="23" spans="1:16" s="33" customFormat="1" x14ac:dyDescent="0.3">
      <c r="A23" s="18" t="s">
        <v>29</v>
      </c>
      <c r="B23" s="17">
        <f>B24+B25</f>
        <v>698240914</v>
      </c>
      <c r="C23" s="17">
        <f>C24+C25</f>
        <v>698240914</v>
      </c>
      <c r="D23" s="17">
        <f t="shared" ref="D23:O23" si="6">D24+D25</f>
        <v>0</v>
      </c>
      <c r="E23" s="17">
        <f t="shared" si="6"/>
        <v>0</v>
      </c>
      <c r="F23" s="17">
        <f t="shared" si="6"/>
        <v>0</v>
      </c>
      <c r="G23" s="17">
        <f t="shared" si="6"/>
        <v>0</v>
      </c>
      <c r="H23" s="17">
        <f t="shared" si="6"/>
        <v>0</v>
      </c>
      <c r="I23" s="17">
        <f t="shared" si="6"/>
        <v>0</v>
      </c>
      <c r="J23" s="17">
        <f t="shared" si="6"/>
        <v>0</v>
      </c>
      <c r="K23" s="17">
        <f t="shared" si="6"/>
        <v>0</v>
      </c>
      <c r="L23" s="17">
        <f t="shared" si="6"/>
        <v>0</v>
      </c>
      <c r="M23" s="17">
        <f t="shared" si="6"/>
        <v>0</v>
      </c>
      <c r="N23" s="17">
        <f t="shared" si="6"/>
        <v>0</v>
      </c>
      <c r="O23" s="17">
        <f t="shared" si="6"/>
        <v>0</v>
      </c>
      <c r="P23" s="29">
        <f t="shared" si="2"/>
        <v>0</v>
      </c>
    </row>
    <row r="24" spans="1:16" x14ac:dyDescent="0.3">
      <c r="A24" s="20" t="s">
        <v>30</v>
      </c>
      <c r="B24" s="21">
        <v>697765634</v>
      </c>
      <c r="C24" s="21">
        <v>697765634</v>
      </c>
      <c r="D24" s="21">
        <v>0</v>
      </c>
      <c r="E24" s="21">
        <v>0</v>
      </c>
      <c r="F24" s="21">
        <v>0</v>
      </c>
      <c r="G24" s="21">
        <v>0</v>
      </c>
      <c r="H24" s="21">
        <v>0</v>
      </c>
      <c r="I24" s="21">
        <v>0</v>
      </c>
      <c r="J24" s="21">
        <v>0</v>
      </c>
      <c r="K24" s="21">
        <v>0</v>
      </c>
      <c r="L24" s="21">
        <v>0</v>
      </c>
      <c r="M24" s="21">
        <v>0</v>
      </c>
      <c r="N24" s="21">
        <v>0</v>
      </c>
      <c r="O24" s="21">
        <v>0</v>
      </c>
      <c r="P24" s="19">
        <f t="shared" si="2"/>
        <v>0</v>
      </c>
    </row>
    <row r="25" spans="1:16" x14ac:dyDescent="0.3">
      <c r="A25" s="32" t="s">
        <v>64</v>
      </c>
      <c r="B25" s="21">
        <v>475280</v>
      </c>
      <c r="C25" s="21">
        <v>475280</v>
      </c>
      <c r="D25" s="21">
        <v>0</v>
      </c>
      <c r="E25" s="21">
        <v>0</v>
      </c>
      <c r="F25" s="21">
        <v>0</v>
      </c>
      <c r="G25" s="21">
        <v>0</v>
      </c>
      <c r="H25" s="21">
        <v>0</v>
      </c>
      <c r="I25" s="21">
        <v>0</v>
      </c>
      <c r="J25" s="21">
        <v>0</v>
      </c>
      <c r="K25" s="21">
        <v>0</v>
      </c>
      <c r="L25" s="21">
        <v>0</v>
      </c>
      <c r="M25" s="21">
        <v>0</v>
      </c>
      <c r="N25" s="21">
        <v>0</v>
      </c>
      <c r="O25" s="21">
        <v>0</v>
      </c>
      <c r="P25" s="19">
        <f t="shared" si="2"/>
        <v>0</v>
      </c>
    </row>
    <row r="26" spans="1:16" x14ac:dyDescent="0.3">
      <c r="A26" s="16" t="s">
        <v>31</v>
      </c>
      <c r="B26" s="17">
        <f>B27+B29</f>
        <v>54542445311</v>
      </c>
      <c r="C26" s="17">
        <f t="shared" ref="C26:O26" si="7">C27+C29</f>
        <v>58452941763.629997</v>
      </c>
      <c r="D26" s="17">
        <f t="shared" si="7"/>
        <v>1229242500.7</v>
      </c>
      <c r="E26" s="17">
        <f t="shared" si="7"/>
        <v>3356896490.3200002</v>
      </c>
      <c r="F26" s="17">
        <f t="shared" si="7"/>
        <v>5526211905.6799994</v>
      </c>
      <c r="G26" s="17">
        <f t="shared" si="7"/>
        <v>3621227060.6900001</v>
      </c>
      <c r="H26" s="17">
        <f t="shared" si="7"/>
        <v>3441345541.5900006</v>
      </c>
      <c r="I26" s="17">
        <f t="shared" si="7"/>
        <v>3679911591.1200004</v>
      </c>
      <c r="J26" s="17">
        <f t="shared" si="7"/>
        <v>3511776480.4200006</v>
      </c>
      <c r="K26" s="17">
        <f t="shared" si="7"/>
        <v>3630676980.9300003</v>
      </c>
      <c r="L26" s="17">
        <f t="shared" si="7"/>
        <v>3879546425.2600002</v>
      </c>
      <c r="M26" s="17">
        <f t="shared" si="7"/>
        <v>4029185993.73</v>
      </c>
      <c r="N26" s="17">
        <f t="shared" si="7"/>
        <v>4103172867.04</v>
      </c>
      <c r="O26" s="17">
        <f t="shared" si="7"/>
        <v>6834339306.5999985</v>
      </c>
      <c r="P26" s="29">
        <f t="shared" si="2"/>
        <v>46843533144.080009</v>
      </c>
    </row>
    <row r="27" spans="1:16" s="33" customFormat="1" x14ac:dyDescent="0.3">
      <c r="A27" s="18" t="s">
        <v>32</v>
      </c>
      <c r="B27" s="17">
        <f>B28</f>
        <v>54505369674</v>
      </c>
      <c r="C27" s="17">
        <f t="shared" ref="C27" si="8">C28</f>
        <v>58415866126.629997</v>
      </c>
      <c r="D27" s="17">
        <f>D28</f>
        <v>1229242500.7</v>
      </c>
      <c r="E27" s="17">
        <f t="shared" ref="E27:O27" si="9">E28</f>
        <v>3356896490.3200002</v>
      </c>
      <c r="F27" s="17">
        <f t="shared" si="9"/>
        <v>5526211905.6799994</v>
      </c>
      <c r="G27" s="17">
        <f t="shared" si="9"/>
        <v>3621227060.6900001</v>
      </c>
      <c r="H27" s="17">
        <f t="shared" si="9"/>
        <v>3441345541.5900006</v>
      </c>
      <c r="I27" s="17">
        <f t="shared" si="9"/>
        <v>3679911591.1200004</v>
      </c>
      <c r="J27" s="17">
        <f t="shared" si="9"/>
        <v>3511776480.4200006</v>
      </c>
      <c r="K27" s="17">
        <f t="shared" si="9"/>
        <v>3630676980.9300003</v>
      </c>
      <c r="L27" s="17">
        <f t="shared" si="9"/>
        <v>3879546425.2600002</v>
      </c>
      <c r="M27" s="17">
        <f t="shared" si="9"/>
        <v>4029185993.73</v>
      </c>
      <c r="N27" s="17">
        <f t="shared" si="9"/>
        <v>4103172867.04</v>
      </c>
      <c r="O27" s="17">
        <f t="shared" si="9"/>
        <v>6834339306.5999985</v>
      </c>
      <c r="P27" s="29">
        <f t="shared" si="2"/>
        <v>46843533144.080009</v>
      </c>
    </row>
    <row r="28" spans="1:16" x14ac:dyDescent="0.3">
      <c r="A28" s="20" t="s">
        <v>33</v>
      </c>
      <c r="B28" s="21">
        <v>54505369674</v>
      </c>
      <c r="C28" s="21">
        <v>58415866126.629997</v>
      </c>
      <c r="D28" s="21">
        <v>1229242500.7</v>
      </c>
      <c r="E28" s="21">
        <v>3356896490.3200002</v>
      </c>
      <c r="F28" s="21">
        <v>5526211905.6799994</v>
      </c>
      <c r="G28" s="21">
        <v>3621227060.6900001</v>
      </c>
      <c r="H28" s="21">
        <v>3441345541.5900006</v>
      </c>
      <c r="I28" s="21">
        <v>3679911591.1200004</v>
      </c>
      <c r="J28" s="21">
        <v>3511776480.4200006</v>
      </c>
      <c r="K28" s="21">
        <v>3630676980.9300003</v>
      </c>
      <c r="L28" s="21">
        <v>3879546425.2600002</v>
      </c>
      <c r="M28" s="21">
        <v>4029185993.73</v>
      </c>
      <c r="N28" s="21">
        <v>4103172867.04</v>
      </c>
      <c r="O28" s="21">
        <v>6834339306.5999985</v>
      </c>
      <c r="P28" s="19">
        <f t="shared" si="2"/>
        <v>46843533144.080009</v>
      </c>
    </row>
    <row r="29" spans="1:16" s="33" customFormat="1" x14ac:dyDescent="0.3">
      <c r="A29" s="18" t="s">
        <v>68</v>
      </c>
      <c r="B29" s="17">
        <f>B30</f>
        <v>37075637</v>
      </c>
      <c r="C29" s="17">
        <f t="shared" ref="C29:O29" si="10">C30</f>
        <v>37075637</v>
      </c>
      <c r="D29" s="17">
        <f t="shared" si="10"/>
        <v>0</v>
      </c>
      <c r="E29" s="17">
        <f t="shared" si="10"/>
        <v>0</v>
      </c>
      <c r="F29" s="17">
        <f t="shared" si="10"/>
        <v>0</v>
      </c>
      <c r="G29" s="17">
        <f t="shared" si="10"/>
        <v>0</v>
      </c>
      <c r="H29" s="17">
        <f t="shared" si="10"/>
        <v>0</v>
      </c>
      <c r="I29" s="17">
        <f t="shared" si="10"/>
        <v>0</v>
      </c>
      <c r="J29" s="17">
        <f t="shared" si="10"/>
        <v>0</v>
      </c>
      <c r="K29" s="17">
        <f t="shared" si="10"/>
        <v>0</v>
      </c>
      <c r="L29" s="17">
        <f t="shared" si="10"/>
        <v>0</v>
      </c>
      <c r="M29" s="17">
        <f t="shared" si="10"/>
        <v>0</v>
      </c>
      <c r="N29" s="17">
        <f t="shared" si="10"/>
        <v>0</v>
      </c>
      <c r="O29" s="17">
        <f t="shared" si="10"/>
        <v>0</v>
      </c>
      <c r="P29" s="29">
        <f t="shared" si="2"/>
        <v>0</v>
      </c>
    </row>
    <row r="30" spans="1:16" x14ac:dyDescent="0.3">
      <c r="A30" s="20" t="s">
        <v>69</v>
      </c>
      <c r="B30" s="21">
        <v>37075637</v>
      </c>
      <c r="C30" s="21">
        <v>37075637</v>
      </c>
      <c r="D30" s="21">
        <v>0</v>
      </c>
      <c r="E30" s="21">
        <v>0</v>
      </c>
      <c r="F30" s="21">
        <v>0</v>
      </c>
      <c r="G30" s="21">
        <v>0</v>
      </c>
      <c r="H30" s="21">
        <v>0</v>
      </c>
      <c r="I30" s="21">
        <v>0</v>
      </c>
      <c r="J30" s="21">
        <v>0</v>
      </c>
      <c r="K30" s="21">
        <v>0</v>
      </c>
      <c r="L30" s="21">
        <v>0</v>
      </c>
      <c r="M30" s="21">
        <v>0</v>
      </c>
      <c r="N30" s="21">
        <v>0</v>
      </c>
      <c r="O30" s="21">
        <v>0</v>
      </c>
      <c r="P30" s="19">
        <f t="shared" si="2"/>
        <v>0</v>
      </c>
    </row>
    <row r="31" spans="1:16" x14ac:dyDescent="0.3">
      <c r="A31" s="16" t="s">
        <v>34</v>
      </c>
      <c r="B31" s="17">
        <v>1500000</v>
      </c>
      <c r="C31" s="17">
        <v>1500000</v>
      </c>
      <c r="D31" s="17">
        <v>407597.82</v>
      </c>
      <c r="E31" s="17">
        <v>180656.94</v>
      </c>
      <c r="F31" s="17">
        <v>266081</v>
      </c>
      <c r="G31" s="17">
        <v>932106</v>
      </c>
      <c r="H31" s="17">
        <v>633687</v>
      </c>
      <c r="I31" s="17">
        <v>677953</v>
      </c>
      <c r="J31" s="17">
        <v>581722.5</v>
      </c>
      <c r="K31" s="17">
        <v>2769242</v>
      </c>
      <c r="L31" s="17">
        <v>2757385.72</v>
      </c>
      <c r="M31" s="17">
        <v>307492.33</v>
      </c>
      <c r="N31" s="17">
        <v>1323951</v>
      </c>
      <c r="O31" s="17">
        <v>-65685</v>
      </c>
      <c r="P31" s="29">
        <f t="shared" si="2"/>
        <v>10772190.310000001</v>
      </c>
    </row>
    <row r="32" spans="1:16" x14ac:dyDescent="0.3">
      <c r="A32" s="16" t="s">
        <v>35</v>
      </c>
      <c r="B32" s="17">
        <v>777627097</v>
      </c>
      <c r="C32" s="17">
        <v>777627094</v>
      </c>
      <c r="D32" s="17">
        <v>3.7252902984619141E-9</v>
      </c>
      <c r="E32" s="17">
        <v>-1.1641532182693481E-10</v>
      </c>
      <c r="F32" s="17">
        <v>4799.9999999999418</v>
      </c>
      <c r="G32" s="17">
        <v>177.99999999895226</v>
      </c>
      <c r="H32" s="17">
        <v>40136.669999997903</v>
      </c>
      <c r="I32" s="17">
        <v>-5.8207660913467407E-11</v>
      </c>
      <c r="J32" s="17">
        <v>-1.862645149230957E-9</v>
      </c>
      <c r="K32" s="17">
        <v>10177.620000003843</v>
      </c>
      <c r="L32" s="17">
        <v>1.1641532182693481E-9</v>
      </c>
      <c r="M32" s="17">
        <v>1.3969838619232178E-9</v>
      </c>
      <c r="N32" s="17">
        <v>32092.42000000093</v>
      </c>
      <c r="O32" s="17">
        <v>-5.8207660913467407E-11</v>
      </c>
      <c r="P32" s="29">
        <f t="shared" si="2"/>
        <v>87384.710000005754</v>
      </c>
    </row>
    <row r="33" spans="1:16" x14ac:dyDescent="0.3">
      <c r="A33" s="14" t="s">
        <v>36</v>
      </c>
      <c r="B33" s="15">
        <f>B34+B36+B39</f>
        <v>5082750519</v>
      </c>
      <c r="C33" s="15">
        <f>C34+C36+C39</f>
        <v>6498533104</v>
      </c>
      <c r="D33" s="15">
        <f t="shared" ref="D33:O33" si="11">D34+D36+D39</f>
        <v>131981783</v>
      </c>
      <c r="E33" s="15">
        <f t="shared" si="11"/>
        <v>495678.99</v>
      </c>
      <c r="F33" s="15">
        <f t="shared" si="11"/>
        <v>211805947.88</v>
      </c>
      <c r="G33" s="15">
        <f t="shared" si="11"/>
        <v>10469418.32</v>
      </c>
      <c r="H33" s="15">
        <f t="shared" si="11"/>
        <v>45956047</v>
      </c>
      <c r="I33" s="15">
        <f t="shared" si="11"/>
        <v>38385899.799999997</v>
      </c>
      <c r="J33" s="15">
        <f t="shared" si="11"/>
        <v>25405497.5</v>
      </c>
      <c r="K33" s="15">
        <f t="shared" si="11"/>
        <v>37386447</v>
      </c>
      <c r="L33" s="15">
        <f t="shared" si="11"/>
        <v>1059337139.79</v>
      </c>
      <c r="M33" s="15">
        <f t="shared" si="11"/>
        <v>8615725</v>
      </c>
      <c r="N33" s="15">
        <f t="shared" si="11"/>
        <v>74923962.549999997</v>
      </c>
      <c r="O33" s="15">
        <f t="shared" si="11"/>
        <v>6548950</v>
      </c>
      <c r="P33" s="15">
        <f>P34+P36+P39</f>
        <v>1651312496.8299999</v>
      </c>
    </row>
    <row r="34" spans="1:16" x14ac:dyDescent="0.3">
      <c r="A34" s="16" t="s">
        <v>37</v>
      </c>
      <c r="B34" s="30">
        <f t="shared" ref="B34:C34" si="12">B35</f>
        <v>18000000</v>
      </c>
      <c r="C34" s="30">
        <f t="shared" si="12"/>
        <v>18000000</v>
      </c>
      <c r="D34" s="30">
        <f>D35</f>
        <v>0</v>
      </c>
      <c r="E34" s="30">
        <f t="shared" ref="E34:O34" si="13">E35</f>
        <v>0</v>
      </c>
      <c r="F34" s="30">
        <f t="shared" si="13"/>
        <v>0</v>
      </c>
      <c r="G34" s="30">
        <f t="shared" si="13"/>
        <v>0</v>
      </c>
      <c r="H34" s="30">
        <f t="shared" si="13"/>
        <v>0</v>
      </c>
      <c r="I34" s="30">
        <f t="shared" si="13"/>
        <v>0</v>
      </c>
      <c r="J34" s="30">
        <f t="shared" si="13"/>
        <v>0</v>
      </c>
      <c r="K34" s="30">
        <f t="shared" si="13"/>
        <v>0</v>
      </c>
      <c r="L34" s="30">
        <f t="shared" si="13"/>
        <v>0</v>
      </c>
      <c r="M34" s="30">
        <f t="shared" si="13"/>
        <v>0</v>
      </c>
      <c r="N34" s="30">
        <f t="shared" si="13"/>
        <v>0</v>
      </c>
      <c r="O34" s="30">
        <f t="shared" si="13"/>
        <v>0</v>
      </c>
      <c r="P34" s="29">
        <f t="shared" si="2"/>
        <v>0</v>
      </c>
    </row>
    <row r="35" spans="1:16" x14ac:dyDescent="0.3">
      <c r="A35" s="25" t="s">
        <v>38</v>
      </c>
      <c r="B35" s="22">
        <v>18000000</v>
      </c>
      <c r="C35" s="22">
        <v>18000000</v>
      </c>
      <c r="D35" s="22">
        <v>0</v>
      </c>
      <c r="E35" s="22">
        <v>0</v>
      </c>
      <c r="F35" s="22">
        <v>0</v>
      </c>
      <c r="G35" s="22">
        <v>0</v>
      </c>
      <c r="H35" s="22">
        <v>0</v>
      </c>
      <c r="I35" s="22">
        <v>0</v>
      </c>
      <c r="J35" s="22">
        <v>0</v>
      </c>
      <c r="K35" s="22">
        <v>0</v>
      </c>
      <c r="L35" s="22">
        <v>0</v>
      </c>
      <c r="M35" s="22">
        <v>0</v>
      </c>
      <c r="N35" s="22">
        <v>0</v>
      </c>
      <c r="O35" s="22">
        <v>0</v>
      </c>
      <c r="P35" s="19">
        <f t="shared" si="2"/>
        <v>0</v>
      </c>
    </row>
    <row r="36" spans="1:16" x14ac:dyDescent="0.3">
      <c r="A36" s="16" t="s">
        <v>39</v>
      </c>
      <c r="B36" s="24">
        <f t="shared" ref="B36:C37" si="14">B37</f>
        <v>5064679390</v>
      </c>
      <c r="C36" s="24">
        <f t="shared" si="14"/>
        <v>6480461975</v>
      </c>
      <c r="D36" s="24">
        <f>D37</f>
        <v>131981783</v>
      </c>
      <c r="E36" s="24">
        <f t="shared" ref="E36:O37" si="15">E37</f>
        <v>495678.99</v>
      </c>
      <c r="F36" s="24">
        <f t="shared" si="15"/>
        <v>211805947.88</v>
      </c>
      <c r="G36" s="24">
        <f t="shared" si="15"/>
        <v>10469418.32</v>
      </c>
      <c r="H36" s="24">
        <f t="shared" si="15"/>
        <v>45956047</v>
      </c>
      <c r="I36" s="24">
        <f t="shared" si="15"/>
        <v>38385899.799999997</v>
      </c>
      <c r="J36" s="24">
        <f t="shared" si="15"/>
        <v>25405497.5</v>
      </c>
      <c r="K36" s="24">
        <f t="shared" si="15"/>
        <v>37386447</v>
      </c>
      <c r="L36" s="24">
        <f t="shared" si="15"/>
        <v>1059337139.79</v>
      </c>
      <c r="M36" s="24">
        <f t="shared" si="15"/>
        <v>8615725</v>
      </c>
      <c r="N36" s="24">
        <f t="shared" si="15"/>
        <v>74923962.549999997</v>
      </c>
      <c r="O36" s="24">
        <f t="shared" si="15"/>
        <v>6548950</v>
      </c>
      <c r="P36" s="29">
        <f t="shared" si="2"/>
        <v>1651312496.8299999</v>
      </c>
    </row>
    <row r="37" spans="1:16" x14ac:dyDescent="0.3">
      <c r="A37" s="25" t="s">
        <v>40</v>
      </c>
      <c r="B37" s="22">
        <f t="shared" si="14"/>
        <v>5064679390</v>
      </c>
      <c r="C37" s="22">
        <f t="shared" si="14"/>
        <v>6480461975</v>
      </c>
      <c r="D37" s="22">
        <f>D38</f>
        <v>131981783</v>
      </c>
      <c r="E37" s="22">
        <f t="shared" si="15"/>
        <v>495678.99</v>
      </c>
      <c r="F37" s="22">
        <f t="shared" si="15"/>
        <v>211805947.88</v>
      </c>
      <c r="G37" s="22">
        <f t="shared" si="15"/>
        <v>10469418.32</v>
      </c>
      <c r="H37" s="22">
        <f t="shared" si="15"/>
        <v>45956047</v>
      </c>
      <c r="I37" s="22">
        <f t="shared" si="15"/>
        <v>38385899.799999997</v>
      </c>
      <c r="J37" s="22">
        <f t="shared" si="15"/>
        <v>25405497.5</v>
      </c>
      <c r="K37" s="22">
        <f t="shared" si="15"/>
        <v>37386447</v>
      </c>
      <c r="L37" s="22">
        <f t="shared" si="15"/>
        <v>1059337139.79</v>
      </c>
      <c r="M37" s="22">
        <f t="shared" si="15"/>
        <v>8615725</v>
      </c>
      <c r="N37" s="22">
        <f t="shared" si="15"/>
        <v>74923962.549999997</v>
      </c>
      <c r="O37" s="22">
        <f t="shared" si="15"/>
        <v>6548950</v>
      </c>
      <c r="P37" s="19">
        <f t="shared" si="2"/>
        <v>1651312496.8299999</v>
      </c>
    </row>
    <row r="38" spans="1:16" x14ac:dyDescent="0.3">
      <c r="A38" s="20" t="s">
        <v>41</v>
      </c>
      <c r="B38" s="21">
        <v>5064679390</v>
      </c>
      <c r="C38" s="21">
        <v>6480461975</v>
      </c>
      <c r="D38" s="21">
        <v>131981783</v>
      </c>
      <c r="E38" s="21">
        <v>495678.99</v>
      </c>
      <c r="F38" s="21">
        <v>211805947.88</v>
      </c>
      <c r="G38" s="21">
        <v>10469418.32</v>
      </c>
      <c r="H38" s="21">
        <v>45956047</v>
      </c>
      <c r="I38" s="21">
        <v>38385899.799999997</v>
      </c>
      <c r="J38" s="21">
        <v>25405497.5</v>
      </c>
      <c r="K38" s="21">
        <v>37386447</v>
      </c>
      <c r="L38" s="21">
        <v>1059337139.79</v>
      </c>
      <c r="M38" s="21">
        <v>8615725</v>
      </c>
      <c r="N38" s="21">
        <v>74923962.549999997</v>
      </c>
      <c r="O38" s="21">
        <v>6548950</v>
      </c>
      <c r="P38" s="19">
        <f t="shared" si="2"/>
        <v>1651312496.8299999</v>
      </c>
    </row>
    <row r="39" spans="1:16" x14ac:dyDescent="0.3">
      <c r="A39" s="16" t="s">
        <v>49</v>
      </c>
      <c r="B39" s="24">
        <f>B40</f>
        <v>71129</v>
      </c>
      <c r="C39" s="24">
        <f t="shared" ref="C39:O39" si="16">C40</f>
        <v>71129</v>
      </c>
      <c r="D39" s="24">
        <f t="shared" si="16"/>
        <v>0</v>
      </c>
      <c r="E39" s="24">
        <f t="shared" si="16"/>
        <v>0</v>
      </c>
      <c r="F39" s="24">
        <f t="shared" si="16"/>
        <v>0</v>
      </c>
      <c r="G39" s="24">
        <f t="shared" si="16"/>
        <v>0</v>
      </c>
      <c r="H39" s="24">
        <f t="shared" si="16"/>
        <v>0</v>
      </c>
      <c r="I39" s="24">
        <f t="shared" si="16"/>
        <v>0</v>
      </c>
      <c r="J39" s="24">
        <f t="shared" si="16"/>
        <v>0</v>
      </c>
      <c r="K39" s="24">
        <f t="shared" si="16"/>
        <v>0</v>
      </c>
      <c r="L39" s="24">
        <f t="shared" si="16"/>
        <v>0</v>
      </c>
      <c r="M39" s="24">
        <f t="shared" si="16"/>
        <v>0</v>
      </c>
      <c r="N39" s="24">
        <f t="shared" si="16"/>
        <v>0</v>
      </c>
      <c r="O39" s="24">
        <f t="shared" si="16"/>
        <v>0</v>
      </c>
      <c r="P39" s="29">
        <f t="shared" si="2"/>
        <v>0</v>
      </c>
    </row>
    <row r="40" spans="1:16" x14ac:dyDescent="0.3">
      <c r="A40" s="25" t="s">
        <v>50</v>
      </c>
      <c r="B40" s="22">
        <v>71129</v>
      </c>
      <c r="C40" s="22">
        <v>71129</v>
      </c>
      <c r="D40" s="22">
        <v>0</v>
      </c>
      <c r="E40" s="22">
        <v>0</v>
      </c>
      <c r="F40" s="22">
        <v>0</v>
      </c>
      <c r="G40" s="22">
        <v>0</v>
      </c>
      <c r="H40" s="22">
        <v>0</v>
      </c>
      <c r="I40" s="22">
        <v>0</v>
      </c>
      <c r="J40" s="22">
        <v>0</v>
      </c>
      <c r="K40" s="22">
        <v>0</v>
      </c>
      <c r="L40" s="22">
        <v>0</v>
      </c>
      <c r="M40" s="22">
        <v>0</v>
      </c>
      <c r="N40" s="22">
        <v>0</v>
      </c>
      <c r="O40" s="22">
        <v>0</v>
      </c>
      <c r="P40" s="19">
        <f t="shared" si="2"/>
        <v>0</v>
      </c>
    </row>
    <row r="41" spans="1:16" x14ac:dyDescent="0.3">
      <c r="A41" s="26" t="s">
        <v>42</v>
      </c>
      <c r="B41" s="31">
        <f>+B12+B33</f>
        <v>80545575543</v>
      </c>
      <c r="C41" s="31">
        <f>+C12+C33</f>
        <v>86101627522.509995</v>
      </c>
      <c r="D41" s="27">
        <f>+D12+D33</f>
        <v>1514363539.6599998</v>
      </c>
      <c r="E41" s="27">
        <f t="shared" ref="E41:O41" si="17">+E12+E33</f>
        <v>3724847057.3699999</v>
      </c>
      <c r="F41" s="27">
        <f t="shared" si="17"/>
        <v>6150123282.4699993</v>
      </c>
      <c r="G41" s="27">
        <f t="shared" si="17"/>
        <v>4047391473.9500003</v>
      </c>
      <c r="H41" s="27">
        <f t="shared" si="17"/>
        <v>3937901186.0500007</v>
      </c>
      <c r="I41" s="27">
        <f t="shared" si="17"/>
        <v>4115782672.2700005</v>
      </c>
      <c r="J41" s="27">
        <f t="shared" si="17"/>
        <v>3705020160.0900006</v>
      </c>
      <c r="K41" s="27">
        <f t="shared" si="17"/>
        <v>4308784706.9200001</v>
      </c>
      <c r="L41" s="27">
        <f t="shared" si="17"/>
        <v>5365489687.7700005</v>
      </c>
      <c r="M41" s="27">
        <f t="shared" si="17"/>
        <v>4503205402.8500004</v>
      </c>
      <c r="N41" s="27">
        <f t="shared" si="17"/>
        <v>4430421239.79</v>
      </c>
      <c r="O41" s="27">
        <f t="shared" si="17"/>
        <v>8481480034.5599985</v>
      </c>
      <c r="P41" s="27">
        <f>SUM(D41:O41)</f>
        <v>54284810443.75</v>
      </c>
    </row>
    <row r="43" spans="1:16" x14ac:dyDescent="0.3">
      <c r="A43" s="26" t="s">
        <v>51</v>
      </c>
      <c r="B43" s="31">
        <f>B44+B49</f>
        <v>1105565000</v>
      </c>
      <c r="C43" s="31">
        <f>+C44+C49</f>
        <v>1393067802</v>
      </c>
      <c r="D43" s="27">
        <f t="shared" ref="D43:O43" si="18">+D44</f>
        <v>0</v>
      </c>
      <c r="E43" s="27">
        <f t="shared" si="18"/>
        <v>83333333</v>
      </c>
      <c r="F43" s="27">
        <f t="shared" si="18"/>
        <v>83333333</v>
      </c>
      <c r="G43" s="27">
        <f t="shared" si="18"/>
        <v>83333333</v>
      </c>
      <c r="H43" s="27">
        <f t="shared" si="18"/>
        <v>83333333</v>
      </c>
      <c r="I43" s="27">
        <f t="shared" si="18"/>
        <v>83333333</v>
      </c>
      <c r="J43" s="27">
        <f t="shared" si="18"/>
        <v>166666666</v>
      </c>
      <c r="K43" s="27">
        <f t="shared" si="18"/>
        <v>83333333</v>
      </c>
      <c r="L43" s="27">
        <f t="shared" si="18"/>
        <v>83333333</v>
      </c>
      <c r="M43" s="27">
        <f t="shared" si="18"/>
        <v>83333333</v>
      </c>
      <c r="N43" s="27">
        <f t="shared" si="18"/>
        <v>83333333</v>
      </c>
      <c r="O43" s="27">
        <f t="shared" si="18"/>
        <v>83333333</v>
      </c>
      <c r="P43" s="27">
        <f>SUM(D43:O43)</f>
        <v>999999996</v>
      </c>
    </row>
    <row r="44" spans="1:16" x14ac:dyDescent="0.3">
      <c r="A44" s="35" t="s">
        <v>52</v>
      </c>
      <c r="B44" s="15">
        <f>B45+B47</f>
        <v>1000000000</v>
      </c>
      <c r="C44" s="15">
        <f>C45+C47</f>
        <v>1287502802</v>
      </c>
      <c r="D44" s="15">
        <f t="shared" ref="D44:O44" si="19">D45+D47</f>
        <v>0</v>
      </c>
      <c r="E44" s="15">
        <f t="shared" si="19"/>
        <v>83333333</v>
      </c>
      <c r="F44" s="15">
        <f t="shared" si="19"/>
        <v>83333333</v>
      </c>
      <c r="G44" s="15">
        <f t="shared" si="19"/>
        <v>83333333</v>
      </c>
      <c r="H44" s="15">
        <f t="shared" si="19"/>
        <v>83333333</v>
      </c>
      <c r="I44" s="15">
        <f t="shared" si="19"/>
        <v>83333333</v>
      </c>
      <c r="J44" s="15">
        <f t="shared" si="19"/>
        <v>166666666</v>
      </c>
      <c r="K44" s="15">
        <f t="shared" si="19"/>
        <v>83333333</v>
      </c>
      <c r="L44" s="15">
        <f t="shared" si="19"/>
        <v>83333333</v>
      </c>
      <c r="M44" s="15">
        <f t="shared" si="19"/>
        <v>83333333</v>
      </c>
      <c r="N44" s="15">
        <f t="shared" si="19"/>
        <v>83333333</v>
      </c>
      <c r="O44" s="15">
        <f t="shared" si="19"/>
        <v>83333333</v>
      </c>
      <c r="P44" s="37">
        <f t="shared" ref="P44:P45" si="20">SUM(D44:O44)</f>
        <v>999999996</v>
      </c>
    </row>
    <row r="45" spans="1:16" x14ac:dyDescent="0.3">
      <c r="A45" s="18" t="s">
        <v>53</v>
      </c>
      <c r="B45" s="30">
        <f>B46</f>
        <v>0</v>
      </c>
      <c r="C45" s="30">
        <f t="shared" ref="C45:O45" si="21">C46</f>
        <v>287502802</v>
      </c>
      <c r="D45" s="23">
        <f t="shared" si="21"/>
        <v>0</v>
      </c>
      <c r="E45" s="23">
        <f t="shared" si="21"/>
        <v>0</v>
      </c>
      <c r="F45" s="23">
        <f t="shared" si="21"/>
        <v>0</v>
      </c>
      <c r="G45" s="23">
        <f t="shared" si="21"/>
        <v>0</v>
      </c>
      <c r="H45" s="23">
        <f t="shared" si="21"/>
        <v>0</v>
      </c>
      <c r="I45" s="23">
        <f t="shared" si="21"/>
        <v>0</v>
      </c>
      <c r="J45" s="23">
        <f t="shared" si="21"/>
        <v>0</v>
      </c>
      <c r="K45" s="23">
        <f t="shared" si="21"/>
        <v>0</v>
      </c>
      <c r="L45" s="23">
        <f t="shared" si="21"/>
        <v>0</v>
      </c>
      <c r="M45" s="23">
        <f t="shared" si="21"/>
        <v>0</v>
      </c>
      <c r="N45" s="23">
        <f t="shared" si="21"/>
        <v>0</v>
      </c>
      <c r="O45" s="23">
        <f t="shared" si="21"/>
        <v>0</v>
      </c>
      <c r="P45" s="38">
        <f t="shared" si="20"/>
        <v>0</v>
      </c>
    </row>
    <row r="46" spans="1:16" x14ac:dyDescent="0.3">
      <c r="A46" s="40" t="s">
        <v>54</v>
      </c>
      <c r="B46" s="41">
        <v>0</v>
      </c>
      <c r="C46" s="41">
        <v>287502802</v>
      </c>
      <c r="D46" s="41">
        <v>0</v>
      </c>
      <c r="E46" s="41">
        <v>0</v>
      </c>
      <c r="F46" s="41">
        <v>0</v>
      </c>
      <c r="G46" s="41">
        <v>0</v>
      </c>
      <c r="H46" s="41">
        <v>0</v>
      </c>
      <c r="I46" s="41">
        <v>0</v>
      </c>
      <c r="J46" s="41">
        <v>0</v>
      </c>
      <c r="K46" s="41">
        <v>0</v>
      </c>
      <c r="L46" s="41">
        <v>0</v>
      </c>
      <c r="M46" s="41">
        <v>0</v>
      </c>
      <c r="N46" s="41">
        <v>0</v>
      </c>
      <c r="O46" s="41">
        <v>0</v>
      </c>
      <c r="P46" s="39">
        <f t="shared" ref="P46:P51" si="22">SUM(D46:O46)</f>
        <v>0</v>
      </c>
    </row>
    <row r="47" spans="1:16" x14ac:dyDescent="0.3">
      <c r="A47" s="18" t="s">
        <v>55</v>
      </c>
      <c r="B47" s="30">
        <f>B48</f>
        <v>1000000000</v>
      </c>
      <c r="C47" s="30">
        <f t="shared" ref="C47:O47" si="23">C48</f>
        <v>1000000000</v>
      </c>
      <c r="D47" s="30">
        <f t="shared" si="23"/>
        <v>0</v>
      </c>
      <c r="E47" s="30">
        <f t="shared" si="23"/>
        <v>83333333</v>
      </c>
      <c r="F47" s="30">
        <f t="shared" si="23"/>
        <v>83333333</v>
      </c>
      <c r="G47" s="30">
        <f t="shared" si="23"/>
        <v>83333333</v>
      </c>
      <c r="H47" s="30">
        <f t="shared" si="23"/>
        <v>83333333</v>
      </c>
      <c r="I47" s="30">
        <f t="shared" si="23"/>
        <v>83333333</v>
      </c>
      <c r="J47" s="30">
        <f t="shared" si="23"/>
        <v>166666666</v>
      </c>
      <c r="K47" s="30">
        <f t="shared" si="23"/>
        <v>83333333</v>
      </c>
      <c r="L47" s="30">
        <f t="shared" si="23"/>
        <v>83333333</v>
      </c>
      <c r="M47" s="30">
        <f t="shared" si="23"/>
        <v>83333333</v>
      </c>
      <c r="N47" s="30">
        <f t="shared" si="23"/>
        <v>83333333</v>
      </c>
      <c r="O47" s="30">
        <f t="shared" si="23"/>
        <v>83333333</v>
      </c>
      <c r="P47" s="38">
        <f t="shared" si="22"/>
        <v>999999996</v>
      </c>
    </row>
    <row r="48" spans="1:16" x14ac:dyDescent="0.3">
      <c r="A48" s="40" t="s">
        <v>56</v>
      </c>
      <c r="B48" s="41">
        <v>1000000000</v>
      </c>
      <c r="C48" s="41">
        <v>1000000000</v>
      </c>
      <c r="D48" s="41">
        <v>0</v>
      </c>
      <c r="E48" s="41">
        <v>83333333</v>
      </c>
      <c r="F48" s="41">
        <v>83333333</v>
      </c>
      <c r="G48" s="41">
        <v>83333333</v>
      </c>
      <c r="H48" s="41">
        <v>83333333</v>
      </c>
      <c r="I48" s="41">
        <v>83333333</v>
      </c>
      <c r="J48" s="41">
        <v>166666666</v>
      </c>
      <c r="K48" s="41">
        <v>83333333</v>
      </c>
      <c r="L48" s="41">
        <v>83333333</v>
      </c>
      <c r="M48" s="41">
        <v>83333333</v>
      </c>
      <c r="N48" s="41">
        <v>83333333</v>
      </c>
      <c r="O48" s="41">
        <v>83333333</v>
      </c>
      <c r="P48" s="39">
        <f t="shared" si="22"/>
        <v>999999996</v>
      </c>
    </row>
    <row r="49" spans="1:16" x14ac:dyDescent="0.3">
      <c r="A49" s="35" t="s">
        <v>57</v>
      </c>
      <c r="B49" s="15">
        <f>B50+B52</f>
        <v>105565000</v>
      </c>
      <c r="C49" s="15">
        <f>C50+C52</f>
        <v>105565000</v>
      </c>
      <c r="D49" s="15">
        <f t="shared" ref="D49:O49" si="24">D50+D52</f>
        <v>0</v>
      </c>
      <c r="E49" s="15">
        <f t="shared" si="24"/>
        <v>0</v>
      </c>
      <c r="F49" s="15">
        <f t="shared" si="24"/>
        <v>0</v>
      </c>
      <c r="G49" s="15">
        <f t="shared" si="24"/>
        <v>0</v>
      </c>
      <c r="H49" s="15">
        <f t="shared" si="24"/>
        <v>0</v>
      </c>
      <c r="I49" s="15">
        <f t="shared" si="24"/>
        <v>0</v>
      </c>
      <c r="J49" s="15">
        <f t="shared" si="24"/>
        <v>0</v>
      </c>
      <c r="K49" s="15">
        <f t="shared" si="24"/>
        <v>0</v>
      </c>
      <c r="L49" s="15">
        <f t="shared" si="24"/>
        <v>0</v>
      </c>
      <c r="M49" s="15">
        <f t="shared" si="24"/>
        <v>0</v>
      </c>
      <c r="N49" s="15">
        <f t="shared" si="24"/>
        <v>0</v>
      </c>
      <c r="O49" s="15">
        <f t="shared" si="24"/>
        <v>0</v>
      </c>
      <c r="P49" s="37">
        <f t="shared" si="22"/>
        <v>0</v>
      </c>
    </row>
    <row r="50" spans="1:16" x14ac:dyDescent="0.3">
      <c r="A50" s="18" t="s">
        <v>58</v>
      </c>
      <c r="B50" s="30">
        <f>B51</f>
        <v>0</v>
      </c>
      <c r="C50" s="30">
        <f t="shared" ref="C50:O50" si="25">C51</f>
        <v>0</v>
      </c>
      <c r="D50" s="23">
        <f t="shared" si="25"/>
        <v>0</v>
      </c>
      <c r="E50" s="23">
        <f t="shared" si="25"/>
        <v>0</v>
      </c>
      <c r="F50" s="23">
        <f t="shared" si="25"/>
        <v>0</v>
      </c>
      <c r="G50" s="23">
        <f t="shared" si="25"/>
        <v>0</v>
      </c>
      <c r="H50" s="23">
        <f t="shared" si="25"/>
        <v>0</v>
      </c>
      <c r="I50" s="23">
        <f t="shared" si="25"/>
        <v>0</v>
      </c>
      <c r="J50" s="23">
        <f t="shared" si="25"/>
        <v>0</v>
      </c>
      <c r="K50" s="23">
        <f t="shared" si="25"/>
        <v>0</v>
      </c>
      <c r="L50" s="23">
        <f t="shared" si="25"/>
        <v>0</v>
      </c>
      <c r="M50" s="23">
        <f t="shared" si="25"/>
        <v>0</v>
      </c>
      <c r="N50" s="23">
        <f t="shared" si="25"/>
        <v>0</v>
      </c>
      <c r="O50" s="23">
        <f t="shared" si="25"/>
        <v>0</v>
      </c>
      <c r="P50" s="38">
        <f t="shared" si="22"/>
        <v>0</v>
      </c>
    </row>
    <row r="51" spans="1:16" x14ac:dyDescent="0.3">
      <c r="A51" s="40" t="s">
        <v>59</v>
      </c>
      <c r="B51" s="39">
        <v>0</v>
      </c>
      <c r="C51" s="39">
        <v>0</v>
      </c>
      <c r="D51" s="39">
        <v>0</v>
      </c>
      <c r="E51" s="39">
        <v>0</v>
      </c>
      <c r="F51" s="39">
        <v>0</v>
      </c>
      <c r="G51" s="39">
        <v>0</v>
      </c>
      <c r="H51" s="39">
        <v>0</v>
      </c>
      <c r="I51" s="39">
        <v>0</v>
      </c>
      <c r="J51" s="39">
        <v>0</v>
      </c>
      <c r="K51" s="39">
        <v>0</v>
      </c>
      <c r="L51" s="39">
        <v>0</v>
      </c>
      <c r="M51" s="39">
        <v>0</v>
      </c>
      <c r="N51" s="39">
        <v>0</v>
      </c>
      <c r="O51" s="39">
        <v>0</v>
      </c>
      <c r="P51" s="39">
        <f t="shared" si="22"/>
        <v>0</v>
      </c>
    </row>
    <row r="52" spans="1:16" x14ac:dyDescent="0.3">
      <c r="A52" s="18" t="s">
        <v>70</v>
      </c>
      <c r="B52" s="30">
        <f>B53</f>
        <v>105565000</v>
      </c>
      <c r="C52" s="30">
        <f t="shared" ref="C52:O52" si="26">C53</f>
        <v>105565000</v>
      </c>
      <c r="D52" s="30">
        <f t="shared" si="26"/>
        <v>0</v>
      </c>
      <c r="E52" s="30">
        <f t="shared" si="26"/>
        <v>0</v>
      </c>
      <c r="F52" s="30">
        <f t="shared" si="26"/>
        <v>0</v>
      </c>
      <c r="G52" s="30">
        <f t="shared" si="26"/>
        <v>0</v>
      </c>
      <c r="H52" s="30">
        <f t="shared" si="26"/>
        <v>0</v>
      </c>
      <c r="I52" s="30">
        <f t="shared" si="26"/>
        <v>0</v>
      </c>
      <c r="J52" s="30">
        <f t="shared" si="26"/>
        <v>0</v>
      </c>
      <c r="K52" s="30">
        <f t="shared" si="26"/>
        <v>0</v>
      </c>
      <c r="L52" s="30">
        <f t="shared" si="26"/>
        <v>0</v>
      </c>
      <c r="M52" s="30">
        <f t="shared" si="26"/>
        <v>0</v>
      </c>
      <c r="N52" s="30">
        <f t="shared" si="26"/>
        <v>0</v>
      </c>
      <c r="O52" s="30">
        <f t="shared" si="26"/>
        <v>0</v>
      </c>
      <c r="P52" s="39">
        <f t="shared" ref="P52:P53" si="27">SUM(D52:O52)</f>
        <v>0</v>
      </c>
    </row>
    <row r="53" spans="1:16" x14ac:dyDescent="0.3">
      <c r="A53" s="40" t="s">
        <v>71</v>
      </c>
      <c r="B53" s="39">
        <v>105565000</v>
      </c>
      <c r="C53" s="39">
        <v>105565000</v>
      </c>
      <c r="D53" s="39">
        <v>0</v>
      </c>
      <c r="E53" s="39">
        <v>0</v>
      </c>
      <c r="F53" s="39">
        <v>0</v>
      </c>
      <c r="G53" s="39">
        <v>0</v>
      </c>
      <c r="H53" s="39">
        <v>0</v>
      </c>
      <c r="I53" s="39">
        <v>0</v>
      </c>
      <c r="J53" s="39">
        <v>0</v>
      </c>
      <c r="K53" s="39">
        <v>0</v>
      </c>
      <c r="L53" s="39">
        <v>0</v>
      </c>
      <c r="M53" s="39">
        <v>0</v>
      </c>
      <c r="N53" s="39">
        <v>0</v>
      </c>
      <c r="O53" s="39">
        <v>0</v>
      </c>
      <c r="P53" s="39">
        <f t="shared" si="27"/>
        <v>0</v>
      </c>
    </row>
    <row r="54" spans="1:16" x14ac:dyDescent="0.3">
      <c r="A54" s="26" t="s">
        <v>60</v>
      </c>
      <c r="B54" s="31">
        <f>B41+B43</f>
        <v>81651140543</v>
      </c>
      <c r="C54" s="31">
        <f t="shared" ref="C54:O54" si="28">+C43+C41</f>
        <v>87494695324.509995</v>
      </c>
      <c r="D54" s="27">
        <f t="shared" si="28"/>
        <v>1514363539.6599998</v>
      </c>
      <c r="E54" s="27">
        <f t="shared" si="28"/>
        <v>3808180390.3699999</v>
      </c>
      <c r="F54" s="27">
        <f t="shared" si="28"/>
        <v>6233456615.4699993</v>
      </c>
      <c r="G54" s="27">
        <f t="shared" si="28"/>
        <v>4130724806.9500003</v>
      </c>
      <c r="H54" s="27">
        <f t="shared" si="28"/>
        <v>4021234519.0500007</v>
      </c>
      <c r="I54" s="27">
        <f t="shared" si="28"/>
        <v>4199116005.2700005</v>
      </c>
      <c r="J54" s="27">
        <f t="shared" si="28"/>
        <v>3871686826.0900006</v>
      </c>
      <c r="K54" s="27">
        <f t="shared" si="28"/>
        <v>4392118039.9200001</v>
      </c>
      <c r="L54" s="27">
        <f t="shared" si="28"/>
        <v>5448823020.7700005</v>
      </c>
      <c r="M54" s="27">
        <f t="shared" si="28"/>
        <v>4586538735.8500004</v>
      </c>
      <c r="N54" s="27">
        <f t="shared" si="28"/>
        <v>4513754572.79</v>
      </c>
      <c r="O54" s="27">
        <f t="shared" si="28"/>
        <v>8564813367.5599985</v>
      </c>
      <c r="P54" s="27">
        <f>P41+P43</f>
        <v>55284810439.75</v>
      </c>
    </row>
    <row r="55" spans="1:16" x14ac:dyDescent="0.3">
      <c r="A55" s="42" t="s">
        <v>43</v>
      </c>
    </row>
    <row r="56" spans="1:16" x14ac:dyDescent="0.3">
      <c r="A56" s="43" t="s">
        <v>44</v>
      </c>
    </row>
  </sheetData>
  <mergeCells count="8">
    <mergeCell ref="A4:P4"/>
    <mergeCell ref="A3:P3"/>
    <mergeCell ref="A6:P6"/>
    <mergeCell ref="A10:A11"/>
    <mergeCell ref="B10:B11"/>
    <mergeCell ref="C10:C11"/>
    <mergeCell ref="D10:P10"/>
    <mergeCell ref="A5:P5"/>
  </mergeCells>
  <pageMargins left="0.7" right="0.7" top="0.75" bottom="0.75" header="0.3" footer="0.3"/>
  <pageSetup orientation="portrait" r:id="rId1"/>
  <ignoredErrors>
    <ignoredError sqref="P14:P32 P34:P40 P46:P51 P53" formulaRange="1"/>
    <ignoredError sqref="P33"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9"/>
  <sheetViews>
    <sheetView showGridLines="0" zoomScale="90" zoomScaleNormal="90" workbookViewId="0">
      <selection activeCell="A10" sqref="A10:A11"/>
    </sheetView>
  </sheetViews>
  <sheetFormatPr baseColWidth="10" defaultColWidth="11.44140625" defaultRowHeight="14.4" x14ac:dyDescent="0.3"/>
  <cols>
    <col min="1" max="1" width="83.6640625" customWidth="1"/>
    <col min="2" max="3" width="17.6640625" customWidth="1"/>
    <col min="4" max="4" width="10" bestFit="1" customWidth="1"/>
    <col min="5" max="5" width="10.33203125" bestFit="1" customWidth="1"/>
    <col min="6" max="8" width="10" bestFit="1" customWidth="1"/>
    <col min="9" max="9" width="11.109375" bestFit="1" customWidth="1"/>
    <col min="10" max="11" width="10" bestFit="1" customWidth="1"/>
    <col min="12" max="12" width="13.44140625" bestFit="1" customWidth="1"/>
    <col min="13" max="13" width="10.6640625" bestFit="1" customWidth="1"/>
    <col min="14" max="14" width="13.44140625" bestFit="1" customWidth="1"/>
    <col min="15" max="15" width="13.44140625" customWidth="1"/>
    <col min="16" max="16" width="15.44140625" bestFit="1" customWidth="1"/>
  </cols>
  <sheetData>
    <row r="1" spans="1:16" x14ac:dyDescent="0.3">
      <c r="B1" s="1"/>
      <c r="C1" s="1"/>
      <c r="D1" s="2"/>
      <c r="E1" s="2"/>
      <c r="F1" s="2"/>
      <c r="G1" s="2"/>
      <c r="H1" s="2"/>
      <c r="I1" s="2"/>
      <c r="J1" s="2"/>
      <c r="K1" s="2"/>
      <c r="L1" s="2"/>
      <c r="N1" s="3"/>
      <c r="O1" s="3"/>
    </row>
    <row r="2" spans="1:16" x14ac:dyDescent="0.3">
      <c r="B2" s="1"/>
      <c r="C2" s="1"/>
      <c r="D2" s="2"/>
      <c r="E2" s="2"/>
      <c r="F2" s="2"/>
      <c r="G2" s="2"/>
      <c r="H2" s="2"/>
      <c r="I2" s="2"/>
      <c r="J2" s="2"/>
      <c r="K2" s="2"/>
      <c r="L2" s="2"/>
      <c r="N2" s="3"/>
      <c r="O2" s="3"/>
    </row>
    <row r="3" spans="1:16" ht="28.8" x14ac:dyDescent="0.3">
      <c r="A3" s="98" t="s">
        <v>0</v>
      </c>
      <c r="B3" s="98"/>
      <c r="C3" s="98"/>
      <c r="D3" s="98"/>
      <c r="E3" s="98"/>
      <c r="F3" s="98"/>
      <c r="G3" s="98"/>
      <c r="H3" s="98"/>
      <c r="I3" s="98"/>
      <c r="J3" s="98"/>
      <c r="K3" s="98"/>
      <c r="L3" s="98"/>
      <c r="M3" s="98"/>
      <c r="N3" s="98"/>
      <c r="O3" s="98"/>
      <c r="P3" s="98"/>
    </row>
    <row r="4" spans="1:16" ht="21" x14ac:dyDescent="0.3">
      <c r="A4" s="97" t="s">
        <v>1</v>
      </c>
      <c r="B4" s="97"/>
      <c r="C4" s="97"/>
      <c r="D4" s="97"/>
      <c r="E4" s="97"/>
      <c r="F4" s="97"/>
      <c r="G4" s="97"/>
      <c r="H4" s="97"/>
      <c r="I4" s="97"/>
      <c r="J4" s="97"/>
      <c r="K4" s="97"/>
      <c r="L4" s="97"/>
      <c r="M4" s="97"/>
      <c r="N4" s="97"/>
      <c r="O4" s="97"/>
      <c r="P4" s="97"/>
    </row>
    <row r="5" spans="1:16" ht="18" x14ac:dyDescent="0.3">
      <c r="A5" s="106" t="s">
        <v>2</v>
      </c>
      <c r="B5" s="106"/>
      <c r="C5" s="106"/>
      <c r="D5" s="106"/>
      <c r="E5" s="106"/>
      <c r="F5" s="106"/>
      <c r="G5" s="106"/>
      <c r="H5" s="106"/>
      <c r="I5" s="106"/>
      <c r="J5" s="106"/>
      <c r="K5" s="106"/>
      <c r="L5" s="106"/>
      <c r="M5" s="106"/>
      <c r="N5" s="106"/>
      <c r="O5" s="106"/>
      <c r="P5" s="106"/>
    </row>
    <row r="6" spans="1:16" ht="15.6" x14ac:dyDescent="0.3">
      <c r="A6" s="99" t="s">
        <v>3</v>
      </c>
      <c r="B6" s="99"/>
      <c r="C6" s="99"/>
      <c r="D6" s="99"/>
      <c r="E6" s="99"/>
      <c r="F6" s="99"/>
      <c r="G6" s="99"/>
      <c r="H6" s="99"/>
      <c r="I6" s="99"/>
      <c r="J6" s="99"/>
      <c r="K6" s="99"/>
      <c r="L6" s="99"/>
      <c r="M6" s="99"/>
      <c r="N6" s="99"/>
      <c r="O6" s="99"/>
      <c r="P6" s="99"/>
    </row>
    <row r="7" spans="1:16" x14ac:dyDescent="0.3">
      <c r="A7" s="4"/>
      <c r="B7" s="5"/>
      <c r="C7" s="5"/>
      <c r="D7" s="6"/>
      <c r="E7" s="6"/>
      <c r="F7" s="6"/>
      <c r="G7" s="6"/>
      <c r="H7" s="6"/>
      <c r="I7" s="6"/>
      <c r="J7" s="6"/>
      <c r="K7" s="6"/>
      <c r="L7" s="6"/>
      <c r="N7" s="3"/>
      <c r="O7" s="3"/>
    </row>
    <row r="8" spans="1:16" x14ac:dyDescent="0.3">
      <c r="A8" s="7" t="s">
        <v>72</v>
      </c>
      <c r="B8" s="8"/>
      <c r="C8" s="8"/>
      <c r="D8" s="9"/>
      <c r="E8" s="9"/>
      <c r="F8" s="9"/>
      <c r="G8" s="9"/>
      <c r="H8" s="9"/>
      <c r="I8" s="9"/>
      <c r="J8" s="9"/>
      <c r="K8" s="9"/>
      <c r="L8" s="9"/>
      <c r="N8" s="3"/>
      <c r="O8" s="3"/>
      <c r="P8" s="10" t="s">
        <v>5</v>
      </c>
    </row>
    <row r="9" spans="1:16" x14ac:dyDescent="0.3">
      <c r="A9" s="11"/>
      <c r="B9" s="8"/>
      <c r="C9" s="8"/>
      <c r="D9" s="9"/>
      <c r="E9" s="9"/>
      <c r="F9" s="9"/>
      <c r="G9" s="9"/>
      <c r="H9" s="9"/>
      <c r="I9" s="9"/>
      <c r="J9" s="9"/>
      <c r="K9" s="9"/>
      <c r="L9" s="9"/>
      <c r="M9" s="12"/>
      <c r="N9" s="3"/>
      <c r="O9" s="3"/>
    </row>
    <row r="10" spans="1:16" ht="15" customHeight="1" x14ac:dyDescent="0.3">
      <c r="A10" s="100" t="s">
        <v>6</v>
      </c>
      <c r="B10" s="102" t="s">
        <v>7</v>
      </c>
      <c r="C10" s="102" t="s">
        <v>8</v>
      </c>
      <c r="D10" s="104" t="s">
        <v>9</v>
      </c>
      <c r="E10" s="105"/>
      <c r="F10" s="105"/>
      <c r="G10" s="105"/>
      <c r="H10" s="105"/>
      <c r="I10" s="105"/>
      <c r="J10" s="105"/>
      <c r="K10" s="105"/>
      <c r="L10" s="105"/>
      <c r="M10" s="105"/>
      <c r="N10" s="105"/>
      <c r="O10" s="105"/>
      <c r="P10" s="105"/>
    </row>
    <row r="11" spans="1:16" x14ac:dyDescent="0.3">
      <c r="A11" s="101"/>
      <c r="B11" s="103"/>
      <c r="C11" s="103"/>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3">
      <c r="A12" s="14" t="s">
        <v>23</v>
      </c>
      <c r="B12" s="15">
        <f>B13+B17+B20+B26+B31+B32</f>
        <v>89843389059</v>
      </c>
      <c r="C12" s="15">
        <f>C13+C17+C20+C26+C31+C32</f>
        <v>89577446688.820007</v>
      </c>
      <c r="D12" s="15">
        <f>D13+D17+D20+D26+D31+D32</f>
        <v>3608662053.9999995</v>
      </c>
      <c r="E12" s="15">
        <f t="shared" ref="E12:O12" si="0">E13+E17+E20+E26+E31+E32</f>
        <v>4544276090.5899992</v>
      </c>
      <c r="F12" s="15">
        <f t="shared" si="0"/>
        <v>4745320553.6999998</v>
      </c>
      <c r="G12" s="15">
        <f t="shared" si="0"/>
        <v>4794351269.3499994</v>
      </c>
      <c r="H12" s="15">
        <f t="shared" si="0"/>
        <v>4730180436.7699995</v>
      </c>
      <c r="I12" s="15">
        <f t="shared" si="0"/>
        <v>4577619534.3900003</v>
      </c>
      <c r="J12" s="15">
        <f t="shared" si="0"/>
        <v>4446619687.1099997</v>
      </c>
      <c r="K12" s="15">
        <f t="shared" si="0"/>
        <v>4862117155.7299995</v>
      </c>
      <c r="L12" s="15">
        <f t="shared" si="0"/>
        <v>4785742261.8499994</v>
      </c>
      <c r="M12" s="15">
        <f t="shared" si="0"/>
        <v>5412489465.5799999</v>
      </c>
      <c r="N12" s="15">
        <f t="shared" si="0"/>
        <v>5172047054.0100002</v>
      </c>
      <c r="O12" s="15">
        <f t="shared" si="0"/>
        <v>8056224574.04</v>
      </c>
      <c r="P12" s="15">
        <f>+P13+P17+P20+P26+P31+P32</f>
        <v>59735650137.120003</v>
      </c>
    </row>
    <row r="13" spans="1:16" x14ac:dyDescent="0.3">
      <c r="A13" s="16" t="s">
        <v>24</v>
      </c>
      <c r="B13" s="17">
        <f>B14+B15+B16</f>
        <v>1853960713</v>
      </c>
      <c r="C13" s="17">
        <f t="shared" ref="C13:O13" si="1">C14+C15+C16</f>
        <v>1795960705</v>
      </c>
      <c r="D13" s="17">
        <f t="shared" si="1"/>
        <v>0</v>
      </c>
      <c r="E13" s="17">
        <f t="shared" si="1"/>
        <v>0</v>
      </c>
      <c r="F13" s="17">
        <f t="shared" si="1"/>
        <v>0</v>
      </c>
      <c r="G13" s="17">
        <f t="shared" si="1"/>
        <v>0</v>
      </c>
      <c r="H13" s="17">
        <f t="shared" si="1"/>
        <v>0</v>
      </c>
      <c r="I13" s="17">
        <f t="shared" si="1"/>
        <v>0</v>
      </c>
      <c r="J13" s="17">
        <f t="shared" si="1"/>
        <v>0</v>
      </c>
      <c r="K13" s="17">
        <f t="shared" si="1"/>
        <v>0</v>
      </c>
      <c r="L13" s="17">
        <f t="shared" si="1"/>
        <v>0</v>
      </c>
      <c r="M13" s="17">
        <f t="shared" si="1"/>
        <v>0</v>
      </c>
      <c r="N13" s="17">
        <f t="shared" si="1"/>
        <v>0</v>
      </c>
      <c r="O13" s="17">
        <f t="shared" si="1"/>
        <v>0</v>
      </c>
      <c r="P13" s="17">
        <f t="shared" ref="P13:P28" si="2">+SUM(D13:O13)</f>
        <v>0</v>
      </c>
    </row>
    <row r="14" spans="1:16" x14ac:dyDescent="0.3">
      <c r="A14" s="25" t="s">
        <v>25</v>
      </c>
      <c r="B14" s="21">
        <v>1843960713</v>
      </c>
      <c r="C14" s="21">
        <v>1785960705</v>
      </c>
      <c r="D14" s="21">
        <v>0</v>
      </c>
      <c r="E14" s="21">
        <v>0</v>
      </c>
      <c r="F14" s="21">
        <v>0</v>
      </c>
      <c r="G14" s="21">
        <v>0</v>
      </c>
      <c r="H14" s="21">
        <v>0</v>
      </c>
      <c r="I14" s="21">
        <v>0</v>
      </c>
      <c r="J14" s="21">
        <v>0</v>
      </c>
      <c r="K14" s="21">
        <v>0</v>
      </c>
      <c r="L14" s="21">
        <v>0</v>
      </c>
      <c r="M14" s="21">
        <v>0</v>
      </c>
      <c r="N14" s="21">
        <v>0</v>
      </c>
      <c r="O14" s="21">
        <v>0</v>
      </c>
      <c r="P14" s="21">
        <f t="shared" si="2"/>
        <v>0</v>
      </c>
    </row>
    <row r="15" spans="1:16" x14ac:dyDescent="0.3">
      <c r="A15" s="25" t="s">
        <v>62</v>
      </c>
      <c r="B15" s="21">
        <v>10000000</v>
      </c>
      <c r="C15" s="21">
        <v>10000000</v>
      </c>
      <c r="D15" s="21">
        <v>0</v>
      </c>
      <c r="E15" s="21">
        <v>0</v>
      </c>
      <c r="F15" s="21">
        <v>0</v>
      </c>
      <c r="G15" s="21">
        <v>0</v>
      </c>
      <c r="H15" s="21">
        <v>0</v>
      </c>
      <c r="I15" s="21">
        <v>0</v>
      </c>
      <c r="J15" s="21">
        <v>0</v>
      </c>
      <c r="K15" s="21">
        <v>0</v>
      </c>
      <c r="L15" s="21">
        <v>0</v>
      </c>
      <c r="M15" s="21">
        <v>0</v>
      </c>
      <c r="N15" s="21">
        <v>0</v>
      </c>
      <c r="O15" s="21">
        <v>0</v>
      </c>
      <c r="P15" s="21">
        <f t="shared" si="2"/>
        <v>0</v>
      </c>
    </row>
    <row r="16" spans="1:16" x14ac:dyDescent="0.3">
      <c r="A16" s="25" t="s">
        <v>63</v>
      </c>
      <c r="B16" s="21">
        <v>0</v>
      </c>
      <c r="C16" s="21">
        <v>0</v>
      </c>
      <c r="D16" s="21">
        <v>0</v>
      </c>
      <c r="E16" s="21">
        <v>0</v>
      </c>
      <c r="F16" s="21">
        <v>0</v>
      </c>
      <c r="G16" s="21">
        <v>0</v>
      </c>
      <c r="H16" s="21">
        <v>0</v>
      </c>
      <c r="I16" s="21">
        <v>0</v>
      </c>
      <c r="J16" s="21">
        <v>0</v>
      </c>
      <c r="K16" s="21">
        <v>0</v>
      </c>
      <c r="L16" s="21">
        <v>0</v>
      </c>
      <c r="M16" s="21">
        <v>0</v>
      </c>
      <c r="N16" s="21">
        <v>0</v>
      </c>
      <c r="O16" s="21">
        <v>0</v>
      </c>
      <c r="P16" s="21">
        <f t="shared" si="2"/>
        <v>0</v>
      </c>
    </row>
    <row r="17" spans="1:16" x14ac:dyDescent="0.3">
      <c r="A17" s="16" t="s">
        <v>26</v>
      </c>
      <c r="B17" s="28">
        <f>B18+B19</f>
        <v>19796398066</v>
      </c>
      <c r="C17" s="28">
        <f>C18+C19</f>
        <v>20172641831.709999</v>
      </c>
      <c r="D17" s="28">
        <f t="shared" ref="D17:O17" si="3">D18+D19</f>
        <v>245342893.63000005</v>
      </c>
      <c r="E17" s="28">
        <f t="shared" si="3"/>
        <v>249194245.41999999</v>
      </c>
      <c r="F17" s="28">
        <f t="shared" si="3"/>
        <v>789473137.91000009</v>
      </c>
      <c r="G17" s="28">
        <f t="shared" si="3"/>
        <v>574918897.58000028</v>
      </c>
      <c r="H17" s="28">
        <f t="shared" si="3"/>
        <v>583754885.14000034</v>
      </c>
      <c r="I17" s="28">
        <f t="shared" si="3"/>
        <v>476885391.33000004</v>
      </c>
      <c r="J17" s="28">
        <f t="shared" si="3"/>
        <v>679494669.95999992</v>
      </c>
      <c r="K17" s="28">
        <f t="shared" si="3"/>
        <v>640975744.44000006</v>
      </c>
      <c r="L17" s="28">
        <f t="shared" si="3"/>
        <v>573388000.13</v>
      </c>
      <c r="M17" s="28">
        <f t="shared" si="3"/>
        <v>609557164.70000029</v>
      </c>
      <c r="N17" s="28">
        <f t="shared" si="3"/>
        <v>472324657.29999995</v>
      </c>
      <c r="O17" s="28">
        <f t="shared" si="3"/>
        <v>1318872374.9599998</v>
      </c>
      <c r="P17" s="29">
        <f t="shared" si="2"/>
        <v>7214182062.5000019</v>
      </c>
    </row>
    <row r="18" spans="1:16" x14ac:dyDescent="0.3">
      <c r="A18" s="25" t="s">
        <v>27</v>
      </c>
      <c r="B18" s="21">
        <v>15334390046</v>
      </c>
      <c r="C18" s="21">
        <v>15710633811.709999</v>
      </c>
      <c r="D18" s="21">
        <v>175716288.63000005</v>
      </c>
      <c r="E18" s="21">
        <v>192911237.13999999</v>
      </c>
      <c r="F18" s="21">
        <v>283571054.82999998</v>
      </c>
      <c r="G18" s="21">
        <v>216749495.91000012</v>
      </c>
      <c r="H18" s="21">
        <v>218391453.91000009</v>
      </c>
      <c r="I18" s="21">
        <v>198367845.98000008</v>
      </c>
      <c r="J18" s="21">
        <v>179269267.56000003</v>
      </c>
      <c r="K18" s="21">
        <v>205115097.62000006</v>
      </c>
      <c r="L18" s="21">
        <v>224290180.60000011</v>
      </c>
      <c r="M18" s="21">
        <v>299902021.84000015</v>
      </c>
      <c r="N18" s="21">
        <v>183648189.72999993</v>
      </c>
      <c r="O18" s="21">
        <v>213312934.95999995</v>
      </c>
      <c r="P18" s="19">
        <f t="shared" si="2"/>
        <v>2591245068.7100005</v>
      </c>
    </row>
    <row r="19" spans="1:16" x14ac:dyDescent="0.3">
      <c r="A19" s="25" t="s">
        <v>46</v>
      </c>
      <c r="B19" s="21">
        <v>4462008020</v>
      </c>
      <c r="C19" s="21">
        <v>4462008020</v>
      </c>
      <c r="D19" s="21">
        <v>69626605</v>
      </c>
      <c r="E19" s="21">
        <v>56283008.280000001</v>
      </c>
      <c r="F19" s="21">
        <v>505902083.08000004</v>
      </c>
      <c r="G19" s="21">
        <v>358169401.6700002</v>
      </c>
      <c r="H19" s="21">
        <v>365363431.2300002</v>
      </c>
      <c r="I19" s="21">
        <v>278517545.34999996</v>
      </c>
      <c r="J19" s="21">
        <v>500225402.39999992</v>
      </c>
      <c r="K19" s="21">
        <v>435860646.82000005</v>
      </c>
      <c r="L19" s="21">
        <v>349097819.52999991</v>
      </c>
      <c r="M19" s="21">
        <v>309655142.86000007</v>
      </c>
      <c r="N19" s="21">
        <v>288676467.57000005</v>
      </c>
      <c r="O19" s="21">
        <v>1105559439.9999998</v>
      </c>
      <c r="P19" s="19">
        <f t="shared" si="2"/>
        <v>4622936993.79</v>
      </c>
    </row>
    <row r="20" spans="1:16" x14ac:dyDescent="0.3">
      <c r="A20" s="16" t="s">
        <v>28</v>
      </c>
      <c r="B20" s="17">
        <f>B21+B23</f>
        <v>1485993223</v>
      </c>
      <c r="C20" s="17">
        <f t="shared" ref="C20:O20" si="4">C21+C23</f>
        <v>1485993223</v>
      </c>
      <c r="D20" s="17">
        <f t="shared" si="4"/>
        <v>0</v>
      </c>
      <c r="E20" s="17">
        <f t="shared" si="4"/>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9">
        <f t="shared" si="2"/>
        <v>0</v>
      </c>
    </row>
    <row r="21" spans="1:16" s="33" customFormat="1" x14ac:dyDescent="0.3">
      <c r="A21" s="18" t="s">
        <v>47</v>
      </c>
      <c r="B21" s="17">
        <f>B22</f>
        <v>161597303</v>
      </c>
      <c r="C21" s="17">
        <f t="shared" ref="C21:O21" si="5">C22</f>
        <v>161597303</v>
      </c>
      <c r="D21" s="17">
        <f t="shared" si="5"/>
        <v>0</v>
      </c>
      <c r="E21" s="17">
        <f t="shared" si="5"/>
        <v>0</v>
      </c>
      <c r="F21" s="17">
        <f t="shared" si="5"/>
        <v>0</v>
      </c>
      <c r="G21" s="17">
        <f t="shared" si="5"/>
        <v>0</v>
      </c>
      <c r="H21" s="17">
        <f t="shared" si="5"/>
        <v>0</v>
      </c>
      <c r="I21" s="17">
        <f t="shared" si="5"/>
        <v>0</v>
      </c>
      <c r="J21" s="17">
        <f t="shared" si="5"/>
        <v>0</v>
      </c>
      <c r="K21" s="17">
        <f t="shared" si="5"/>
        <v>0</v>
      </c>
      <c r="L21" s="17">
        <f t="shared" si="5"/>
        <v>0</v>
      </c>
      <c r="M21" s="17">
        <f t="shared" si="5"/>
        <v>0</v>
      </c>
      <c r="N21" s="17">
        <f t="shared" si="5"/>
        <v>0</v>
      </c>
      <c r="O21" s="17">
        <f t="shared" si="5"/>
        <v>0</v>
      </c>
      <c r="P21" s="29">
        <f t="shared" si="2"/>
        <v>0</v>
      </c>
    </row>
    <row r="22" spans="1:16" x14ac:dyDescent="0.3">
      <c r="A22" s="20" t="s">
        <v>48</v>
      </c>
      <c r="B22" s="21">
        <v>161597303</v>
      </c>
      <c r="C22" s="21">
        <v>161597303</v>
      </c>
      <c r="D22" s="21">
        <v>0</v>
      </c>
      <c r="E22" s="21">
        <v>0</v>
      </c>
      <c r="F22" s="21">
        <v>0</v>
      </c>
      <c r="G22" s="21">
        <v>0</v>
      </c>
      <c r="H22" s="21">
        <v>0</v>
      </c>
      <c r="I22" s="21">
        <v>0</v>
      </c>
      <c r="J22" s="21">
        <v>0</v>
      </c>
      <c r="K22" s="21">
        <v>0</v>
      </c>
      <c r="L22" s="21">
        <v>0</v>
      </c>
      <c r="M22" s="21">
        <v>0</v>
      </c>
      <c r="N22" s="21">
        <v>0</v>
      </c>
      <c r="O22" s="21">
        <v>0</v>
      </c>
      <c r="P22" s="29">
        <f t="shared" si="2"/>
        <v>0</v>
      </c>
    </row>
    <row r="23" spans="1:16" s="33" customFormat="1" x14ac:dyDescent="0.3">
      <c r="A23" s="18" t="s">
        <v>29</v>
      </c>
      <c r="B23" s="17">
        <f>B24+B25</f>
        <v>1324395920</v>
      </c>
      <c r="C23" s="17">
        <f t="shared" ref="C23:O23" si="6">C24+C25</f>
        <v>1324395920</v>
      </c>
      <c r="D23" s="17">
        <f t="shared" si="6"/>
        <v>0</v>
      </c>
      <c r="E23" s="17">
        <f t="shared" si="6"/>
        <v>0</v>
      </c>
      <c r="F23" s="17">
        <f t="shared" si="6"/>
        <v>0</v>
      </c>
      <c r="G23" s="17">
        <f t="shared" si="6"/>
        <v>0</v>
      </c>
      <c r="H23" s="17">
        <f t="shared" si="6"/>
        <v>0</v>
      </c>
      <c r="I23" s="17">
        <f t="shared" si="6"/>
        <v>0</v>
      </c>
      <c r="J23" s="17">
        <f t="shared" si="6"/>
        <v>0</v>
      </c>
      <c r="K23" s="17">
        <f t="shared" si="6"/>
        <v>0</v>
      </c>
      <c r="L23" s="17">
        <f t="shared" si="6"/>
        <v>0</v>
      </c>
      <c r="M23" s="17">
        <f t="shared" si="6"/>
        <v>0</v>
      </c>
      <c r="N23" s="17">
        <f t="shared" si="6"/>
        <v>0</v>
      </c>
      <c r="O23" s="17">
        <f t="shared" si="6"/>
        <v>0</v>
      </c>
      <c r="P23" s="29">
        <f t="shared" si="2"/>
        <v>0</v>
      </c>
    </row>
    <row r="24" spans="1:16" x14ac:dyDescent="0.3">
      <c r="A24" s="20" t="s">
        <v>30</v>
      </c>
      <c r="B24" s="21">
        <v>1323975920</v>
      </c>
      <c r="C24" s="21">
        <v>1323975920</v>
      </c>
      <c r="D24" s="21">
        <v>0</v>
      </c>
      <c r="E24" s="21">
        <v>0</v>
      </c>
      <c r="F24" s="21">
        <v>0</v>
      </c>
      <c r="G24" s="21">
        <v>0</v>
      </c>
      <c r="H24" s="21">
        <v>0</v>
      </c>
      <c r="I24" s="21">
        <v>0</v>
      </c>
      <c r="J24" s="21">
        <v>0</v>
      </c>
      <c r="K24" s="21">
        <v>0</v>
      </c>
      <c r="L24" s="21">
        <v>0</v>
      </c>
      <c r="M24" s="21">
        <v>0</v>
      </c>
      <c r="N24" s="21">
        <v>0</v>
      </c>
      <c r="O24" s="21">
        <v>0</v>
      </c>
      <c r="P24" s="19">
        <f t="shared" si="2"/>
        <v>0</v>
      </c>
    </row>
    <row r="25" spans="1:16" x14ac:dyDescent="0.3">
      <c r="A25" s="32" t="s">
        <v>64</v>
      </c>
      <c r="B25" s="21">
        <v>420000</v>
      </c>
      <c r="C25" s="21">
        <v>420000</v>
      </c>
      <c r="D25" s="21">
        <v>0</v>
      </c>
      <c r="E25" s="21">
        <v>0</v>
      </c>
      <c r="F25" s="21">
        <v>0</v>
      </c>
      <c r="G25" s="21">
        <v>0</v>
      </c>
      <c r="H25" s="21">
        <v>0</v>
      </c>
      <c r="I25" s="21">
        <v>0</v>
      </c>
      <c r="J25" s="21">
        <v>0</v>
      </c>
      <c r="K25" s="21">
        <v>0</v>
      </c>
      <c r="L25" s="21">
        <v>0</v>
      </c>
      <c r="M25" s="21">
        <v>0</v>
      </c>
      <c r="N25" s="21">
        <v>0</v>
      </c>
      <c r="O25" s="21">
        <v>0</v>
      </c>
      <c r="P25" s="19">
        <f t="shared" si="2"/>
        <v>0</v>
      </c>
    </row>
    <row r="26" spans="1:16" x14ac:dyDescent="0.3">
      <c r="A26" s="16" t="s">
        <v>31</v>
      </c>
      <c r="B26" s="17">
        <f>B27+B29</f>
        <v>65888261215</v>
      </c>
      <c r="C26" s="17">
        <f>C27+C29</f>
        <v>65302746316.110001</v>
      </c>
      <c r="D26" s="17">
        <f t="shared" ref="D26:O26" si="7">D27+D29</f>
        <v>3360586407.3399992</v>
      </c>
      <c r="E26" s="17">
        <f t="shared" si="7"/>
        <v>4294765184.1699996</v>
      </c>
      <c r="F26" s="17">
        <f t="shared" si="7"/>
        <v>3955663796.46</v>
      </c>
      <c r="G26" s="17">
        <f t="shared" si="7"/>
        <v>4218664276.7699995</v>
      </c>
      <c r="H26" s="17">
        <f t="shared" si="7"/>
        <v>4145884184.1299992</v>
      </c>
      <c r="I26" s="17">
        <f t="shared" si="7"/>
        <v>4100144696.7499995</v>
      </c>
      <c r="J26" s="17">
        <f t="shared" si="7"/>
        <v>3766086698.1499996</v>
      </c>
      <c r="K26" s="17">
        <f t="shared" si="7"/>
        <v>4218981698.8899999</v>
      </c>
      <c r="L26" s="17">
        <f t="shared" si="7"/>
        <v>4211839757.7599993</v>
      </c>
      <c r="M26" s="17">
        <f t="shared" si="7"/>
        <v>4802210117.29</v>
      </c>
      <c r="N26" s="17">
        <f t="shared" si="7"/>
        <v>4698956585.71</v>
      </c>
      <c r="O26" s="17">
        <f t="shared" si="7"/>
        <v>6736802757.3999996</v>
      </c>
      <c r="P26" s="29">
        <f t="shared" si="2"/>
        <v>52510586160.82</v>
      </c>
    </row>
    <row r="27" spans="1:16" s="33" customFormat="1" x14ac:dyDescent="0.3">
      <c r="A27" s="18" t="s">
        <v>32</v>
      </c>
      <c r="B27" s="17">
        <f>B28</f>
        <v>65888261215</v>
      </c>
      <c r="C27" s="17">
        <f t="shared" ref="C27" si="8">C28</f>
        <v>65302364366.110001</v>
      </c>
      <c r="D27" s="17">
        <f>D28</f>
        <v>3360586407.3399992</v>
      </c>
      <c r="E27" s="17">
        <f t="shared" ref="E27:O27" si="9">E28</f>
        <v>4294765184.1699996</v>
      </c>
      <c r="F27" s="17">
        <f t="shared" si="9"/>
        <v>3955663796.46</v>
      </c>
      <c r="G27" s="17">
        <f t="shared" si="9"/>
        <v>4218664276.7699995</v>
      </c>
      <c r="H27" s="17">
        <f t="shared" si="9"/>
        <v>4145884184.1299992</v>
      </c>
      <c r="I27" s="17">
        <f t="shared" si="9"/>
        <v>4100144696.7499995</v>
      </c>
      <c r="J27" s="17">
        <f t="shared" si="9"/>
        <v>3766086698.1499996</v>
      </c>
      <c r="K27" s="17">
        <f t="shared" si="9"/>
        <v>4218981698.8899999</v>
      </c>
      <c r="L27" s="17">
        <f t="shared" si="9"/>
        <v>4211457807.7599993</v>
      </c>
      <c r="M27" s="17">
        <f t="shared" si="9"/>
        <v>4802210117.29</v>
      </c>
      <c r="N27" s="17">
        <f t="shared" si="9"/>
        <v>4698956585.71</v>
      </c>
      <c r="O27" s="17">
        <f t="shared" si="9"/>
        <v>6736802757.3999996</v>
      </c>
      <c r="P27" s="29">
        <f t="shared" si="2"/>
        <v>52510204210.82</v>
      </c>
    </row>
    <row r="28" spans="1:16" x14ac:dyDescent="0.3">
      <c r="A28" s="20" t="s">
        <v>33</v>
      </c>
      <c r="B28" s="21">
        <v>65888261215</v>
      </c>
      <c r="C28" s="21">
        <v>65302364366.110001</v>
      </c>
      <c r="D28" s="21">
        <v>3360586407.3399992</v>
      </c>
      <c r="E28" s="21">
        <v>4294765184.1699996</v>
      </c>
      <c r="F28" s="21">
        <v>3955663796.46</v>
      </c>
      <c r="G28" s="21">
        <v>4218664276.7699995</v>
      </c>
      <c r="H28" s="21">
        <v>4145884184.1299992</v>
      </c>
      <c r="I28" s="21">
        <v>4100144696.7499995</v>
      </c>
      <c r="J28" s="21">
        <v>3766086698.1499996</v>
      </c>
      <c r="K28" s="21">
        <v>4218981698.8899999</v>
      </c>
      <c r="L28" s="21">
        <v>4211457807.7599993</v>
      </c>
      <c r="M28" s="21">
        <v>4802210117.29</v>
      </c>
      <c r="N28" s="21">
        <v>4698956585.71</v>
      </c>
      <c r="O28" s="21">
        <v>6736802757.3999996</v>
      </c>
      <c r="P28" s="19">
        <f t="shared" si="2"/>
        <v>52510204210.82</v>
      </c>
    </row>
    <row r="29" spans="1:16" s="33" customFormat="1" x14ac:dyDescent="0.3">
      <c r="A29" s="18" t="s">
        <v>68</v>
      </c>
      <c r="B29" s="17">
        <f>B30</f>
        <v>0</v>
      </c>
      <c r="C29" s="17">
        <f t="shared" ref="C29:O29" si="10">C30</f>
        <v>381950</v>
      </c>
      <c r="D29" s="17">
        <f t="shared" si="10"/>
        <v>0</v>
      </c>
      <c r="E29" s="17">
        <f t="shared" si="10"/>
        <v>0</v>
      </c>
      <c r="F29" s="17">
        <f t="shared" si="10"/>
        <v>0</v>
      </c>
      <c r="G29" s="17">
        <f t="shared" si="10"/>
        <v>0</v>
      </c>
      <c r="H29" s="17">
        <f t="shared" si="10"/>
        <v>0</v>
      </c>
      <c r="I29" s="17">
        <f t="shared" si="10"/>
        <v>0</v>
      </c>
      <c r="J29" s="17">
        <f t="shared" si="10"/>
        <v>0</v>
      </c>
      <c r="K29" s="17">
        <f t="shared" si="10"/>
        <v>0</v>
      </c>
      <c r="L29" s="17">
        <f t="shared" si="10"/>
        <v>381950</v>
      </c>
      <c r="M29" s="17">
        <f t="shared" si="10"/>
        <v>0</v>
      </c>
      <c r="N29" s="17">
        <f t="shared" si="10"/>
        <v>0</v>
      </c>
      <c r="O29" s="17">
        <f t="shared" si="10"/>
        <v>0</v>
      </c>
      <c r="P29" s="29">
        <f t="shared" ref="P29:P30" si="11">+SUM(D29:O29)</f>
        <v>381950</v>
      </c>
    </row>
    <row r="30" spans="1:16" x14ac:dyDescent="0.3">
      <c r="A30" s="20" t="s">
        <v>69</v>
      </c>
      <c r="B30" s="21">
        <v>0</v>
      </c>
      <c r="C30" s="21">
        <v>381950</v>
      </c>
      <c r="D30" s="21">
        <v>0</v>
      </c>
      <c r="E30" s="21">
        <v>0</v>
      </c>
      <c r="F30" s="21">
        <v>0</v>
      </c>
      <c r="G30" s="21">
        <v>0</v>
      </c>
      <c r="H30" s="21">
        <v>0</v>
      </c>
      <c r="I30" s="21">
        <v>0</v>
      </c>
      <c r="J30" s="21">
        <v>0</v>
      </c>
      <c r="K30" s="21">
        <v>0</v>
      </c>
      <c r="L30" s="21">
        <v>381950</v>
      </c>
      <c r="M30" s="21">
        <v>0</v>
      </c>
      <c r="N30" s="21">
        <v>0</v>
      </c>
      <c r="O30" s="21">
        <v>0</v>
      </c>
      <c r="P30" s="19">
        <f t="shared" si="11"/>
        <v>381950</v>
      </c>
    </row>
    <row r="31" spans="1:16" x14ac:dyDescent="0.3">
      <c r="A31" s="16" t="s">
        <v>34</v>
      </c>
      <c r="B31" s="17">
        <v>25000000</v>
      </c>
      <c r="C31" s="17">
        <v>25000000</v>
      </c>
      <c r="D31" s="17">
        <v>722373</v>
      </c>
      <c r="E31" s="17">
        <v>316661</v>
      </c>
      <c r="F31" s="17">
        <v>183619.33000000002</v>
      </c>
      <c r="G31" s="17">
        <v>767345</v>
      </c>
      <c r="H31" s="17">
        <v>541367.5</v>
      </c>
      <c r="I31" s="17">
        <v>583899.5</v>
      </c>
      <c r="J31" s="17">
        <v>1038319</v>
      </c>
      <c r="K31" s="17">
        <v>2149390</v>
      </c>
      <c r="L31" s="17">
        <v>502034</v>
      </c>
      <c r="M31" s="17">
        <v>545797</v>
      </c>
      <c r="N31" s="17">
        <v>758311</v>
      </c>
      <c r="O31" s="17">
        <v>418081.5</v>
      </c>
      <c r="P31" s="29">
        <f>+SUM(D31:O31)</f>
        <v>8527197.8300000001</v>
      </c>
    </row>
    <row r="32" spans="1:16" x14ac:dyDescent="0.3">
      <c r="A32" s="16" t="s">
        <v>35</v>
      </c>
      <c r="B32" s="17">
        <v>793775842</v>
      </c>
      <c r="C32" s="17">
        <v>795104613</v>
      </c>
      <c r="D32" s="17">
        <v>2010380.0300000103</v>
      </c>
      <c r="E32" s="17">
        <v>-4.6566128730773926E-10</v>
      </c>
      <c r="F32" s="17">
        <v>0</v>
      </c>
      <c r="G32" s="17">
        <v>750</v>
      </c>
      <c r="H32" s="17">
        <v>0</v>
      </c>
      <c r="I32" s="17">
        <v>5546.81</v>
      </c>
      <c r="J32" s="17">
        <v>0</v>
      </c>
      <c r="K32" s="17">
        <v>10322.4</v>
      </c>
      <c r="L32" s="17">
        <v>12469.96</v>
      </c>
      <c r="M32" s="17">
        <v>176386.59</v>
      </c>
      <c r="N32" s="17">
        <v>7500</v>
      </c>
      <c r="O32" s="17">
        <v>131360.18</v>
      </c>
      <c r="P32" s="29">
        <f>+SUM(D32:O32)</f>
        <v>2354715.97000001</v>
      </c>
    </row>
    <row r="33" spans="1:16" x14ac:dyDescent="0.3">
      <c r="A33" s="14" t="s">
        <v>36</v>
      </c>
      <c r="B33" s="15">
        <f>B34+B36+B41</f>
        <v>7336911503</v>
      </c>
      <c r="C33" s="15">
        <f t="shared" ref="C33:O33" si="12">C34+C36+C41</f>
        <v>6324027029.1900005</v>
      </c>
      <c r="D33" s="15">
        <f t="shared" si="12"/>
        <v>196175621.5</v>
      </c>
      <c r="E33" s="15">
        <f t="shared" si="12"/>
        <v>51707327.200000003</v>
      </c>
      <c r="F33" s="15">
        <f t="shared" si="12"/>
        <v>358819599.34000003</v>
      </c>
      <c r="G33" s="15">
        <f t="shared" si="12"/>
        <v>68329760.99000001</v>
      </c>
      <c r="H33" s="15">
        <f t="shared" si="12"/>
        <v>62193433.570000008</v>
      </c>
      <c r="I33" s="15">
        <f t="shared" si="12"/>
        <v>346541549.05000001</v>
      </c>
      <c r="J33" s="15">
        <f t="shared" si="12"/>
        <v>53032465.240000002</v>
      </c>
      <c r="K33" s="15">
        <f t="shared" si="12"/>
        <v>110729320.86</v>
      </c>
      <c r="L33" s="15">
        <f t="shared" si="12"/>
        <v>268085539.76999998</v>
      </c>
      <c r="M33" s="15">
        <f t="shared" si="12"/>
        <v>138641340.96000001</v>
      </c>
      <c r="N33" s="15">
        <f t="shared" si="12"/>
        <v>173910805.44</v>
      </c>
      <c r="O33" s="15">
        <f t="shared" si="12"/>
        <v>1534043507.8899999</v>
      </c>
      <c r="P33" s="15">
        <f>P34+P36+P41</f>
        <v>3362210271.8099999</v>
      </c>
    </row>
    <row r="34" spans="1:16" x14ac:dyDescent="0.3">
      <c r="A34" s="16" t="s">
        <v>37</v>
      </c>
      <c r="B34" s="30">
        <f t="shared" ref="B34:C34" si="13">B35</f>
        <v>0</v>
      </c>
      <c r="C34" s="30">
        <f t="shared" si="13"/>
        <v>0</v>
      </c>
      <c r="D34" s="30">
        <f>D35</f>
        <v>0</v>
      </c>
      <c r="E34" s="30">
        <f t="shared" ref="E34:O34" si="14">E35</f>
        <v>0</v>
      </c>
      <c r="F34" s="30">
        <f t="shared" si="14"/>
        <v>0</v>
      </c>
      <c r="G34" s="30">
        <f t="shared" si="14"/>
        <v>0</v>
      </c>
      <c r="H34" s="30">
        <f t="shared" si="14"/>
        <v>0</v>
      </c>
      <c r="I34" s="30">
        <f t="shared" si="14"/>
        <v>0</v>
      </c>
      <c r="J34" s="30">
        <f t="shared" si="14"/>
        <v>0</v>
      </c>
      <c r="K34" s="30">
        <f t="shared" si="14"/>
        <v>0</v>
      </c>
      <c r="L34" s="30">
        <f t="shared" si="14"/>
        <v>0</v>
      </c>
      <c r="M34" s="30">
        <f t="shared" si="14"/>
        <v>0</v>
      </c>
      <c r="N34" s="30">
        <f t="shared" si="14"/>
        <v>0</v>
      </c>
      <c r="O34" s="30">
        <f t="shared" si="14"/>
        <v>0</v>
      </c>
      <c r="P34" s="29">
        <f>+SUM(D34:O34)</f>
        <v>0</v>
      </c>
    </row>
    <row r="35" spans="1:16" x14ac:dyDescent="0.3">
      <c r="A35" s="25" t="s">
        <v>38</v>
      </c>
      <c r="B35" s="22">
        <v>0</v>
      </c>
      <c r="C35" s="22">
        <v>0</v>
      </c>
      <c r="D35" s="22">
        <v>0</v>
      </c>
      <c r="E35" s="22">
        <v>0</v>
      </c>
      <c r="F35" s="22">
        <v>0</v>
      </c>
      <c r="G35" s="22">
        <v>0</v>
      </c>
      <c r="H35" s="22">
        <v>0</v>
      </c>
      <c r="I35" s="22">
        <v>0</v>
      </c>
      <c r="J35" s="22">
        <v>0</v>
      </c>
      <c r="K35" s="22">
        <v>0</v>
      </c>
      <c r="L35" s="22">
        <v>0</v>
      </c>
      <c r="M35" s="22">
        <v>0</v>
      </c>
      <c r="N35" s="22">
        <v>0</v>
      </c>
      <c r="O35" s="22">
        <v>0</v>
      </c>
      <c r="P35" s="19">
        <f>+SUM(D35:O35)</f>
        <v>0</v>
      </c>
    </row>
    <row r="36" spans="1:16" x14ac:dyDescent="0.3">
      <c r="A36" s="16" t="s">
        <v>39</v>
      </c>
      <c r="B36" s="24">
        <f>B37+B39</f>
        <v>7291844039</v>
      </c>
      <c r="C36" s="24">
        <f t="shared" ref="C36:O36" si="15">C37+C39</f>
        <v>6324027029.1900005</v>
      </c>
      <c r="D36" s="24">
        <f t="shared" si="15"/>
        <v>196175621.5</v>
      </c>
      <c r="E36" s="24">
        <f t="shared" si="15"/>
        <v>51707327.200000003</v>
      </c>
      <c r="F36" s="24">
        <f t="shared" si="15"/>
        <v>358819599.34000003</v>
      </c>
      <c r="G36" s="24">
        <f t="shared" si="15"/>
        <v>68329760.99000001</v>
      </c>
      <c r="H36" s="24">
        <f t="shared" si="15"/>
        <v>62193433.570000008</v>
      </c>
      <c r="I36" s="24">
        <f t="shared" si="15"/>
        <v>346541549.05000001</v>
      </c>
      <c r="J36" s="24">
        <f t="shared" si="15"/>
        <v>53032465.240000002</v>
      </c>
      <c r="K36" s="24">
        <f t="shared" si="15"/>
        <v>110729320.86</v>
      </c>
      <c r="L36" s="24">
        <f t="shared" si="15"/>
        <v>268085539.76999998</v>
      </c>
      <c r="M36" s="24">
        <f t="shared" si="15"/>
        <v>138641340.96000001</v>
      </c>
      <c r="N36" s="24">
        <f t="shared" si="15"/>
        <v>173910805.44</v>
      </c>
      <c r="O36" s="24">
        <f t="shared" si="15"/>
        <v>1534043507.8899999</v>
      </c>
      <c r="P36" s="29">
        <f>+SUM(D36:O36)</f>
        <v>3362210271.8099999</v>
      </c>
    </row>
    <row r="37" spans="1:16" x14ac:dyDescent="0.3">
      <c r="A37" s="25" t="s">
        <v>40</v>
      </c>
      <c r="B37" s="22">
        <f t="shared" ref="B37:C37" si="16">B38</f>
        <v>7291844039</v>
      </c>
      <c r="C37" s="22">
        <f t="shared" si="16"/>
        <v>6278959565.1900005</v>
      </c>
      <c r="D37" s="22">
        <f>D38</f>
        <v>196175621.5</v>
      </c>
      <c r="E37" s="22">
        <f t="shared" ref="E37:O37" si="17">E38</f>
        <v>51707327.200000003</v>
      </c>
      <c r="F37" s="22">
        <f t="shared" si="17"/>
        <v>358819599.34000003</v>
      </c>
      <c r="G37" s="22">
        <f t="shared" si="17"/>
        <v>68329760.99000001</v>
      </c>
      <c r="H37" s="22">
        <f t="shared" si="17"/>
        <v>62193433.570000008</v>
      </c>
      <c r="I37" s="22">
        <f t="shared" si="17"/>
        <v>346541549.05000001</v>
      </c>
      <c r="J37" s="22">
        <f t="shared" si="17"/>
        <v>53032465.240000002</v>
      </c>
      <c r="K37" s="22">
        <f t="shared" si="17"/>
        <v>110729320.86</v>
      </c>
      <c r="L37" s="22">
        <f t="shared" si="17"/>
        <v>268085539.76999998</v>
      </c>
      <c r="M37" s="22">
        <f t="shared" si="17"/>
        <v>138641340.96000001</v>
      </c>
      <c r="N37" s="22">
        <f t="shared" si="17"/>
        <v>173910805.44</v>
      </c>
      <c r="O37" s="22">
        <f t="shared" si="17"/>
        <v>1534043507.8899999</v>
      </c>
      <c r="P37" s="19">
        <f>+SUM(D37:O37)</f>
        <v>3362210271.8099999</v>
      </c>
    </row>
    <row r="38" spans="1:16" x14ac:dyDescent="0.3">
      <c r="A38" s="20" t="s">
        <v>41</v>
      </c>
      <c r="B38" s="21">
        <v>7291844039</v>
      </c>
      <c r="C38" s="21">
        <v>6278959565.1900005</v>
      </c>
      <c r="D38" s="21">
        <v>196175621.5</v>
      </c>
      <c r="E38" s="21">
        <v>51707327.200000003</v>
      </c>
      <c r="F38" s="21">
        <v>358819599.34000003</v>
      </c>
      <c r="G38" s="21">
        <v>68329760.99000001</v>
      </c>
      <c r="H38" s="21">
        <v>62193433.570000008</v>
      </c>
      <c r="I38" s="21">
        <v>346541549.05000001</v>
      </c>
      <c r="J38" s="21">
        <v>53032465.240000002</v>
      </c>
      <c r="K38" s="21">
        <v>110729320.86</v>
      </c>
      <c r="L38" s="21">
        <v>268085539.76999998</v>
      </c>
      <c r="M38" s="21">
        <v>138641340.96000001</v>
      </c>
      <c r="N38" s="21">
        <v>173910805.44</v>
      </c>
      <c r="O38" s="21">
        <v>1534043507.8899999</v>
      </c>
      <c r="P38" s="19">
        <f>+SUM(D38:O38)</f>
        <v>3362210271.8099999</v>
      </c>
    </row>
    <row r="39" spans="1:16" x14ac:dyDescent="0.3">
      <c r="A39" s="25" t="s">
        <v>65</v>
      </c>
      <c r="B39" s="21">
        <f>B40</f>
        <v>0</v>
      </c>
      <c r="C39" s="21">
        <f t="shared" ref="C39:O39" si="18">C40</f>
        <v>45067464</v>
      </c>
      <c r="D39" s="21">
        <f t="shared" si="18"/>
        <v>0</v>
      </c>
      <c r="E39" s="21">
        <f t="shared" si="18"/>
        <v>0</v>
      </c>
      <c r="F39" s="21">
        <f t="shared" si="18"/>
        <v>0</v>
      </c>
      <c r="G39" s="21">
        <f t="shared" si="18"/>
        <v>0</v>
      </c>
      <c r="H39" s="21">
        <f t="shared" si="18"/>
        <v>0</v>
      </c>
      <c r="I39" s="21">
        <f t="shared" si="18"/>
        <v>0</v>
      </c>
      <c r="J39" s="21">
        <f t="shared" si="18"/>
        <v>0</v>
      </c>
      <c r="K39" s="21">
        <f t="shared" si="18"/>
        <v>0</v>
      </c>
      <c r="L39" s="21">
        <f t="shared" si="18"/>
        <v>0</v>
      </c>
      <c r="M39" s="21">
        <f t="shared" si="18"/>
        <v>0</v>
      </c>
      <c r="N39" s="21">
        <f t="shared" si="18"/>
        <v>0</v>
      </c>
      <c r="O39" s="21">
        <f t="shared" si="18"/>
        <v>0</v>
      </c>
      <c r="P39" s="19">
        <f t="shared" ref="P39:P40" si="19">+SUM(D39:O39)</f>
        <v>0</v>
      </c>
    </row>
    <row r="40" spans="1:16" x14ac:dyDescent="0.3">
      <c r="A40" s="20" t="s">
        <v>73</v>
      </c>
      <c r="B40" s="21">
        <v>0</v>
      </c>
      <c r="C40" s="21">
        <v>45067464</v>
      </c>
      <c r="D40" s="21">
        <v>0</v>
      </c>
      <c r="E40" s="21">
        <v>0</v>
      </c>
      <c r="F40" s="21">
        <v>0</v>
      </c>
      <c r="G40" s="21">
        <v>0</v>
      </c>
      <c r="H40" s="21">
        <v>0</v>
      </c>
      <c r="I40" s="21">
        <v>0</v>
      </c>
      <c r="J40" s="21">
        <v>0</v>
      </c>
      <c r="K40" s="21">
        <v>0</v>
      </c>
      <c r="L40" s="21">
        <v>0</v>
      </c>
      <c r="M40" s="21">
        <v>0</v>
      </c>
      <c r="N40" s="21">
        <v>0</v>
      </c>
      <c r="O40" s="21">
        <v>0</v>
      </c>
      <c r="P40" s="19">
        <f t="shared" si="19"/>
        <v>0</v>
      </c>
    </row>
    <row r="41" spans="1:16" x14ac:dyDescent="0.3">
      <c r="A41" s="16" t="s">
        <v>49</v>
      </c>
      <c r="B41" s="24">
        <f>B42</f>
        <v>45067464</v>
      </c>
      <c r="C41" s="24">
        <f t="shared" ref="C41:O41" si="20">C42</f>
        <v>0</v>
      </c>
      <c r="D41" s="24">
        <f t="shared" si="20"/>
        <v>0</v>
      </c>
      <c r="E41" s="24">
        <f t="shared" si="20"/>
        <v>0</v>
      </c>
      <c r="F41" s="24">
        <f t="shared" si="20"/>
        <v>0</v>
      </c>
      <c r="G41" s="24">
        <f t="shared" si="20"/>
        <v>0</v>
      </c>
      <c r="H41" s="24">
        <f t="shared" si="20"/>
        <v>0</v>
      </c>
      <c r="I41" s="24">
        <f t="shared" si="20"/>
        <v>0</v>
      </c>
      <c r="J41" s="24">
        <f t="shared" si="20"/>
        <v>0</v>
      </c>
      <c r="K41" s="24">
        <f t="shared" si="20"/>
        <v>0</v>
      </c>
      <c r="L41" s="24">
        <f t="shared" si="20"/>
        <v>0</v>
      </c>
      <c r="M41" s="24">
        <f t="shared" si="20"/>
        <v>0</v>
      </c>
      <c r="N41" s="24">
        <f t="shared" si="20"/>
        <v>0</v>
      </c>
      <c r="O41" s="24">
        <f t="shared" si="20"/>
        <v>0</v>
      </c>
      <c r="P41" s="29">
        <f>+SUM(D41:O41)</f>
        <v>0</v>
      </c>
    </row>
    <row r="42" spans="1:16" x14ac:dyDescent="0.3">
      <c r="A42" s="25" t="s">
        <v>50</v>
      </c>
      <c r="B42" s="21">
        <v>45067464</v>
      </c>
      <c r="C42" s="22">
        <v>0</v>
      </c>
      <c r="D42" s="22">
        <v>0</v>
      </c>
      <c r="E42" s="22">
        <v>0</v>
      </c>
      <c r="F42" s="22">
        <v>0</v>
      </c>
      <c r="G42" s="22">
        <v>0</v>
      </c>
      <c r="H42" s="22">
        <v>0</v>
      </c>
      <c r="I42" s="22">
        <v>0</v>
      </c>
      <c r="J42" s="22">
        <v>0</v>
      </c>
      <c r="K42" s="22">
        <v>0</v>
      </c>
      <c r="L42" s="22">
        <v>0</v>
      </c>
      <c r="M42" s="22">
        <v>0</v>
      </c>
      <c r="N42" s="22">
        <v>0</v>
      </c>
      <c r="O42" s="22">
        <v>0</v>
      </c>
      <c r="P42" s="19">
        <f>+SUM(D42:O42)</f>
        <v>0</v>
      </c>
    </row>
    <row r="43" spans="1:16" x14ac:dyDescent="0.3">
      <c r="A43" s="26" t="s">
        <v>42</v>
      </c>
      <c r="B43" s="31">
        <f>+B12+B33</f>
        <v>97180300562</v>
      </c>
      <c r="C43" s="31">
        <f>+C12+C33</f>
        <v>95901473718.01001</v>
      </c>
      <c r="D43" s="27">
        <f>+D12+D33</f>
        <v>3804837675.4999995</v>
      </c>
      <c r="E43" s="27">
        <f>+E12+E33</f>
        <v>4595983417.789999</v>
      </c>
      <c r="F43" s="27">
        <f t="shared" ref="F43:O43" si="21">+F12+F33</f>
        <v>5104140153.04</v>
      </c>
      <c r="G43" s="27">
        <f t="shared" si="21"/>
        <v>4862681030.3399992</v>
      </c>
      <c r="H43" s="27">
        <f t="shared" si="21"/>
        <v>4792373870.3399992</v>
      </c>
      <c r="I43" s="27">
        <f t="shared" si="21"/>
        <v>4924161083.4400005</v>
      </c>
      <c r="J43" s="27">
        <f t="shared" si="21"/>
        <v>4499652152.3499994</v>
      </c>
      <c r="K43" s="27">
        <f t="shared" si="21"/>
        <v>4972846476.5899992</v>
      </c>
      <c r="L43" s="27">
        <f t="shared" si="21"/>
        <v>5053827801.6199989</v>
      </c>
      <c r="M43" s="27">
        <f t="shared" si="21"/>
        <v>5551130806.54</v>
      </c>
      <c r="N43" s="27">
        <f t="shared" si="21"/>
        <v>5345957859.4499998</v>
      </c>
      <c r="O43" s="27">
        <f t="shared" si="21"/>
        <v>9590268081.9300003</v>
      </c>
      <c r="P43" s="27">
        <f>SUM(D43:O43)</f>
        <v>63097860408.929993</v>
      </c>
    </row>
    <row r="45" spans="1:16" x14ac:dyDescent="0.3">
      <c r="A45" s="26" t="s">
        <v>51</v>
      </c>
      <c r="B45" s="31">
        <f>B46+B51</f>
        <v>1044550000</v>
      </c>
      <c r="C45" s="31">
        <f>+C46+C51</f>
        <v>2620966749.7299995</v>
      </c>
      <c r="D45" s="27">
        <f t="shared" ref="D45:O45" si="22">+D46</f>
        <v>0</v>
      </c>
      <c r="E45" s="27">
        <f t="shared" si="22"/>
        <v>166666666</v>
      </c>
      <c r="F45" s="27">
        <f t="shared" si="22"/>
        <v>83333333</v>
      </c>
      <c r="G45" s="27">
        <f t="shared" si="22"/>
        <v>0</v>
      </c>
      <c r="H45" s="27">
        <f t="shared" si="22"/>
        <v>166666666</v>
      </c>
      <c r="I45" s="27">
        <f t="shared" si="22"/>
        <v>83333333</v>
      </c>
      <c r="J45" s="27">
        <f t="shared" si="22"/>
        <v>83333333</v>
      </c>
      <c r="K45" s="27">
        <f t="shared" si="22"/>
        <v>0</v>
      </c>
      <c r="L45" s="27">
        <f t="shared" si="22"/>
        <v>166666666</v>
      </c>
      <c r="M45" s="27">
        <f t="shared" si="22"/>
        <v>0</v>
      </c>
      <c r="N45" s="27">
        <f t="shared" si="22"/>
        <v>0</v>
      </c>
      <c r="O45" s="27">
        <f t="shared" si="22"/>
        <v>200000000</v>
      </c>
      <c r="P45" s="27">
        <f>SUM(D45:O45)</f>
        <v>949999997</v>
      </c>
    </row>
    <row r="46" spans="1:16" x14ac:dyDescent="0.3">
      <c r="A46" s="35" t="s">
        <v>52</v>
      </c>
      <c r="B46" s="15">
        <f>B47+B49</f>
        <v>1000000000</v>
      </c>
      <c r="C46" s="15">
        <f>C47+C49</f>
        <v>2426416749.7299995</v>
      </c>
      <c r="D46" s="15">
        <f t="shared" ref="D46:O46" si="23">D47+D49</f>
        <v>0</v>
      </c>
      <c r="E46" s="15">
        <f t="shared" si="23"/>
        <v>166666666</v>
      </c>
      <c r="F46" s="15">
        <f t="shared" si="23"/>
        <v>83333333</v>
      </c>
      <c r="G46" s="15">
        <f t="shared" si="23"/>
        <v>0</v>
      </c>
      <c r="H46" s="15">
        <f t="shared" si="23"/>
        <v>166666666</v>
      </c>
      <c r="I46" s="15">
        <f t="shared" si="23"/>
        <v>83333333</v>
      </c>
      <c r="J46" s="15">
        <f t="shared" si="23"/>
        <v>83333333</v>
      </c>
      <c r="K46" s="15">
        <f t="shared" si="23"/>
        <v>0</v>
      </c>
      <c r="L46" s="15">
        <f t="shared" si="23"/>
        <v>166666666</v>
      </c>
      <c r="M46" s="15">
        <f t="shared" si="23"/>
        <v>0</v>
      </c>
      <c r="N46" s="15">
        <f t="shared" si="23"/>
        <v>0</v>
      </c>
      <c r="O46" s="15">
        <f t="shared" si="23"/>
        <v>200000000</v>
      </c>
      <c r="P46" s="37">
        <f t="shared" ref="P46:P47" si="24">SUM(D46:O46)</f>
        <v>949999997</v>
      </c>
    </row>
    <row r="47" spans="1:16" x14ac:dyDescent="0.3">
      <c r="A47" s="18" t="s">
        <v>53</v>
      </c>
      <c r="B47" s="30">
        <f>B48</f>
        <v>0</v>
      </c>
      <c r="C47" s="30">
        <f t="shared" ref="C47:O47" si="25">C48</f>
        <v>1376416749.7299998</v>
      </c>
      <c r="D47" s="23">
        <f t="shared" si="25"/>
        <v>0</v>
      </c>
      <c r="E47" s="23">
        <f t="shared" si="25"/>
        <v>0</v>
      </c>
      <c r="F47" s="23">
        <f t="shared" si="25"/>
        <v>0</v>
      </c>
      <c r="G47" s="23">
        <f t="shared" si="25"/>
        <v>0</v>
      </c>
      <c r="H47" s="23">
        <f t="shared" si="25"/>
        <v>0</v>
      </c>
      <c r="I47" s="23">
        <f t="shared" si="25"/>
        <v>0</v>
      </c>
      <c r="J47" s="23">
        <f t="shared" si="25"/>
        <v>0</v>
      </c>
      <c r="K47" s="23">
        <f t="shared" si="25"/>
        <v>0</v>
      </c>
      <c r="L47" s="23">
        <f t="shared" si="25"/>
        <v>0</v>
      </c>
      <c r="M47" s="23">
        <f t="shared" si="25"/>
        <v>0</v>
      </c>
      <c r="N47" s="23">
        <f t="shared" si="25"/>
        <v>0</v>
      </c>
      <c r="O47" s="23">
        <f t="shared" si="25"/>
        <v>0</v>
      </c>
      <c r="P47" s="38">
        <f t="shared" si="24"/>
        <v>0</v>
      </c>
    </row>
    <row r="48" spans="1:16" x14ac:dyDescent="0.3">
      <c r="A48" s="40" t="s">
        <v>54</v>
      </c>
      <c r="B48" s="41">
        <v>0</v>
      </c>
      <c r="C48" s="41">
        <v>1376416749.7299998</v>
      </c>
      <c r="D48" s="41">
        <v>0</v>
      </c>
      <c r="E48" s="41">
        <v>0</v>
      </c>
      <c r="F48" s="41">
        <v>0</v>
      </c>
      <c r="G48" s="41">
        <v>0</v>
      </c>
      <c r="H48" s="41">
        <v>0</v>
      </c>
      <c r="I48" s="41">
        <v>0</v>
      </c>
      <c r="J48" s="41">
        <v>0</v>
      </c>
      <c r="K48" s="41">
        <v>0</v>
      </c>
      <c r="L48" s="41">
        <v>0</v>
      </c>
      <c r="M48" s="41">
        <v>0</v>
      </c>
      <c r="N48" s="41">
        <v>0</v>
      </c>
      <c r="O48" s="41">
        <v>0</v>
      </c>
      <c r="P48" s="39">
        <f t="shared" ref="P48:P53" si="26">SUM(D48:O48)</f>
        <v>0</v>
      </c>
    </row>
    <row r="49" spans="1:16" x14ac:dyDescent="0.3">
      <c r="A49" s="18" t="s">
        <v>55</v>
      </c>
      <c r="B49" s="30">
        <f>B50</f>
        <v>1000000000</v>
      </c>
      <c r="C49" s="30">
        <f t="shared" ref="C49:O49" si="27">C50</f>
        <v>1050000000</v>
      </c>
      <c r="D49" s="30">
        <f t="shared" si="27"/>
        <v>0</v>
      </c>
      <c r="E49" s="30">
        <f t="shared" si="27"/>
        <v>166666666</v>
      </c>
      <c r="F49" s="30">
        <f t="shared" si="27"/>
        <v>83333333</v>
      </c>
      <c r="G49" s="30">
        <f t="shared" si="27"/>
        <v>0</v>
      </c>
      <c r="H49" s="30">
        <f t="shared" si="27"/>
        <v>166666666</v>
      </c>
      <c r="I49" s="30">
        <f t="shared" si="27"/>
        <v>83333333</v>
      </c>
      <c r="J49" s="30">
        <f t="shared" si="27"/>
        <v>83333333</v>
      </c>
      <c r="K49" s="30">
        <f t="shared" si="27"/>
        <v>0</v>
      </c>
      <c r="L49" s="30">
        <f t="shared" si="27"/>
        <v>166666666</v>
      </c>
      <c r="M49" s="30">
        <f t="shared" si="27"/>
        <v>0</v>
      </c>
      <c r="N49" s="30">
        <f t="shared" si="27"/>
        <v>0</v>
      </c>
      <c r="O49" s="30">
        <f t="shared" si="27"/>
        <v>200000000</v>
      </c>
      <c r="P49" s="38">
        <f t="shared" si="26"/>
        <v>949999997</v>
      </c>
    </row>
    <row r="50" spans="1:16" x14ac:dyDescent="0.3">
      <c r="A50" s="40" t="s">
        <v>56</v>
      </c>
      <c r="B50" s="41">
        <v>1000000000</v>
      </c>
      <c r="C50" s="41">
        <v>1050000000</v>
      </c>
      <c r="D50" s="41">
        <v>0</v>
      </c>
      <c r="E50" s="41">
        <v>166666666</v>
      </c>
      <c r="F50" s="41">
        <v>83333333</v>
      </c>
      <c r="G50" s="41">
        <v>0</v>
      </c>
      <c r="H50" s="41">
        <v>166666666</v>
      </c>
      <c r="I50" s="41">
        <v>83333333</v>
      </c>
      <c r="J50" s="41">
        <v>83333333</v>
      </c>
      <c r="K50" s="41">
        <v>0</v>
      </c>
      <c r="L50" s="41">
        <v>166666666</v>
      </c>
      <c r="M50" s="41">
        <v>0</v>
      </c>
      <c r="N50" s="41">
        <v>0</v>
      </c>
      <c r="O50" s="41">
        <v>200000000</v>
      </c>
      <c r="P50" s="39">
        <f t="shared" si="26"/>
        <v>949999997</v>
      </c>
    </row>
    <row r="51" spans="1:16" x14ac:dyDescent="0.3">
      <c r="A51" s="35" t="s">
        <v>57</v>
      </c>
      <c r="B51" s="15">
        <f>B52+B54</f>
        <v>44550000</v>
      </c>
      <c r="C51" s="15">
        <f>C52+C54</f>
        <v>194550000</v>
      </c>
      <c r="D51" s="15">
        <f t="shared" ref="D51:O51" si="28">D52+D54</f>
        <v>0</v>
      </c>
      <c r="E51" s="15">
        <f t="shared" si="28"/>
        <v>0</v>
      </c>
      <c r="F51" s="15">
        <f t="shared" si="28"/>
        <v>0</v>
      </c>
      <c r="G51" s="15">
        <f t="shared" si="28"/>
        <v>0</v>
      </c>
      <c r="H51" s="15">
        <f t="shared" si="28"/>
        <v>0</v>
      </c>
      <c r="I51" s="15">
        <f t="shared" si="28"/>
        <v>0</v>
      </c>
      <c r="J51" s="15">
        <f t="shared" si="28"/>
        <v>0</v>
      </c>
      <c r="K51" s="15">
        <f t="shared" si="28"/>
        <v>0</v>
      </c>
      <c r="L51" s="15">
        <f t="shared" si="28"/>
        <v>0</v>
      </c>
      <c r="M51" s="15">
        <f t="shared" si="28"/>
        <v>0</v>
      </c>
      <c r="N51" s="15">
        <f t="shared" si="28"/>
        <v>0</v>
      </c>
      <c r="O51" s="15">
        <f t="shared" si="28"/>
        <v>0</v>
      </c>
      <c r="P51" s="37">
        <f t="shared" si="26"/>
        <v>0</v>
      </c>
    </row>
    <row r="52" spans="1:16" x14ac:dyDescent="0.3">
      <c r="A52" s="18" t="s">
        <v>58</v>
      </c>
      <c r="B52" s="30">
        <f>B53</f>
        <v>0</v>
      </c>
      <c r="C52" s="30">
        <f t="shared" ref="C52:O52" si="29">C53</f>
        <v>0</v>
      </c>
      <c r="D52" s="23">
        <f t="shared" si="29"/>
        <v>0</v>
      </c>
      <c r="E52" s="23">
        <f t="shared" si="29"/>
        <v>0</v>
      </c>
      <c r="F52" s="23">
        <f t="shared" si="29"/>
        <v>0</v>
      </c>
      <c r="G52" s="23">
        <f t="shared" si="29"/>
        <v>0</v>
      </c>
      <c r="H52" s="23">
        <f t="shared" si="29"/>
        <v>0</v>
      </c>
      <c r="I52" s="23">
        <f t="shared" si="29"/>
        <v>0</v>
      </c>
      <c r="J52" s="23">
        <f t="shared" si="29"/>
        <v>0</v>
      </c>
      <c r="K52" s="23">
        <f t="shared" si="29"/>
        <v>0</v>
      </c>
      <c r="L52" s="23">
        <f t="shared" si="29"/>
        <v>0</v>
      </c>
      <c r="M52" s="23">
        <f t="shared" si="29"/>
        <v>0</v>
      </c>
      <c r="N52" s="23">
        <f t="shared" si="29"/>
        <v>0</v>
      </c>
      <c r="O52" s="23">
        <f t="shared" si="29"/>
        <v>0</v>
      </c>
      <c r="P52" s="38">
        <f t="shared" si="26"/>
        <v>0</v>
      </c>
    </row>
    <row r="53" spans="1:16" x14ac:dyDescent="0.3">
      <c r="A53" s="40" t="s">
        <v>59</v>
      </c>
      <c r="B53" s="39">
        <v>0</v>
      </c>
      <c r="C53" s="39">
        <v>0</v>
      </c>
      <c r="D53" s="39">
        <v>0</v>
      </c>
      <c r="E53" s="39">
        <v>0</v>
      </c>
      <c r="F53" s="39">
        <v>0</v>
      </c>
      <c r="G53" s="39">
        <v>0</v>
      </c>
      <c r="H53" s="39">
        <v>0</v>
      </c>
      <c r="I53" s="39">
        <v>0</v>
      </c>
      <c r="J53" s="39">
        <v>0</v>
      </c>
      <c r="K53" s="39">
        <v>0</v>
      </c>
      <c r="L53" s="39">
        <v>0</v>
      </c>
      <c r="M53" s="39">
        <v>0</v>
      </c>
      <c r="N53" s="39">
        <v>0</v>
      </c>
      <c r="O53" s="39">
        <v>0</v>
      </c>
      <c r="P53" s="39">
        <f t="shared" si="26"/>
        <v>0</v>
      </c>
    </row>
    <row r="54" spans="1:16" x14ac:dyDescent="0.3">
      <c r="A54" s="18" t="s">
        <v>70</v>
      </c>
      <c r="B54" s="30">
        <f>B56+B55</f>
        <v>44550000</v>
      </c>
      <c r="C54" s="30">
        <f t="shared" ref="C54:O54" si="30">C56+C55</f>
        <v>194550000</v>
      </c>
      <c r="D54" s="30">
        <f t="shared" si="30"/>
        <v>0</v>
      </c>
      <c r="E54" s="30">
        <f t="shared" si="30"/>
        <v>0</v>
      </c>
      <c r="F54" s="30">
        <f t="shared" si="30"/>
        <v>0</v>
      </c>
      <c r="G54" s="30">
        <f t="shared" si="30"/>
        <v>0</v>
      </c>
      <c r="H54" s="30">
        <f t="shared" si="30"/>
        <v>0</v>
      </c>
      <c r="I54" s="30">
        <f t="shared" si="30"/>
        <v>0</v>
      </c>
      <c r="J54" s="30">
        <f t="shared" si="30"/>
        <v>0</v>
      </c>
      <c r="K54" s="30">
        <f t="shared" si="30"/>
        <v>0</v>
      </c>
      <c r="L54" s="30">
        <f t="shared" si="30"/>
        <v>0</v>
      </c>
      <c r="M54" s="30">
        <f t="shared" si="30"/>
        <v>0</v>
      </c>
      <c r="N54" s="30">
        <f t="shared" si="30"/>
        <v>0</v>
      </c>
      <c r="O54" s="30">
        <f t="shared" si="30"/>
        <v>0</v>
      </c>
      <c r="P54" s="39">
        <f t="shared" ref="P54:P56" si="31">SUM(D54:O54)</f>
        <v>0</v>
      </c>
    </row>
    <row r="55" spans="1:16" x14ac:dyDescent="0.3">
      <c r="A55" s="40" t="s">
        <v>74</v>
      </c>
      <c r="B55" s="22">
        <v>0</v>
      </c>
      <c r="C55" s="22">
        <v>150000000</v>
      </c>
      <c r="D55" s="22">
        <v>0</v>
      </c>
      <c r="E55" s="22">
        <v>0</v>
      </c>
      <c r="F55" s="22">
        <v>0</v>
      </c>
      <c r="G55" s="22">
        <v>0</v>
      </c>
      <c r="H55" s="22">
        <v>0</v>
      </c>
      <c r="I55" s="22">
        <v>0</v>
      </c>
      <c r="J55" s="22">
        <v>0</v>
      </c>
      <c r="K55" s="22">
        <v>0</v>
      </c>
      <c r="L55" s="22">
        <v>0</v>
      </c>
      <c r="M55" s="22">
        <v>0</v>
      </c>
      <c r="N55" s="22">
        <v>0</v>
      </c>
      <c r="O55" s="22">
        <v>0</v>
      </c>
      <c r="P55" s="39">
        <f t="shared" si="31"/>
        <v>0</v>
      </c>
    </row>
    <row r="56" spans="1:16" x14ac:dyDescent="0.3">
      <c r="A56" s="40" t="s">
        <v>71</v>
      </c>
      <c r="B56" s="39">
        <v>44550000</v>
      </c>
      <c r="C56" s="39">
        <v>44550000</v>
      </c>
      <c r="D56" s="39">
        <v>0</v>
      </c>
      <c r="E56" s="39">
        <v>0</v>
      </c>
      <c r="F56" s="39">
        <v>0</v>
      </c>
      <c r="G56" s="39">
        <v>0</v>
      </c>
      <c r="H56" s="39">
        <v>0</v>
      </c>
      <c r="I56" s="39">
        <v>0</v>
      </c>
      <c r="J56" s="39">
        <v>0</v>
      </c>
      <c r="K56" s="39">
        <v>0</v>
      </c>
      <c r="L56" s="39">
        <v>0</v>
      </c>
      <c r="M56" s="39">
        <v>0</v>
      </c>
      <c r="N56" s="39">
        <v>0</v>
      </c>
      <c r="O56" s="39">
        <v>0</v>
      </c>
      <c r="P56" s="39">
        <f t="shared" si="31"/>
        <v>0</v>
      </c>
    </row>
    <row r="57" spans="1:16" x14ac:dyDescent="0.3">
      <c r="A57" s="26" t="s">
        <v>60</v>
      </c>
      <c r="B57" s="31">
        <f>B43+B45</f>
        <v>98224850562</v>
      </c>
      <c r="C57" s="31">
        <f t="shared" ref="C57:O57" si="32">+C45+C43</f>
        <v>98522440467.740005</v>
      </c>
      <c r="D57" s="27">
        <f t="shared" si="32"/>
        <v>3804837675.4999995</v>
      </c>
      <c r="E57" s="27">
        <f t="shared" si="32"/>
        <v>4762650083.789999</v>
      </c>
      <c r="F57" s="27">
        <f t="shared" si="32"/>
        <v>5187473486.04</v>
      </c>
      <c r="G57" s="27">
        <f t="shared" si="32"/>
        <v>4862681030.3399992</v>
      </c>
      <c r="H57" s="27">
        <f t="shared" si="32"/>
        <v>4959040536.3399992</v>
      </c>
      <c r="I57" s="27">
        <f t="shared" si="32"/>
        <v>5007494416.4400005</v>
      </c>
      <c r="J57" s="27">
        <f t="shared" si="32"/>
        <v>4582985485.3499994</v>
      </c>
      <c r="K57" s="27">
        <f t="shared" si="32"/>
        <v>4972846476.5899992</v>
      </c>
      <c r="L57" s="27">
        <f t="shared" si="32"/>
        <v>5220494467.6199989</v>
      </c>
      <c r="M57" s="27">
        <f t="shared" si="32"/>
        <v>5551130806.54</v>
      </c>
      <c r="N57" s="27">
        <f t="shared" si="32"/>
        <v>5345957859.4499998</v>
      </c>
      <c r="O57" s="27">
        <f t="shared" si="32"/>
        <v>9790268081.9300003</v>
      </c>
      <c r="P57" s="27">
        <f>P43+P45</f>
        <v>64047860405.929993</v>
      </c>
    </row>
    <row r="58" spans="1:16" x14ac:dyDescent="0.3">
      <c r="A58" s="42" t="s">
        <v>43</v>
      </c>
    </row>
    <row r="59" spans="1:16" x14ac:dyDescent="0.3">
      <c r="A59" s="43" t="s">
        <v>44</v>
      </c>
    </row>
  </sheetData>
  <mergeCells count="8">
    <mergeCell ref="A4:P4"/>
    <mergeCell ref="A3:P3"/>
    <mergeCell ref="A10:A11"/>
    <mergeCell ref="B10:B11"/>
    <mergeCell ref="C10:C11"/>
    <mergeCell ref="D10:P10"/>
    <mergeCell ref="A5:P5"/>
    <mergeCell ref="A6:P6"/>
  </mergeCells>
  <pageMargins left="0.7" right="0.7" top="0.75" bottom="0.75" header="0.3" footer="0.3"/>
  <pageSetup orientation="portrait" r:id="rId1"/>
  <ignoredErrors>
    <ignoredError sqref="P33" formula="1"/>
    <ignoredError sqref="P35:P42 P14:P32 P48:P56"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9"/>
  <sheetViews>
    <sheetView showGridLines="0" zoomScale="90" zoomScaleNormal="90" workbookViewId="0">
      <selection activeCell="A10" sqref="A10:A11"/>
    </sheetView>
  </sheetViews>
  <sheetFormatPr baseColWidth="10" defaultColWidth="11.44140625" defaultRowHeight="14.4" x14ac:dyDescent="0.3"/>
  <cols>
    <col min="1" max="1" width="83.6640625" customWidth="1"/>
    <col min="2" max="3" width="17.6640625" customWidth="1"/>
    <col min="4" max="4" width="10" bestFit="1" customWidth="1"/>
    <col min="5" max="5" width="10.33203125" bestFit="1" customWidth="1"/>
    <col min="6" max="8" width="10" bestFit="1" customWidth="1"/>
    <col min="9" max="9" width="11.109375" bestFit="1" customWidth="1"/>
    <col min="10" max="11" width="10" bestFit="1" customWidth="1"/>
    <col min="12" max="12" width="13.44140625" bestFit="1" customWidth="1"/>
    <col min="13" max="13" width="10.6640625" bestFit="1" customWidth="1"/>
    <col min="14" max="14" width="13.44140625" bestFit="1" customWidth="1"/>
    <col min="15" max="15" width="13.44140625" customWidth="1"/>
    <col min="16" max="16" width="15.44140625" bestFit="1" customWidth="1"/>
  </cols>
  <sheetData>
    <row r="1" spans="1:16" x14ac:dyDescent="0.3">
      <c r="B1" s="1"/>
      <c r="C1" s="1"/>
      <c r="D1" s="2"/>
      <c r="E1" s="2"/>
      <c r="F1" s="2"/>
      <c r="G1" s="2"/>
      <c r="H1" s="2"/>
      <c r="I1" s="2"/>
      <c r="J1" s="2"/>
      <c r="K1" s="2"/>
      <c r="L1" s="2"/>
      <c r="N1" s="3"/>
      <c r="O1" s="3"/>
    </row>
    <row r="2" spans="1:16" x14ac:dyDescent="0.3">
      <c r="B2" s="1"/>
      <c r="C2" s="1"/>
      <c r="D2" s="2"/>
      <c r="E2" s="2"/>
      <c r="F2" s="2"/>
      <c r="G2" s="2"/>
      <c r="H2" s="2"/>
      <c r="I2" s="2"/>
      <c r="J2" s="2"/>
      <c r="K2" s="2"/>
      <c r="L2" s="2"/>
      <c r="N2" s="3"/>
      <c r="O2" s="3"/>
    </row>
    <row r="3" spans="1:16" ht="28.8" x14ac:dyDescent="0.3">
      <c r="A3" s="98" t="s">
        <v>0</v>
      </c>
      <c r="B3" s="98"/>
      <c r="C3" s="98"/>
      <c r="D3" s="98"/>
      <c r="E3" s="98"/>
      <c r="F3" s="98"/>
      <c r="G3" s="98"/>
      <c r="H3" s="98"/>
      <c r="I3" s="98"/>
      <c r="J3" s="98"/>
      <c r="K3" s="98"/>
      <c r="L3" s="98"/>
      <c r="M3" s="98"/>
      <c r="N3" s="98"/>
      <c r="O3" s="98"/>
      <c r="P3" s="98"/>
    </row>
    <row r="4" spans="1:16" ht="21" x14ac:dyDescent="0.3">
      <c r="A4" s="97" t="s">
        <v>1</v>
      </c>
      <c r="B4" s="97"/>
      <c r="C4" s="97"/>
      <c r="D4" s="97"/>
      <c r="E4" s="97"/>
      <c r="F4" s="97"/>
      <c r="G4" s="97"/>
      <c r="H4" s="97"/>
      <c r="I4" s="97"/>
      <c r="J4" s="97"/>
      <c r="K4" s="97"/>
      <c r="L4" s="97"/>
      <c r="M4" s="97"/>
      <c r="N4" s="97"/>
      <c r="O4" s="97"/>
      <c r="P4" s="97"/>
    </row>
    <row r="5" spans="1:16" ht="18" x14ac:dyDescent="0.3">
      <c r="A5" s="106" t="s">
        <v>2</v>
      </c>
      <c r="B5" s="106"/>
      <c r="C5" s="106"/>
      <c r="D5" s="106"/>
      <c r="E5" s="106"/>
      <c r="F5" s="106"/>
      <c r="G5" s="106"/>
      <c r="H5" s="106"/>
      <c r="I5" s="106"/>
      <c r="J5" s="106"/>
      <c r="K5" s="106"/>
      <c r="L5" s="106"/>
      <c r="M5" s="106"/>
      <c r="N5" s="106"/>
      <c r="O5" s="106"/>
      <c r="P5" s="106"/>
    </row>
    <row r="6" spans="1:16" ht="15.6" x14ac:dyDescent="0.3">
      <c r="A6" s="99" t="s">
        <v>3</v>
      </c>
      <c r="B6" s="99"/>
      <c r="C6" s="99"/>
      <c r="D6" s="99"/>
      <c r="E6" s="99"/>
      <c r="F6" s="99"/>
      <c r="G6" s="99"/>
      <c r="H6" s="99"/>
      <c r="I6" s="99"/>
      <c r="J6" s="99"/>
      <c r="K6" s="99"/>
      <c r="L6" s="99"/>
      <c r="M6" s="99"/>
      <c r="N6" s="99"/>
      <c r="O6" s="99"/>
      <c r="P6" s="99"/>
    </row>
    <row r="7" spans="1:16" x14ac:dyDescent="0.3">
      <c r="A7" s="4"/>
      <c r="B7" s="5"/>
      <c r="C7" s="5"/>
      <c r="D7" s="6"/>
      <c r="E7" s="6"/>
      <c r="F7" s="6"/>
      <c r="G7" s="6"/>
      <c r="H7" s="6"/>
      <c r="I7" s="6"/>
      <c r="J7" s="6"/>
      <c r="K7" s="6"/>
      <c r="L7" s="6"/>
      <c r="N7" s="3"/>
      <c r="O7" s="3"/>
    </row>
    <row r="8" spans="1:16" x14ac:dyDescent="0.3">
      <c r="A8" s="7" t="s">
        <v>75</v>
      </c>
      <c r="B8" s="8"/>
      <c r="C8" s="8"/>
      <c r="D8" s="9"/>
      <c r="E8" s="9"/>
      <c r="F8" s="9"/>
      <c r="G8" s="9"/>
      <c r="H8" s="9"/>
      <c r="I8" s="9"/>
      <c r="J8" s="9"/>
      <c r="K8" s="9"/>
      <c r="L8" s="9"/>
      <c r="N8" s="3"/>
      <c r="O8" s="3"/>
      <c r="P8" s="10" t="s">
        <v>5</v>
      </c>
    </row>
    <row r="9" spans="1:16" x14ac:dyDescent="0.3">
      <c r="A9" s="11"/>
      <c r="B9" s="8"/>
      <c r="C9" s="8"/>
      <c r="D9" s="9"/>
      <c r="E9" s="9"/>
      <c r="F9" s="9"/>
      <c r="G9" s="9"/>
      <c r="H9" s="9"/>
      <c r="I9" s="9"/>
      <c r="J9" s="9"/>
      <c r="K9" s="9"/>
      <c r="L9" s="9"/>
      <c r="M9" s="12"/>
      <c r="N9" s="3"/>
      <c r="O9" s="3"/>
    </row>
    <row r="10" spans="1:16" ht="15" customHeight="1" x14ac:dyDescent="0.3">
      <c r="A10" s="100" t="s">
        <v>6</v>
      </c>
      <c r="B10" s="102" t="s">
        <v>7</v>
      </c>
      <c r="C10" s="102" t="s">
        <v>8</v>
      </c>
      <c r="D10" s="104" t="s">
        <v>9</v>
      </c>
      <c r="E10" s="105"/>
      <c r="F10" s="105"/>
      <c r="G10" s="105"/>
      <c r="H10" s="105"/>
      <c r="I10" s="105"/>
      <c r="J10" s="105"/>
      <c r="K10" s="105"/>
      <c r="L10" s="105"/>
      <c r="M10" s="105"/>
      <c r="N10" s="105"/>
      <c r="O10" s="105"/>
      <c r="P10" s="105"/>
    </row>
    <row r="11" spans="1:16" x14ac:dyDescent="0.3">
      <c r="A11" s="101"/>
      <c r="B11" s="103"/>
      <c r="C11" s="103"/>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3">
      <c r="A12" s="14" t="s">
        <v>23</v>
      </c>
      <c r="B12" s="15">
        <f>B13+B17+B20+B26+B31+B32</f>
        <v>96175563232</v>
      </c>
      <c r="C12" s="15">
        <f>C13+C17+C20+C26+C31+C32</f>
        <v>101088109188.53</v>
      </c>
      <c r="D12" s="15">
        <f>D13+D17+D20+D26+D31+D32</f>
        <v>4446138673.9000006</v>
      </c>
      <c r="E12" s="15">
        <f t="shared" ref="E12:O12" si="0">E13+E17+E20+E26+E31+E32</f>
        <v>5179770882.7199993</v>
      </c>
      <c r="F12" s="15">
        <f t="shared" si="0"/>
        <v>5142798031.7799988</v>
      </c>
      <c r="G12" s="15">
        <f t="shared" si="0"/>
        <v>3018167480.9200001</v>
      </c>
      <c r="H12" s="15">
        <f t="shared" si="0"/>
        <v>7799590371.9100018</v>
      </c>
      <c r="I12" s="15">
        <f t="shared" si="0"/>
        <v>5883338714.5300016</v>
      </c>
      <c r="J12" s="15">
        <f t="shared" si="0"/>
        <v>5662538145.5599995</v>
      </c>
      <c r="K12" s="15">
        <f t="shared" si="0"/>
        <v>5786467785.3900003</v>
      </c>
      <c r="L12" s="15">
        <f t="shared" si="0"/>
        <v>5830655245.3799992</v>
      </c>
      <c r="M12" s="15">
        <f t="shared" si="0"/>
        <v>5886253424.1400013</v>
      </c>
      <c r="N12" s="15">
        <f t="shared" si="0"/>
        <v>5567044830.2599983</v>
      </c>
      <c r="O12" s="15">
        <f t="shared" si="0"/>
        <v>9864185471.4700012</v>
      </c>
      <c r="P12" s="15">
        <f>+P13+P17+P20+P26+P31+P32</f>
        <v>70066949057.959991</v>
      </c>
    </row>
    <row r="13" spans="1:16" x14ac:dyDescent="0.3">
      <c r="A13" s="16" t="s">
        <v>24</v>
      </c>
      <c r="B13" s="17">
        <f>B14+B15+B16</f>
        <v>1565145291</v>
      </c>
      <c r="C13" s="17">
        <f t="shared" ref="C13:O13" si="1">C14+C15+C16</f>
        <v>1568852662.1900001</v>
      </c>
      <c r="D13" s="17">
        <f t="shared" si="1"/>
        <v>0</v>
      </c>
      <c r="E13" s="17">
        <f t="shared" si="1"/>
        <v>0</v>
      </c>
      <c r="F13" s="17">
        <f t="shared" si="1"/>
        <v>0</v>
      </c>
      <c r="G13" s="17">
        <f t="shared" si="1"/>
        <v>126239807.37</v>
      </c>
      <c r="H13" s="17">
        <f t="shared" si="1"/>
        <v>0</v>
      </c>
      <c r="I13" s="17">
        <f t="shared" si="1"/>
        <v>242454802.33999997</v>
      </c>
      <c r="J13" s="17">
        <f t="shared" si="1"/>
        <v>0</v>
      </c>
      <c r="K13" s="17">
        <f t="shared" si="1"/>
        <v>376273797.71000004</v>
      </c>
      <c r="L13" s="17">
        <f t="shared" si="1"/>
        <v>0</v>
      </c>
      <c r="M13" s="17">
        <f t="shared" si="1"/>
        <v>0</v>
      </c>
      <c r="N13" s="17">
        <f t="shared" si="1"/>
        <v>0</v>
      </c>
      <c r="O13" s="17">
        <f t="shared" si="1"/>
        <v>0</v>
      </c>
      <c r="P13" s="17">
        <f t="shared" ref="P13:P31" si="2">+SUM(D13:O13)</f>
        <v>744968407.42000008</v>
      </c>
    </row>
    <row r="14" spans="1:16" x14ac:dyDescent="0.3">
      <c r="A14" s="25" t="s">
        <v>25</v>
      </c>
      <c r="B14" s="21">
        <v>1459145291</v>
      </c>
      <c r="C14" s="21">
        <v>1459145291</v>
      </c>
      <c r="D14" s="21">
        <v>0</v>
      </c>
      <c r="E14" s="21">
        <v>0</v>
      </c>
      <c r="F14" s="21">
        <v>0</v>
      </c>
      <c r="G14" s="21">
        <v>126239807.37</v>
      </c>
      <c r="H14" s="21">
        <v>0</v>
      </c>
      <c r="I14" s="21">
        <v>242454802.33999997</v>
      </c>
      <c r="J14" s="21">
        <v>0</v>
      </c>
      <c r="K14" s="21">
        <v>376273797.71000004</v>
      </c>
      <c r="L14" s="21">
        <v>0</v>
      </c>
      <c r="M14" s="21">
        <v>0</v>
      </c>
      <c r="N14" s="21">
        <v>0</v>
      </c>
      <c r="O14" s="21">
        <v>0</v>
      </c>
      <c r="P14" s="21">
        <f t="shared" si="2"/>
        <v>744968407.42000008</v>
      </c>
    </row>
    <row r="15" spans="1:16" x14ac:dyDescent="0.3">
      <c r="A15" s="25" t="s">
        <v>62</v>
      </c>
      <c r="B15" s="21">
        <v>104000000</v>
      </c>
      <c r="C15" s="21">
        <v>104000000</v>
      </c>
      <c r="D15" s="21">
        <v>0</v>
      </c>
      <c r="E15" s="21">
        <v>0</v>
      </c>
      <c r="F15" s="21">
        <v>0</v>
      </c>
      <c r="G15" s="21">
        <v>0</v>
      </c>
      <c r="H15" s="21">
        <v>0</v>
      </c>
      <c r="I15" s="21">
        <v>0</v>
      </c>
      <c r="J15" s="21">
        <v>0</v>
      </c>
      <c r="K15" s="21">
        <v>0</v>
      </c>
      <c r="L15" s="21">
        <v>0</v>
      </c>
      <c r="M15" s="21">
        <v>0</v>
      </c>
      <c r="N15" s="21">
        <v>0</v>
      </c>
      <c r="O15" s="21">
        <v>0</v>
      </c>
      <c r="P15" s="21">
        <f t="shared" si="2"/>
        <v>0</v>
      </c>
    </row>
    <row r="16" spans="1:16" x14ac:dyDescent="0.3">
      <c r="A16" s="25" t="s">
        <v>63</v>
      </c>
      <c r="B16" s="21">
        <v>2000000</v>
      </c>
      <c r="C16" s="21">
        <v>5707371.1899999995</v>
      </c>
      <c r="D16" s="21">
        <v>0</v>
      </c>
      <c r="E16" s="21">
        <v>0</v>
      </c>
      <c r="F16" s="21">
        <v>0</v>
      </c>
      <c r="G16" s="21">
        <v>0</v>
      </c>
      <c r="H16" s="21">
        <v>0</v>
      </c>
      <c r="I16" s="21">
        <v>0</v>
      </c>
      <c r="J16" s="21">
        <v>0</v>
      </c>
      <c r="K16" s="21">
        <v>0</v>
      </c>
      <c r="L16" s="21">
        <v>0</v>
      </c>
      <c r="M16" s="21">
        <v>0</v>
      </c>
      <c r="N16" s="21">
        <v>0</v>
      </c>
      <c r="O16" s="21">
        <v>0</v>
      </c>
      <c r="P16" s="21">
        <f t="shared" si="2"/>
        <v>0</v>
      </c>
    </row>
    <row r="17" spans="1:16" x14ac:dyDescent="0.3">
      <c r="A17" s="16" t="s">
        <v>26</v>
      </c>
      <c r="B17" s="28">
        <f>B18+B19</f>
        <v>20908730997</v>
      </c>
      <c r="C17" s="28">
        <f>C18+C19</f>
        <v>21253484698</v>
      </c>
      <c r="D17" s="28">
        <f t="shared" ref="D17:O17" si="3">D18+D19</f>
        <v>307432893.54999983</v>
      </c>
      <c r="E17" s="28">
        <f t="shared" si="3"/>
        <v>470023524.4000001</v>
      </c>
      <c r="F17" s="28">
        <f t="shared" si="3"/>
        <v>591253364.33000016</v>
      </c>
      <c r="G17" s="28">
        <f t="shared" si="3"/>
        <v>634196932.16000009</v>
      </c>
      <c r="H17" s="28">
        <f t="shared" si="3"/>
        <v>557772742.36000001</v>
      </c>
      <c r="I17" s="28">
        <f t="shared" si="3"/>
        <v>905028836.62000012</v>
      </c>
      <c r="J17" s="28">
        <f t="shared" si="3"/>
        <v>603332645.30999994</v>
      </c>
      <c r="K17" s="28">
        <f t="shared" si="3"/>
        <v>594789946.30000007</v>
      </c>
      <c r="L17" s="28">
        <f t="shared" si="3"/>
        <v>1010803804.1699998</v>
      </c>
      <c r="M17" s="28">
        <f t="shared" si="3"/>
        <v>557729994.94000006</v>
      </c>
      <c r="N17" s="28">
        <f t="shared" si="3"/>
        <v>681358206.7900002</v>
      </c>
      <c r="O17" s="28">
        <f t="shared" si="3"/>
        <v>934831533.01999998</v>
      </c>
      <c r="P17" s="29">
        <f t="shared" si="2"/>
        <v>7848554423.9499989</v>
      </c>
    </row>
    <row r="18" spans="1:16" x14ac:dyDescent="0.3">
      <c r="A18" s="25" t="s">
        <v>27</v>
      </c>
      <c r="B18" s="21">
        <v>16424206776</v>
      </c>
      <c r="C18" s="21">
        <v>16768960477</v>
      </c>
      <c r="D18" s="21">
        <v>220213298.05999985</v>
      </c>
      <c r="E18" s="21">
        <v>216522615.06000012</v>
      </c>
      <c r="F18" s="21">
        <v>234072135.95000008</v>
      </c>
      <c r="G18" s="21">
        <v>236989764.84999999</v>
      </c>
      <c r="H18" s="21">
        <v>240206431.23000011</v>
      </c>
      <c r="I18" s="21">
        <v>233115907.60999995</v>
      </c>
      <c r="J18" s="21">
        <v>232867338.64999992</v>
      </c>
      <c r="K18" s="21">
        <v>266959155.25999999</v>
      </c>
      <c r="L18" s="21">
        <v>518083161.4799999</v>
      </c>
      <c r="M18" s="21">
        <v>212599494.20000017</v>
      </c>
      <c r="N18" s="21">
        <v>205404938.84000012</v>
      </c>
      <c r="O18" s="21">
        <v>264042217.25999993</v>
      </c>
      <c r="P18" s="19">
        <f t="shared" si="2"/>
        <v>3081076458.4499998</v>
      </c>
    </row>
    <row r="19" spans="1:16" x14ac:dyDescent="0.3">
      <c r="A19" s="25" t="s">
        <v>46</v>
      </c>
      <c r="B19" s="21">
        <v>4484524221</v>
      </c>
      <c r="C19" s="21">
        <v>4484524221</v>
      </c>
      <c r="D19" s="21">
        <v>87219595.49000001</v>
      </c>
      <c r="E19" s="21">
        <v>253500909.33999997</v>
      </c>
      <c r="F19" s="21">
        <v>357181228.38000005</v>
      </c>
      <c r="G19" s="21">
        <v>397207167.31000012</v>
      </c>
      <c r="H19" s="21">
        <v>317566311.12999994</v>
      </c>
      <c r="I19" s="21">
        <v>671912929.01000011</v>
      </c>
      <c r="J19" s="21">
        <v>370465306.65999997</v>
      </c>
      <c r="K19" s="21">
        <v>327830791.04000008</v>
      </c>
      <c r="L19" s="21">
        <v>492720642.68999988</v>
      </c>
      <c r="M19" s="21">
        <v>345130500.73999995</v>
      </c>
      <c r="N19" s="21">
        <v>475953267.95000005</v>
      </c>
      <c r="O19" s="21">
        <v>670789315.76000011</v>
      </c>
      <c r="P19" s="19">
        <f t="shared" si="2"/>
        <v>4767477965.5</v>
      </c>
    </row>
    <row r="20" spans="1:16" x14ac:dyDescent="0.3">
      <c r="A20" s="16" t="s">
        <v>28</v>
      </c>
      <c r="B20" s="17">
        <f>B21+B23</f>
        <v>1661289971</v>
      </c>
      <c r="C20" s="17">
        <f>C21+C23</f>
        <v>1661289971</v>
      </c>
      <c r="D20" s="17">
        <f t="shared" ref="D20:O20" si="4">D21+D23</f>
        <v>0</v>
      </c>
      <c r="E20" s="17">
        <f t="shared" si="4"/>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9">
        <f t="shared" si="2"/>
        <v>0</v>
      </c>
    </row>
    <row r="21" spans="1:16" s="33" customFormat="1" x14ac:dyDescent="0.3">
      <c r="A21" s="18" t="s">
        <v>47</v>
      </c>
      <c r="B21" s="17">
        <f>B22</f>
        <v>120447666</v>
      </c>
      <c r="C21" s="17">
        <f t="shared" ref="C21:O21" si="5">C22</f>
        <v>120447666</v>
      </c>
      <c r="D21" s="17">
        <f t="shared" si="5"/>
        <v>0</v>
      </c>
      <c r="E21" s="17">
        <f t="shared" si="5"/>
        <v>0</v>
      </c>
      <c r="F21" s="17">
        <f t="shared" si="5"/>
        <v>0</v>
      </c>
      <c r="G21" s="17">
        <f t="shared" si="5"/>
        <v>0</v>
      </c>
      <c r="H21" s="17">
        <f t="shared" si="5"/>
        <v>0</v>
      </c>
      <c r="I21" s="17">
        <f t="shared" si="5"/>
        <v>0</v>
      </c>
      <c r="J21" s="17">
        <f t="shared" si="5"/>
        <v>0</v>
      </c>
      <c r="K21" s="17">
        <f t="shared" si="5"/>
        <v>0</v>
      </c>
      <c r="L21" s="17">
        <f t="shared" si="5"/>
        <v>0</v>
      </c>
      <c r="M21" s="17">
        <f t="shared" si="5"/>
        <v>0</v>
      </c>
      <c r="N21" s="17">
        <f t="shared" si="5"/>
        <v>0</v>
      </c>
      <c r="O21" s="17">
        <f t="shared" si="5"/>
        <v>0</v>
      </c>
      <c r="P21" s="29">
        <f t="shared" si="2"/>
        <v>0</v>
      </c>
    </row>
    <row r="22" spans="1:16" x14ac:dyDescent="0.3">
      <c r="A22" s="20" t="s">
        <v>48</v>
      </c>
      <c r="B22" s="21">
        <v>120447666</v>
      </c>
      <c r="C22" s="21">
        <v>120447666</v>
      </c>
      <c r="D22" s="21">
        <v>0</v>
      </c>
      <c r="E22" s="21">
        <v>0</v>
      </c>
      <c r="F22" s="21">
        <v>0</v>
      </c>
      <c r="G22" s="21">
        <v>0</v>
      </c>
      <c r="H22" s="21">
        <v>0</v>
      </c>
      <c r="I22" s="21">
        <v>0</v>
      </c>
      <c r="J22" s="21">
        <v>0</v>
      </c>
      <c r="K22" s="21">
        <v>0</v>
      </c>
      <c r="L22" s="21">
        <v>0</v>
      </c>
      <c r="M22" s="21">
        <v>0</v>
      </c>
      <c r="N22" s="21">
        <v>0</v>
      </c>
      <c r="O22" s="21">
        <v>0</v>
      </c>
      <c r="P22" s="29">
        <f t="shared" si="2"/>
        <v>0</v>
      </c>
    </row>
    <row r="23" spans="1:16" s="33" customFormat="1" x14ac:dyDescent="0.3">
      <c r="A23" s="18" t="s">
        <v>29</v>
      </c>
      <c r="B23" s="17">
        <f>B24+B25</f>
        <v>1540842305</v>
      </c>
      <c r="C23" s="17">
        <f>C24+C25</f>
        <v>1540842305</v>
      </c>
      <c r="D23" s="17">
        <f t="shared" ref="D23:O23" si="6">D24+D25</f>
        <v>0</v>
      </c>
      <c r="E23" s="17">
        <f t="shared" si="6"/>
        <v>0</v>
      </c>
      <c r="F23" s="17">
        <f t="shared" si="6"/>
        <v>0</v>
      </c>
      <c r="G23" s="17">
        <f t="shared" si="6"/>
        <v>0</v>
      </c>
      <c r="H23" s="17">
        <f t="shared" si="6"/>
        <v>0</v>
      </c>
      <c r="I23" s="17">
        <f t="shared" si="6"/>
        <v>0</v>
      </c>
      <c r="J23" s="17">
        <f t="shared" si="6"/>
        <v>0</v>
      </c>
      <c r="K23" s="17">
        <f t="shared" si="6"/>
        <v>0</v>
      </c>
      <c r="L23" s="17">
        <f t="shared" si="6"/>
        <v>0</v>
      </c>
      <c r="M23" s="17">
        <f t="shared" si="6"/>
        <v>0</v>
      </c>
      <c r="N23" s="17">
        <f t="shared" si="6"/>
        <v>0</v>
      </c>
      <c r="O23" s="17">
        <f t="shared" si="6"/>
        <v>0</v>
      </c>
      <c r="P23" s="29">
        <f t="shared" si="2"/>
        <v>0</v>
      </c>
    </row>
    <row r="24" spans="1:16" x14ac:dyDescent="0.3">
      <c r="A24" s="20" t="s">
        <v>30</v>
      </c>
      <c r="B24" s="21">
        <v>1540422305</v>
      </c>
      <c r="C24" s="21">
        <v>1540422305</v>
      </c>
      <c r="D24" s="21">
        <v>0</v>
      </c>
      <c r="E24" s="21">
        <v>0</v>
      </c>
      <c r="F24" s="21">
        <v>0</v>
      </c>
      <c r="G24" s="21">
        <v>0</v>
      </c>
      <c r="H24" s="21">
        <v>0</v>
      </c>
      <c r="I24" s="21">
        <v>0</v>
      </c>
      <c r="J24" s="21">
        <v>0</v>
      </c>
      <c r="K24" s="21">
        <v>0</v>
      </c>
      <c r="L24" s="21">
        <v>0</v>
      </c>
      <c r="M24" s="21">
        <v>0</v>
      </c>
      <c r="N24" s="21">
        <v>0</v>
      </c>
      <c r="O24" s="21">
        <v>0</v>
      </c>
      <c r="P24" s="19">
        <f t="shared" si="2"/>
        <v>0</v>
      </c>
    </row>
    <row r="25" spans="1:16" x14ac:dyDescent="0.3">
      <c r="A25" s="32" t="s">
        <v>64</v>
      </c>
      <c r="B25" s="21">
        <v>420000</v>
      </c>
      <c r="C25" s="21">
        <v>420000</v>
      </c>
      <c r="D25" s="21">
        <v>0</v>
      </c>
      <c r="E25" s="21">
        <v>0</v>
      </c>
      <c r="F25" s="21">
        <v>0</v>
      </c>
      <c r="G25" s="21">
        <v>0</v>
      </c>
      <c r="H25" s="21">
        <v>0</v>
      </c>
      <c r="I25" s="21">
        <v>0</v>
      </c>
      <c r="J25" s="21">
        <v>0</v>
      </c>
      <c r="K25" s="21">
        <v>0</v>
      </c>
      <c r="L25" s="21">
        <v>0</v>
      </c>
      <c r="M25" s="21">
        <v>0</v>
      </c>
      <c r="N25" s="21">
        <v>0</v>
      </c>
      <c r="O25" s="21">
        <v>0</v>
      </c>
      <c r="P25" s="19">
        <f t="shared" si="2"/>
        <v>0</v>
      </c>
    </row>
    <row r="26" spans="1:16" x14ac:dyDescent="0.3">
      <c r="A26" s="16" t="s">
        <v>31</v>
      </c>
      <c r="B26" s="17">
        <f>B27+B29</f>
        <v>68481569896</v>
      </c>
      <c r="C26" s="17">
        <f t="shared" ref="C26:O26" si="7">C27+C29</f>
        <v>73162148326.160004</v>
      </c>
      <c r="D26" s="17">
        <f t="shared" si="7"/>
        <v>4138366717.3500004</v>
      </c>
      <c r="E26" s="17">
        <f t="shared" si="7"/>
        <v>4709267158.3199997</v>
      </c>
      <c r="F26" s="17">
        <f t="shared" si="7"/>
        <v>4550399910.3699989</v>
      </c>
      <c r="G26" s="17">
        <f t="shared" si="7"/>
        <v>2226123071.1500001</v>
      </c>
      <c r="H26" s="17">
        <f t="shared" si="7"/>
        <v>7240375109.5000019</v>
      </c>
      <c r="I26" s="17">
        <f t="shared" si="7"/>
        <v>4658820019.2600012</v>
      </c>
      <c r="J26" s="17">
        <f t="shared" si="7"/>
        <v>5009637925.75</v>
      </c>
      <c r="K26" s="17">
        <f t="shared" si="7"/>
        <v>4702767927.6800003</v>
      </c>
      <c r="L26" s="17">
        <f t="shared" si="7"/>
        <v>4811853591.3399992</v>
      </c>
      <c r="M26" s="17">
        <f t="shared" si="7"/>
        <v>5327731323.7000008</v>
      </c>
      <c r="N26" s="17">
        <f t="shared" si="7"/>
        <v>4885007743.9699984</v>
      </c>
      <c r="O26" s="17">
        <f t="shared" si="7"/>
        <v>8926009406.4700012</v>
      </c>
      <c r="P26" s="29">
        <f t="shared" si="2"/>
        <v>61186359904.860001</v>
      </c>
    </row>
    <row r="27" spans="1:16" s="33" customFormat="1" x14ac:dyDescent="0.3">
      <c r="A27" s="18" t="s">
        <v>32</v>
      </c>
      <c r="B27" s="17">
        <f>B28</f>
        <v>68481569896</v>
      </c>
      <c r="C27" s="17">
        <f t="shared" ref="C27" si="8">C28</f>
        <v>73162148326.160004</v>
      </c>
      <c r="D27" s="17">
        <f>D28</f>
        <v>4138366717.3500004</v>
      </c>
      <c r="E27" s="17">
        <f t="shared" ref="E27:O27" si="9">E28</f>
        <v>4709267158.3199997</v>
      </c>
      <c r="F27" s="17">
        <f t="shared" si="9"/>
        <v>4550399910.3699989</v>
      </c>
      <c r="G27" s="17">
        <f t="shared" si="9"/>
        <v>2226123071.1500001</v>
      </c>
      <c r="H27" s="17">
        <f t="shared" si="9"/>
        <v>7240375109.5000019</v>
      </c>
      <c r="I27" s="17">
        <f t="shared" si="9"/>
        <v>4658820019.2600012</v>
      </c>
      <c r="J27" s="17">
        <f t="shared" si="9"/>
        <v>5009637925.75</v>
      </c>
      <c r="K27" s="17">
        <f t="shared" si="9"/>
        <v>4702767927.6800003</v>
      </c>
      <c r="L27" s="17">
        <f t="shared" si="9"/>
        <v>4811853591.3399992</v>
      </c>
      <c r="M27" s="17">
        <f t="shared" si="9"/>
        <v>5327731323.7000008</v>
      </c>
      <c r="N27" s="17">
        <f t="shared" si="9"/>
        <v>4885007743.9699984</v>
      </c>
      <c r="O27" s="17">
        <f t="shared" si="9"/>
        <v>8926009406.4700012</v>
      </c>
      <c r="P27" s="29">
        <f t="shared" si="2"/>
        <v>61186359904.860001</v>
      </c>
    </row>
    <row r="28" spans="1:16" x14ac:dyDescent="0.3">
      <c r="A28" s="20" t="s">
        <v>33</v>
      </c>
      <c r="B28" s="21">
        <v>68481569896</v>
      </c>
      <c r="C28" s="21">
        <v>73162148326.160004</v>
      </c>
      <c r="D28" s="21">
        <v>4138366717.3500004</v>
      </c>
      <c r="E28" s="21">
        <v>4709267158.3199997</v>
      </c>
      <c r="F28" s="21">
        <v>4550399910.3699989</v>
      </c>
      <c r="G28" s="21">
        <v>2226123071.1500001</v>
      </c>
      <c r="H28" s="21">
        <v>7240375109.5000019</v>
      </c>
      <c r="I28" s="21">
        <v>4658820019.2600012</v>
      </c>
      <c r="J28" s="21">
        <v>5009637925.75</v>
      </c>
      <c r="K28" s="21">
        <v>4702767927.6800003</v>
      </c>
      <c r="L28" s="21">
        <v>4811853591.3399992</v>
      </c>
      <c r="M28" s="21">
        <v>5327731323.7000008</v>
      </c>
      <c r="N28" s="21">
        <v>4885007743.9699984</v>
      </c>
      <c r="O28" s="21">
        <v>8926009406.4700012</v>
      </c>
      <c r="P28" s="19">
        <f t="shared" si="2"/>
        <v>61186359904.860001</v>
      </c>
    </row>
    <row r="29" spans="1:16" s="33" customFormat="1" x14ac:dyDescent="0.3">
      <c r="A29" s="18" t="s">
        <v>68</v>
      </c>
      <c r="B29" s="17">
        <f>B30</f>
        <v>0</v>
      </c>
      <c r="C29" s="17">
        <f t="shared" ref="C29:O29" si="10">C30</f>
        <v>0</v>
      </c>
      <c r="D29" s="17">
        <f t="shared" si="10"/>
        <v>0</v>
      </c>
      <c r="E29" s="17">
        <f t="shared" si="10"/>
        <v>0</v>
      </c>
      <c r="F29" s="17">
        <f t="shared" si="10"/>
        <v>0</v>
      </c>
      <c r="G29" s="17">
        <f t="shared" si="10"/>
        <v>0</v>
      </c>
      <c r="H29" s="17">
        <f t="shared" si="10"/>
        <v>0</v>
      </c>
      <c r="I29" s="17">
        <f t="shared" si="10"/>
        <v>0</v>
      </c>
      <c r="J29" s="17">
        <f t="shared" si="10"/>
        <v>0</v>
      </c>
      <c r="K29" s="17">
        <f t="shared" si="10"/>
        <v>0</v>
      </c>
      <c r="L29" s="17">
        <f t="shared" si="10"/>
        <v>0</v>
      </c>
      <c r="M29" s="17">
        <f t="shared" si="10"/>
        <v>0</v>
      </c>
      <c r="N29" s="17">
        <f t="shared" si="10"/>
        <v>0</v>
      </c>
      <c r="O29" s="17">
        <f t="shared" si="10"/>
        <v>0</v>
      </c>
      <c r="P29" s="29">
        <f t="shared" si="2"/>
        <v>0</v>
      </c>
    </row>
    <row r="30" spans="1:16" x14ac:dyDescent="0.3">
      <c r="A30" s="20" t="s">
        <v>69</v>
      </c>
      <c r="B30" s="21">
        <v>0</v>
      </c>
      <c r="C30" s="21">
        <v>0</v>
      </c>
      <c r="D30" s="21">
        <v>0</v>
      </c>
      <c r="E30" s="21">
        <v>0</v>
      </c>
      <c r="F30" s="21">
        <v>0</v>
      </c>
      <c r="G30" s="21">
        <v>0</v>
      </c>
      <c r="H30" s="21">
        <v>0</v>
      </c>
      <c r="I30" s="21">
        <v>0</v>
      </c>
      <c r="J30" s="21">
        <v>0</v>
      </c>
      <c r="K30" s="21">
        <v>0</v>
      </c>
      <c r="L30" s="21">
        <v>0</v>
      </c>
      <c r="M30" s="21">
        <v>0</v>
      </c>
      <c r="N30" s="21">
        <v>0</v>
      </c>
      <c r="O30" s="21">
        <v>0</v>
      </c>
      <c r="P30" s="19">
        <f t="shared" si="2"/>
        <v>0</v>
      </c>
    </row>
    <row r="31" spans="1:16" x14ac:dyDescent="0.3">
      <c r="A31" s="16" t="s">
        <v>34</v>
      </c>
      <c r="B31" s="17">
        <v>3000000</v>
      </c>
      <c r="C31" s="17">
        <v>3000000</v>
      </c>
      <c r="D31" s="17">
        <v>339063</v>
      </c>
      <c r="E31" s="17">
        <v>467225.5</v>
      </c>
      <c r="F31" s="17">
        <v>1124031.25</v>
      </c>
      <c r="G31" s="17">
        <v>538784.25</v>
      </c>
      <c r="H31" s="17">
        <v>1442520.05</v>
      </c>
      <c r="I31" s="17">
        <v>554228.5</v>
      </c>
      <c r="J31" s="17">
        <v>437206.5</v>
      </c>
      <c r="K31" s="17">
        <v>329998.5</v>
      </c>
      <c r="L31" s="17">
        <v>535660</v>
      </c>
      <c r="M31" s="17">
        <v>792105.5</v>
      </c>
      <c r="N31" s="17">
        <v>678879.5</v>
      </c>
      <c r="O31" s="17">
        <v>1047527.5</v>
      </c>
      <c r="P31" s="29">
        <f t="shared" si="2"/>
        <v>8287230.0499999998</v>
      </c>
    </row>
    <row r="32" spans="1:16" x14ac:dyDescent="0.3">
      <c r="A32" s="16" t="s">
        <v>35</v>
      </c>
      <c r="B32" s="17">
        <v>3555827077</v>
      </c>
      <c r="C32" s="17">
        <v>3439333531.1799998</v>
      </c>
      <c r="D32" s="17">
        <v>0</v>
      </c>
      <c r="E32" s="17">
        <v>12974.5</v>
      </c>
      <c r="F32" s="17">
        <v>20725.830000000002</v>
      </c>
      <c r="G32" s="17">
        <v>31068885.989999998</v>
      </c>
      <c r="H32" s="17">
        <v>0</v>
      </c>
      <c r="I32" s="17">
        <v>76480827.809999987</v>
      </c>
      <c r="J32" s="17">
        <v>49130368</v>
      </c>
      <c r="K32" s="17">
        <v>112306115.2</v>
      </c>
      <c r="L32" s="17">
        <v>7462189.8700000001</v>
      </c>
      <c r="M32" s="17">
        <v>0</v>
      </c>
      <c r="N32" s="17">
        <v>0</v>
      </c>
      <c r="O32" s="17">
        <v>2297004.48</v>
      </c>
      <c r="P32" s="29">
        <f>+SUM(D32:O32)</f>
        <v>278779091.68000001</v>
      </c>
    </row>
    <row r="33" spans="1:16" x14ac:dyDescent="0.3">
      <c r="A33" s="14" t="s">
        <v>36</v>
      </c>
      <c r="B33" s="15">
        <f>B34+B36+B41</f>
        <v>7308916669</v>
      </c>
      <c r="C33" s="15">
        <f t="shared" ref="C33:O33" si="11">C34+C36+C41</f>
        <v>10999861705.539999</v>
      </c>
      <c r="D33" s="15">
        <f t="shared" si="11"/>
        <v>11819359.15</v>
      </c>
      <c r="E33" s="15">
        <f t="shared" si="11"/>
        <v>1148094993.2899997</v>
      </c>
      <c r="F33" s="15">
        <f t="shared" si="11"/>
        <v>1020784464.6800001</v>
      </c>
      <c r="G33" s="15">
        <f t="shared" si="11"/>
        <v>269552966.23000002</v>
      </c>
      <c r="H33" s="15">
        <f t="shared" si="11"/>
        <v>112422985.33</v>
      </c>
      <c r="I33" s="15">
        <f t="shared" si="11"/>
        <v>526930237.84999996</v>
      </c>
      <c r="J33" s="15">
        <f t="shared" si="11"/>
        <v>413310899.20999998</v>
      </c>
      <c r="K33" s="15">
        <f t="shared" si="11"/>
        <v>875833917.19999993</v>
      </c>
      <c r="L33" s="15">
        <f t="shared" si="11"/>
        <v>242596060.56</v>
      </c>
      <c r="M33" s="15">
        <f t="shared" si="11"/>
        <v>74387112.629999995</v>
      </c>
      <c r="N33" s="15">
        <f t="shared" si="11"/>
        <v>901931000.10000002</v>
      </c>
      <c r="O33" s="15">
        <f t="shared" si="11"/>
        <v>104617621.65000001</v>
      </c>
      <c r="P33" s="15">
        <f>P34+P36+P41</f>
        <v>5702281617.8800001</v>
      </c>
    </row>
    <row r="34" spans="1:16" x14ac:dyDescent="0.3">
      <c r="A34" s="16" t="s">
        <v>37</v>
      </c>
      <c r="B34" s="30">
        <f t="shared" ref="B34:C34" si="12">B35</f>
        <v>0</v>
      </c>
      <c r="C34" s="30">
        <f t="shared" si="12"/>
        <v>0</v>
      </c>
      <c r="D34" s="30">
        <f>D35</f>
        <v>0</v>
      </c>
      <c r="E34" s="30">
        <f t="shared" ref="E34:O34" si="13">E35</f>
        <v>0</v>
      </c>
      <c r="F34" s="30">
        <f t="shared" si="13"/>
        <v>0</v>
      </c>
      <c r="G34" s="30">
        <f t="shared" si="13"/>
        <v>0</v>
      </c>
      <c r="H34" s="30">
        <f t="shared" si="13"/>
        <v>0</v>
      </c>
      <c r="I34" s="30">
        <f t="shared" si="13"/>
        <v>0</v>
      </c>
      <c r="J34" s="30">
        <f t="shared" si="13"/>
        <v>0</v>
      </c>
      <c r="K34" s="30">
        <f t="shared" si="13"/>
        <v>0</v>
      </c>
      <c r="L34" s="30">
        <f t="shared" si="13"/>
        <v>0</v>
      </c>
      <c r="M34" s="30">
        <f t="shared" si="13"/>
        <v>0</v>
      </c>
      <c r="N34" s="30">
        <f t="shared" si="13"/>
        <v>0</v>
      </c>
      <c r="O34" s="30">
        <f t="shared" si="13"/>
        <v>0</v>
      </c>
      <c r="P34" s="29">
        <f>+SUM(D34:O34)</f>
        <v>0</v>
      </c>
    </row>
    <row r="35" spans="1:16" x14ac:dyDescent="0.3">
      <c r="A35" s="25" t="s">
        <v>38</v>
      </c>
      <c r="B35" s="22">
        <v>0</v>
      </c>
      <c r="C35" s="22">
        <v>0</v>
      </c>
      <c r="D35" s="22">
        <v>0</v>
      </c>
      <c r="E35" s="22">
        <v>0</v>
      </c>
      <c r="F35" s="22">
        <v>0</v>
      </c>
      <c r="G35" s="22">
        <v>0</v>
      </c>
      <c r="H35" s="22">
        <v>0</v>
      </c>
      <c r="I35" s="22">
        <v>0</v>
      </c>
      <c r="J35" s="22">
        <v>0</v>
      </c>
      <c r="K35" s="22">
        <v>0</v>
      </c>
      <c r="L35" s="22">
        <v>0</v>
      </c>
      <c r="M35" s="22">
        <v>0</v>
      </c>
      <c r="N35" s="22">
        <v>0</v>
      </c>
      <c r="O35" s="22">
        <v>0</v>
      </c>
      <c r="P35" s="19">
        <f t="shared" ref="P35:P42" si="14">+SUM(D35:O35)</f>
        <v>0</v>
      </c>
    </row>
    <row r="36" spans="1:16" x14ac:dyDescent="0.3">
      <c r="A36" s="16" t="s">
        <v>39</v>
      </c>
      <c r="B36" s="24">
        <f>B37+B39</f>
        <v>7308916669</v>
      </c>
      <c r="C36" s="24">
        <f>C37+C39</f>
        <v>10999861705.539999</v>
      </c>
      <c r="D36" s="24">
        <f>D37</f>
        <v>11819359.15</v>
      </c>
      <c r="E36" s="24">
        <f t="shared" ref="E36:O37" si="15">E37</f>
        <v>1148094993.2899997</v>
      </c>
      <c r="F36" s="24">
        <f t="shared" si="15"/>
        <v>1020784464.6800001</v>
      </c>
      <c r="G36" s="24">
        <f t="shared" si="15"/>
        <v>269552966.23000002</v>
      </c>
      <c r="H36" s="24">
        <f t="shared" si="15"/>
        <v>112422985.33</v>
      </c>
      <c r="I36" s="24">
        <f t="shared" si="15"/>
        <v>526930237.84999996</v>
      </c>
      <c r="J36" s="24">
        <f t="shared" si="15"/>
        <v>413310899.20999998</v>
      </c>
      <c r="K36" s="24">
        <f t="shared" si="15"/>
        <v>875833917.19999993</v>
      </c>
      <c r="L36" s="24">
        <f t="shared" si="15"/>
        <v>242596060.56</v>
      </c>
      <c r="M36" s="24">
        <f t="shared" si="15"/>
        <v>74387112.629999995</v>
      </c>
      <c r="N36" s="24">
        <f t="shared" si="15"/>
        <v>901931000.10000002</v>
      </c>
      <c r="O36" s="24">
        <f t="shared" si="15"/>
        <v>104617621.65000001</v>
      </c>
      <c r="P36" s="29">
        <f t="shared" si="14"/>
        <v>5702281617.8800001</v>
      </c>
    </row>
    <row r="37" spans="1:16" s="33" customFormat="1" x14ac:dyDescent="0.3">
      <c r="A37" s="18" t="s">
        <v>40</v>
      </c>
      <c r="B37" s="30">
        <f t="shared" ref="B37:C37" si="16">B38</f>
        <v>7308916669</v>
      </c>
      <c r="C37" s="30">
        <f t="shared" si="16"/>
        <v>10973706057.639999</v>
      </c>
      <c r="D37" s="30">
        <f>D38</f>
        <v>11819359.15</v>
      </c>
      <c r="E37" s="30">
        <f t="shared" si="15"/>
        <v>1148094993.2899997</v>
      </c>
      <c r="F37" s="30">
        <f t="shared" si="15"/>
        <v>1020784464.6800001</v>
      </c>
      <c r="G37" s="30">
        <f t="shared" si="15"/>
        <v>269552966.23000002</v>
      </c>
      <c r="H37" s="30">
        <f t="shared" si="15"/>
        <v>112422985.33</v>
      </c>
      <c r="I37" s="30">
        <f t="shared" si="15"/>
        <v>526930237.84999996</v>
      </c>
      <c r="J37" s="30">
        <f t="shared" si="15"/>
        <v>413310899.20999998</v>
      </c>
      <c r="K37" s="30">
        <f t="shared" si="15"/>
        <v>875833917.19999993</v>
      </c>
      <c r="L37" s="30">
        <f t="shared" si="15"/>
        <v>242596060.56</v>
      </c>
      <c r="M37" s="30">
        <f t="shared" si="15"/>
        <v>74387112.629999995</v>
      </c>
      <c r="N37" s="30">
        <f t="shared" si="15"/>
        <v>901931000.10000002</v>
      </c>
      <c r="O37" s="30">
        <f t="shared" si="15"/>
        <v>104617621.65000001</v>
      </c>
      <c r="P37" s="29">
        <f t="shared" si="14"/>
        <v>5702281617.8800001</v>
      </c>
    </row>
    <row r="38" spans="1:16" x14ac:dyDescent="0.3">
      <c r="A38" s="20" t="s">
        <v>41</v>
      </c>
      <c r="B38" s="21">
        <v>7308916669</v>
      </c>
      <c r="C38" s="21">
        <v>10973706057.639999</v>
      </c>
      <c r="D38" s="21">
        <v>11819359.15</v>
      </c>
      <c r="E38" s="21">
        <v>1148094993.2899997</v>
      </c>
      <c r="F38" s="21">
        <v>1020784464.6800001</v>
      </c>
      <c r="G38" s="21">
        <v>269552966.23000002</v>
      </c>
      <c r="H38" s="21">
        <v>112422985.33</v>
      </c>
      <c r="I38" s="21">
        <v>526930237.84999996</v>
      </c>
      <c r="J38" s="21">
        <v>413310899.20999998</v>
      </c>
      <c r="K38" s="21">
        <v>875833917.19999993</v>
      </c>
      <c r="L38" s="21">
        <v>242596060.56</v>
      </c>
      <c r="M38" s="21">
        <v>74387112.629999995</v>
      </c>
      <c r="N38" s="21">
        <v>901931000.10000002</v>
      </c>
      <c r="O38" s="21">
        <v>104617621.65000001</v>
      </c>
      <c r="P38" s="19">
        <f t="shared" si="14"/>
        <v>5702281617.8800001</v>
      </c>
    </row>
    <row r="39" spans="1:16" s="33" customFormat="1" x14ac:dyDescent="0.3">
      <c r="A39" s="18" t="s">
        <v>65</v>
      </c>
      <c r="B39" s="17">
        <f>B40</f>
        <v>0</v>
      </c>
      <c r="C39" s="17">
        <f t="shared" ref="C39:O39" si="17">C40</f>
        <v>26155647.899999999</v>
      </c>
      <c r="D39" s="17">
        <f t="shared" si="17"/>
        <v>0</v>
      </c>
      <c r="E39" s="17">
        <f t="shared" si="17"/>
        <v>0</v>
      </c>
      <c r="F39" s="17">
        <f t="shared" si="17"/>
        <v>0</v>
      </c>
      <c r="G39" s="17">
        <f t="shared" si="17"/>
        <v>0</v>
      </c>
      <c r="H39" s="17">
        <f t="shared" si="17"/>
        <v>0</v>
      </c>
      <c r="I39" s="17">
        <f t="shared" si="17"/>
        <v>0</v>
      </c>
      <c r="J39" s="17">
        <f t="shared" si="17"/>
        <v>0</v>
      </c>
      <c r="K39" s="17">
        <f t="shared" si="17"/>
        <v>0</v>
      </c>
      <c r="L39" s="17">
        <f t="shared" si="17"/>
        <v>0</v>
      </c>
      <c r="M39" s="17">
        <f t="shared" si="17"/>
        <v>0</v>
      </c>
      <c r="N39" s="17">
        <f t="shared" si="17"/>
        <v>0</v>
      </c>
      <c r="O39" s="17">
        <f t="shared" si="17"/>
        <v>0</v>
      </c>
      <c r="P39" s="29">
        <f t="shared" si="14"/>
        <v>0</v>
      </c>
    </row>
    <row r="40" spans="1:16" x14ac:dyDescent="0.3">
      <c r="A40" s="20" t="s">
        <v>66</v>
      </c>
      <c r="B40" s="21">
        <v>0</v>
      </c>
      <c r="C40" s="21">
        <v>26155647.899999999</v>
      </c>
      <c r="D40" s="21">
        <v>0</v>
      </c>
      <c r="E40" s="21">
        <v>0</v>
      </c>
      <c r="F40" s="21">
        <v>0</v>
      </c>
      <c r="G40" s="21">
        <v>0</v>
      </c>
      <c r="H40" s="21">
        <v>0</v>
      </c>
      <c r="I40" s="21">
        <v>0</v>
      </c>
      <c r="J40" s="21">
        <v>0</v>
      </c>
      <c r="K40" s="21">
        <v>0</v>
      </c>
      <c r="L40" s="21">
        <v>0</v>
      </c>
      <c r="M40" s="21">
        <v>0</v>
      </c>
      <c r="N40" s="21">
        <v>0</v>
      </c>
      <c r="O40" s="21">
        <v>0</v>
      </c>
      <c r="P40" s="19">
        <f t="shared" si="14"/>
        <v>0</v>
      </c>
    </row>
    <row r="41" spans="1:16" x14ac:dyDescent="0.3">
      <c r="A41" s="16" t="s">
        <v>49</v>
      </c>
      <c r="B41" s="24">
        <f>B42</f>
        <v>0</v>
      </c>
      <c r="C41" s="24">
        <f t="shared" ref="C41:O41" si="18">C42</f>
        <v>0</v>
      </c>
      <c r="D41" s="24">
        <f t="shared" si="18"/>
        <v>0</v>
      </c>
      <c r="E41" s="24">
        <f t="shared" si="18"/>
        <v>0</v>
      </c>
      <c r="F41" s="24">
        <f t="shared" si="18"/>
        <v>0</v>
      </c>
      <c r="G41" s="24">
        <f t="shared" si="18"/>
        <v>0</v>
      </c>
      <c r="H41" s="24">
        <f t="shared" si="18"/>
        <v>0</v>
      </c>
      <c r="I41" s="24">
        <f t="shared" si="18"/>
        <v>0</v>
      </c>
      <c r="J41" s="24">
        <f t="shared" si="18"/>
        <v>0</v>
      </c>
      <c r="K41" s="24">
        <f t="shared" si="18"/>
        <v>0</v>
      </c>
      <c r="L41" s="24">
        <f t="shared" si="18"/>
        <v>0</v>
      </c>
      <c r="M41" s="24">
        <f t="shared" si="18"/>
        <v>0</v>
      </c>
      <c r="N41" s="24">
        <f t="shared" si="18"/>
        <v>0</v>
      </c>
      <c r="O41" s="24">
        <f t="shared" si="18"/>
        <v>0</v>
      </c>
      <c r="P41" s="29">
        <f t="shared" si="14"/>
        <v>0</v>
      </c>
    </row>
    <row r="42" spans="1:16" x14ac:dyDescent="0.3">
      <c r="A42" s="25" t="s">
        <v>50</v>
      </c>
      <c r="B42" s="24">
        <v>0</v>
      </c>
      <c r="C42" s="24">
        <v>0</v>
      </c>
      <c r="D42" s="24">
        <v>0</v>
      </c>
      <c r="E42" s="24">
        <v>0</v>
      </c>
      <c r="F42" s="24">
        <v>0</v>
      </c>
      <c r="G42" s="24">
        <v>0</v>
      </c>
      <c r="H42" s="24">
        <v>0</v>
      </c>
      <c r="I42" s="24">
        <v>0</v>
      </c>
      <c r="J42" s="24">
        <v>0</v>
      </c>
      <c r="K42" s="24">
        <v>0</v>
      </c>
      <c r="L42" s="24">
        <v>0</v>
      </c>
      <c r="M42" s="24">
        <v>0</v>
      </c>
      <c r="N42" s="24">
        <v>0</v>
      </c>
      <c r="O42" s="24">
        <v>0</v>
      </c>
      <c r="P42" s="19">
        <f t="shared" si="14"/>
        <v>0</v>
      </c>
    </row>
    <row r="43" spans="1:16" x14ac:dyDescent="0.3">
      <c r="A43" s="26" t="s">
        <v>42</v>
      </c>
      <c r="B43" s="31">
        <f>+B12+B33</f>
        <v>103484479901</v>
      </c>
      <c r="C43" s="31">
        <f>+C12+C33</f>
        <v>112087970894.06999</v>
      </c>
      <c r="D43" s="27">
        <f>+D12+D33</f>
        <v>4457958033.0500002</v>
      </c>
      <c r="E43" s="27">
        <f t="shared" ref="E43:O43" si="19">+E12+E33</f>
        <v>6327865876.0099993</v>
      </c>
      <c r="F43" s="27">
        <f t="shared" si="19"/>
        <v>6163582496.4599991</v>
      </c>
      <c r="G43" s="27">
        <f t="shared" si="19"/>
        <v>3287720447.1500001</v>
      </c>
      <c r="H43" s="27">
        <f t="shared" si="19"/>
        <v>7912013357.2400017</v>
      </c>
      <c r="I43" s="27">
        <f t="shared" si="19"/>
        <v>6410268952.380002</v>
      </c>
      <c r="J43" s="27">
        <f t="shared" si="19"/>
        <v>6075849044.7699995</v>
      </c>
      <c r="K43" s="27">
        <f t="shared" si="19"/>
        <v>6662301702.5900002</v>
      </c>
      <c r="L43" s="27">
        <f t="shared" si="19"/>
        <v>6073251305.9399996</v>
      </c>
      <c r="M43" s="27">
        <f t="shared" si="19"/>
        <v>5960640536.7700014</v>
      </c>
      <c r="N43" s="27">
        <f t="shared" si="19"/>
        <v>6468975830.3599987</v>
      </c>
      <c r="O43" s="27">
        <f t="shared" si="19"/>
        <v>9968803093.1200008</v>
      </c>
      <c r="P43" s="27">
        <f>SUM(D43:O43)</f>
        <v>75769230675.839996</v>
      </c>
    </row>
    <row r="45" spans="1:16" x14ac:dyDescent="0.3">
      <c r="A45" s="26" t="s">
        <v>51</v>
      </c>
      <c r="B45" s="31">
        <f>B46+B51</f>
        <v>1000000000</v>
      </c>
      <c r="C45" s="31">
        <f>+C46+C51</f>
        <v>2922193808.4500003</v>
      </c>
      <c r="D45" s="27">
        <f t="shared" ref="D45:O45" si="20">+D46</f>
        <v>83333333</v>
      </c>
      <c r="E45" s="27">
        <f t="shared" si="20"/>
        <v>83333333</v>
      </c>
      <c r="F45" s="27">
        <f t="shared" si="20"/>
        <v>83333333</v>
      </c>
      <c r="G45" s="27">
        <f t="shared" si="20"/>
        <v>83333333</v>
      </c>
      <c r="H45" s="27">
        <f t="shared" si="20"/>
        <v>83333333</v>
      </c>
      <c r="I45" s="27">
        <f t="shared" si="20"/>
        <v>83333333</v>
      </c>
      <c r="J45" s="27">
        <f t="shared" si="20"/>
        <v>83333333</v>
      </c>
      <c r="K45" s="27">
        <f t="shared" si="20"/>
        <v>0</v>
      </c>
      <c r="L45" s="27">
        <f t="shared" si="20"/>
        <v>166666666</v>
      </c>
      <c r="M45" s="27">
        <f t="shared" si="20"/>
        <v>83333333</v>
      </c>
      <c r="N45" s="27">
        <f t="shared" si="20"/>
        <v>83333333</v>
      </c>
      <c r="O45" s="27">
        <f t="shared" si="20"/>
        <v>83333333</v>
      </c>
      <c r="P45" s="27">
        <f>SUM(D45:O45)</f>
        <v>999999996</v>
      </c>
    </row>
    <row r="46" spans="1:16" x14ac:dyDescent="0.3">
      <c r="A46" s="35" t="s">
        <v>52</v>
      </c>
      <c r="B46" s="15">
        <f>B47+B49</f>
        <v>1000000000</v>
      </c>
      <c r="C46" s="15">
        <f>C47+C49</f>
        <v>2922193808.4500003</v>
      </c>
      <c r="D46" s="15">
        <f t="shared" ref="D46:O46" si="21">D47+D49</f>
        <v>83333333</v>
      </c>
      <c r="E46" s="15">
        <f t="shared" si="21"/>
        <v>83333333</v>
      </c>
      <c r="F46" s="15">
        <f t="shared" si="21"/>
        <v>83333333</v>
      </c>
      <c r="G46" s="15">
        <f t="shared" si="21"/>
        <v>83333333</v>
      </c>
      <c r="H46" s="15">
        <f t="shared" si="21"/>
        <v>83333333</v>
      </c>
      <c r="I46" s="15">
        <f t="shared" si="21"/>
        <v>83333333</v>
      </c>
      <c r="J46" s="15">
        <f t="shared" si="21"/>
        <v>83333333</v>
      </c>
      <c r="K46" s="15">
        <f t="shared" si="21"/>
        <v>0</v>
      </c>
      <c r="L46" s="15">
        <f t="shared" si="21"/>
        <v>166666666</v>
      </c>
      <c r="M46" s="15">
        <f t="shared" si="21"/>
        <v>83333333</v>
      </c>
      <c r="N46" s="15">
        <f t="shared" si="21"/>
        <v>83333333</v>
      </c>
      <c r="O46" s="15">
        <f t="shared" si="21"/>
        <v>83333333</v>
      </c>
      <c r="P46" s="37">
        <f t="shared" ref="P46:P47" si="22">SUM(D46:O46)</f>
        <v>999999996</v>
      </c>
    </row>
    <row r="47" spans="1:16" x14ac:dyDescent="0.3">
      <c r="A47" s="18" t="s">
        <v>53</v>
      </c>
      <c r="B47" s="30">
        <f>B48</f>
        <v>0</v>
      </c>
      <c r="C47" s="30">
        <f t="shared" ref="C47:O47" si="23">C48</f>
        <v>1922193808.4500003</v>
      </c>
      <c r="D47" s="23">
        <f t="shared" si="23"/>
        <v>0</v>
      </c>
      <c r="E47" s="23">
        <f t="shared" si="23"/>
        <v>0</v>
      </c>
      <c r="F47" s="23">
        <f t="shared" si="23"/>
        <v>0</v>
      </c>
      <c r="G47" s="23">
        <f t="shared" si="23"/>
        <v>0</v>
      </c>
      <c r="H47" s="23">
        <f t="shared" si="23"/>
        <v>0</v>
      </c>
      <c r="I47" s="23">
        <f t="shared" si="23"/>
        <v>0</v>
      </c>
      <c r="J47" s="23">
        <f t="shared" si="23"/>
        <v>0</v>
      </c>
      <c r="K47" s="23">
        <f t="shared" si="23"/>
        <v>0</v>
      </c>
      <c r="L47" s="23">
        <f t="shared" si="23"/>
        <v>0</v>
      </c>
      <c r="M47" s="23">
        <f t="shared" si="23"/>
        <v>0</v>
      </c>
      <c r="N47" s="23">
        <f t="shared" si="23"/>
        <v>0</v>
      </c>
      <c r="O47" s="23">
        <f t="shared" si="23"/>
        <v>0</v>
      </c>
      <c r="P47" s="38">
        <f t="shared" si="22"/>
        <v>0</v>
      </c>
    </row>
    <row r="48" spans="1:16" x14ac:dyDescent="0.3">
      <c r="A48" s="40" t="s">
        <v>54</v>
      </c>
      <c r="B48" s="41">
        <v>0</v>
      </c>
      <c r="C48" s="41">
        <v>1922193808.4500003</v>
      </c>
      <c r="D48" s="41">
        <v>0</v>
      </c>
      <c r="E48" s="41">
        <v>0</v>
      </c>
      <c r="F48" s="41">
        <v>0</v>
      </c>
      <c r="G48" s="41">
        <v>0</v>
      </c>
      <c r="H48" s="41">
        <v>0</v>
      </c>
      <c r="I48" s="41">
        <v>0</v>
      </c>
      <c r="J48" s="41">
        <v>0</v>
      </c>
      <c r="K48" s="41">
        <v>0</v>
      </c>
      <c r="L48" s="41">
        <v>0</v>
      </c>
      <c r="M48" s="41">
        <v>0</v>
      </c>
      <c r="N48" s="41">
        <v>0</v>
      </c>
      <c r="O48" s="41">
        <v>0</v>
      </c>
      <c r="P48" s="39">
        <f t="shared" ref="P48:P53" si="24">SUM(D48:O48)</f>
        <v>0</v>
      </c>
    </row>
    <row r="49" spans="1:16" x14ac:dyDescent="0.3">
      <c r="A49" s="18" t="s">
        <v>55</v>
      </c>
      <c r="B49" s="30">
        <f>B50</f>
        <v>1000000000</v>
      </c>
      <c r="C49" s="30">
        <f t="shared" ref="C49:O49" si="25">C50</f>
        <v>1000000000</v>
      </c>
      <c r="D49" s="30">
        <f t="shared" si="25"/>
        <v>83333333</v>
      </c>
      <c r="E49" s="30">
        <f t="shared" si="25"/>
        <v>83333333</v>
      </c>
      <c r="F49" s="30">
        <f t="shared" si="25"/>
        <v>83333333</v>
      </c>
      <c r="G49" s="30">
        <f t="shared" si="25"/>
        <v>83333333</v>
      </c>
      <c r="H49" s="30">
        <f t="shared" si="25"/>
        <v>83333333</v>
      </c>
      <c r="I49" s="30">
        <f t="shared" si="25"/>
        <v>83333333</v>
      </c>
      <c r="J49" s="30">
        <f t="shared" si="25"/>
        <v>83333333</v>
      </c>
      <c r="K49" s="30">
        <f t="shared" si="25"/>
        <v>0</v>
      </c>
      <c r="L49" s="30">
        <f t="shared" si="25"/>
        <v>166666666</v>
      </c>
      <c r="M49" s="30">
        <f t="shared" si="25"/>
        <v>83333333</v>
      </c>
      <c r="N49" s="30">
        <f t="shared" si="25"/>
        <v>83333333</v>
      </c>
      <c r="O49" s="30">
        <f t="shared" si="25"/>
        <v>83333333</v>
      </c>
      <c r="P49" s="38">
        <f t="shared" si="24"/>
        <v>999999996</v>
      </c>
    </row>
    <row r="50" spans="1:16" x14ac:dyDescent="0.3">
      <c r="A50" s="40" t="s">
        <v>56</v>
      </c>
      <c r="B50" s="41">
        <v>1000000000</v>
      </c>
      <c r="C50" s="41">
        <v>1000000000</v>
      </c>
      <c r="D50" s="41">
        <v>83333333</v>
      </c>
      <c r="E50" s="41">
        <v>83333333</v>
      </c>
      <c r="F50" s="41">
        <v>83333333</v>
      </c>
      <c r="G50" s="41">
        <v>83333333</v>
      </c>
      <c r="H50" s="41">
        <v>83333333</v>
      </c>
      <c r="I50" s="41">
        <v>83333333</v>
      </c>
      <c r="J50" s="41">
        <v>83333333</v>
      </c>
      <c r="K50" s="41">
        <v>0</v>
      </c>
      <c r="L50" s="41">
        <v>166666666</v>
      </c>
      <c r="M50" s="41">
        <v>83333333</v>
      </c>
      <c r="N50" s="41">
        <v>83333333</v>
      </c>
      <c r="O50" s="41">
        <v>83333333</v>
      </c>
      <c r="P50" s="39">
        <f t="shared" si="24"/>
        <v>999999996</v>
      </c>
    </row>
    <row r="51" spans="1:16" x14ac:dyDescent="0.3">
      <c r="A51" s="35" t="s">
        <v>57</v>
      </c>
      <c r="B51" s="15">
        <f>B52+B54</f>
        <v>0</v>
      </c>
      <c r="C51" s="15">
        <f>C52+C54</f>
        <v>0</v>
      </c>
      <c r="D51" s="15">
        <f t="shared" ref="D51:O51" si="26">D52+D54</f>
        <v>0</v>
      </c>
      <c r="E51" s="15">
        <f t="shared" si="26"/>
        <v>0</v>
      </c>
      <c r="F51" s="15">
        <f t="shared" si="26"/>
        <v>0</v>
      </c>
      <c r="G51" s="15">
        <f t="shared" si="26"/>
        <v>0</v>
      </c>
      <c r="H51" s="15">
        <f t="shared" si="26"/>
        <v>0</v>
      </c>
      <c r="I51" s="15">
        <f t="shared" si="26"/>
        <v>0</v>
      </c>
      <c r="J51" s="15">
        <f t="shared" si="26"/>
        <v>0</v>
      </c>
      <c r="K51" s="15">
        <f t="shared" si="26"/>
        <v>0</v>
      </c>
      <c r="L51" s="15">
        <f t="shared" si="26"/>
        <v>0</v>
      </c>
      <c r="M51" s="15">
        <f t="shared" si="26"/>
        <v>0</v>
      </c>
      <c r="N51" s="15">
        <f t="shared" si="26"/>
        <v>0</v>
      </c>
      <c r="O51" s="15">
        <f t="shared" si="26"/>
        <v>0</v>
      </c>
      <c r="P51" s="37">
        <f t="shared" si="24"/>
        <v>0</v>
      </c>
    </row>
    <row r="52" spans="1:16" x14ac:dyDescent="0.3">
      <c r="A52" s="18" t="s">
        <v>58</v>
      </c>
      <c r="B52" s="30">
        <f>B53</f>
        <v>0</v>
      </c>
      <c r="C52" s="30">
        <f t="shared" ref="C52:O52" si="27">C53</f>
        <v>0</v>
      </c>
      <c r="D52" s="23">
        <f t="shared" si="27"/>
        <v>0</v>
      </c>
      <c r="E52" s="23">
        <f t="shared" si="27"/>
        <v>0</v>
      </c>
      <c r="F52" s="23">
        <f t="shared" si="27"/>
        <v>0</v>
      </c>
      <c r="G52" s="23">
        <f t="shared" si="27"/>
        <v>0</v>
      </c>
      <c r="H52" s="23">
        <f t="shared" si="27"/>
        <v>0</v>
      </c>
      <c r="I52" s="23">
        <f t="shared" si="27"/>
        <v>0</v>
      </c>
      <c r="J52" s="23">
        <f t="shared" si="27"/>
        <v>0</v>
      </c>
      <c r="K52" s="23">
        <f t="shared" si="27"/>
        <v>0</v>
      </c>
      <c r="L52" s="23">
        <f t="shared" si="27"/>
        <v>0</v>
      </c>
      <c r="M52" s="23">
        <f t="shared" si="27"/>
        <v>0</v>
      </c>
      <c r="N52" s="23">
        <f t="shared" si="27"/>
        <v>0</v>
      </c>
      <c r="O52" s="23">
        <f t="shared" si="27"/>
        <v>0</v>
      </c>
      <c r="P52" s="38">
        <f t="shared" si="24"/>
        <v>0</v>
      </c>
    </row>
    <row r="53" spans="1:16" x14ac:dyDescent="0.3">
      <c r="A53" s="40" t="s">
        <v>59</v>
      </c>
      <c r="B53" s="39">
        <v>0</v>
      </c>
      <c r="C53" s="39">
        <v>0</v>
      </c>
      <c r="D53" s="39">
        <v>0</v>
      </c>
      <c r="E53" s="39">
        <v>0</v>
      </c>
      <c r="F53" s="39">
        <v>0</v>
      </c>
      <c r="G53" s="39">
        <v>0</v>
      </c>
      <c r="H53" s="39">
        <v>0</v>
      </c>
      <c r="I53" s="39">
        <v>0</v>
      </c>
      <c r="J53" s="39">
        <v>0</v>
      </c>
      <c r="K53" s="39">
        <v>0</v>
      </c>
      <c r="L53" s="39">
        <v>0</v>
      </c>
      <c r="M53" s="39">
        <v>0</v>
      </c>
      <c r="N53" s="39">
        <v>0</v>
      </c>
      <c r="O53" s="39">
        <v>0</v>
      </c>
      <c r="P53" s="39">
        <f t="shared" si="24"/>
        <v>0</v>
      </c>
    </row>
    <row r="54" spans="1:16" x14ac:dyDescent="0.3">
      <c r="A54" s="18" t="s">
        <v>70</v>
      </c>
      <c r="B54" s="30">
        <f>B56+B55</f>
        <v>0</v>
      </c>
      <c r="C54" s="30">
        <f t="shared" ref="C54:O54" si="28">C56+C55</f>
        <v>0</v>
      </c>
      <c r="D54" s="30">
        <f t="shared" si="28"/>
        <v>0</v>
      </c>
      <c r="E54" s="30">
        <f t="shared" si="28"/>
        <v>0</v>
      </c>
      <c r="F54" s="30">
        <f t="shared" si="28"/>
        <v>0</v>
      </c>
      <c r="G54" s="30">
        <f t="shared" si="28"/>
        <v>0</v>
      </c>
      <c r="H54" s="30">
        <f t="shared" si="28"/>
        <v>0</v>
      </c>
      <c r="I54" s="30">
        <f t="shared" si="28"/>
        <v>0</v>
      </c>
      <c r="J54" s="30">
        <f t="shared" si="28"/>
        <v>0</v>
      </c>
      <c r="K54" s="30">
        <f t="shared" si="28"/>
        <v>0</v>
      </c>
      <c r="L54" s="30">
        <f t="shared" si="28"/>
        <v>0</v>
      </c>
      <c r="M54" s="30">
        <f t="shared" si="28"/>
        <v>0</v>
      </c>
      <c r="N54" s="30">
        <f t="shared" si="28"/>
        <v>0</v>
      </c>
      <c r="O54" s="30">
        <f t="shared" si="28"/>
        <v>0</v>
      </c>
      <c r="P54" s="39">
        <f t="shared" ref="P54:P56" si="29">SUM(D54:O54)</f>
        <v>0</v>
      </c>
    </row>
    <row r="55" spans="1:16" x14ac:dyDescent="0.3">
      <c r="A55" s="40" t="s">
        <v>74</v>
      </c>
      <c r="B55" s="22">
        <v>0</v>
      </c>
      <c r="C55" s="22">
        <v>0</v>
      </c>
      <c r="D55" s="22">
        <v>0</v>
      </c>
      <c r="E55" s="22">
        <v>0</v>
      </c>
      <c r="F55" s="22">
        <v>0</v>
      </c>
      <c r="G55" s="22">
        <v>0</v>
      </c>
      <c r="H55" s="22">
        <v>0</v>
      </c>
      <c r="I55" s="22">
        <v>0</v>
      </c>
      <c r="J55" s="22">
        <v>0</v>
      </c>
      <c r="K55" s="22">
        <v>0</v>
      </c>
      <c r="L55" s="22">
        <v>0</v>
      </c>
      <c r="M55" s="22">
        <v>0</v>
      </c>
      <c r="N55" s="22">
        <v>0</v>
      </c>
      <c r="O55" s="22">
        <v>0</v>
      </c>
      <c r="P55" s="39">
        <f t="shared" si="29"/>
        <v>0</v>
      </c>
    </row>
    <row r="56" spans="1:16" x14ac:dyDescent="0.3">
      <c r="A56" s="40" t="s">
        <v>71</v>
      </c>
      <c r="B56" s="39">
        <v>0</v>
      </c>
      <c r="C56" s="39">
        <v>0</v>
      </c>
      <c r="D56" s="39">
        <v>0</v>
      </c>
      <c r="E56" s="39">
        <v>0</v>
      </c>
      <c r="F56" s="39">
        <v>0</v>
      </c>
      <c r="G56" s="39">
        <v>0</v>
      </c>
      <c r="H56" s="39">
        <v>0</v>
      </c>
      <c r="I56" s="39">
        <v>0</v>
      </c>
      <c r="J56" s="39">
        <v>0</v>
      </c>
      <c r="K56" s="39">
        <v>0</v>
      </c>
      <c r="L56" s="39">
        <v>0</v>
      </c>
      <c r="M56" s="39">
        <v>0</v>
      </c>
      <c r="N56" s="39">
        <v>0</v>
      </c>
      <c r="O56" s="39">
        <v>0</v>
      </c>
      <c r="P56" s="39">
        <f t="shared" si="29"/>
        <v>0</v>
      </c>
    </row>
    <row r="57" spans="1:16" x14ac:dyDescent="0.3">
      <c r="A57" s="26" t="s">
        <v>60</v>
      </c>
      <c r="B57" s="31">
        <f>B43+B45</f>
        <v>104484479901</v>
      </c>
      <c r="C57" s="31">
        <f t="shared" ref="C57:O57" si="30">+C45+C43</f>
        <v>115010164702.51999</v>
      </c>
      <c r="D57" s="27">
        <f t="shared" si="30"/>
        <v>4541291366.0500002</v>
      </c>
      <c r="E57" s="27">
        <f t="shared" si="30"/>
        <v>6411199209.0099993</v>
      </c>
      <c r="F57" s="27">
        <f t="shared" si="30"/>
        <v>6246915829.4599991</v>
      </c>
      <c r="G57" s="27">
        <f t="shared" si="30"/>
        <v>3371053780.1500001</v>
      </c>
      <c r="H57" s="27">
        <f t="shared" si="30"/>
        <v>7995346690.2400017</v>
      </c>
      <c r="I57" s="27">
        <f t="shared" si="30"/>
        <v>6493602285.380002</v>
      </c>
      <c r="J57" s="27">
        <f t="shared" si="30"/>
        <v>6159182377.7699995</v>
      </c>
      <c r="K57" s="27">
        <f t="shared" si="30"/>
        <v>6662301702.5900002</v>
      </c>
      <c r="L57" s="27">
        <f t="shared" si="30"/>
        <v>6239917971.9399996</v>
      </c>
      <c r="M57" s="27">
        <f t="shared" si="30"/>
        <v>6043973869.7700014</v>
      </c>
      <c r="N57" s="27">
        <f t="shared" si="30"/>
        <v>6552309163.3599987</v>
      </c>
      <c r="O57" s="27">
        <f t="shared" si="30"/>
        <v>10052136426.120001</v>
      </c>
      <c r="P57" s="27">
        <f>P43+P45</f>
        <v>76769230671.839996</v>
      </c>
    </row>
    <row r="58" spans="1:16" x14ac:dyDescent="0.3">
      <c r="A58" s="42" t="s">
        <v>43</v>
      </c>
    </row>
    <row r="59" spans="1:16" x14ac:dyDescent="0.3">
      <c r="A59" s="43" t="s">
        <v>44</v>
      </c>
    </row>
  </sheetData>
  <mergeCells count="8">
    <mergeCell ref="A4:P4"/>
    <mergeCell ref="A3:P3"/>
    <mergeCell ref="A10:A11"/>
    <mergeCell ref="B10:B11"/>
    <mergeCell ref="C10:C11"/>
    <mergeCell ref="D10:P10"/>
    <mergeCell ref="A5:P5"/>
    <mergeCell ref="A6:P6"/>
  </mergeCells>
  <pageMargins left="0.7" right="0.7" top="0.75" bottom="0.75" header="0.3" footer="0.3"/>
  <pageSetup orientation="portrait" r:id="rId1"/>
  <ignoredErrors>
    <ignoredError sqref="P33" formula="1"/>
    <ignoredError sqref="P35 P38:P42 P14:P32 P48:P56"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Q60"/>
  <sheetViews>
    <sheetView showGridLines="0" zoomScale="90" zoomScaleNormal="90" workbookViewId="0">
      <selection activeCell="B9" sqref="B9:B10"/>
    </sheetView>
  </sheetViews>
  <sheetFormatPr baseColWidth="10" defaultColWidth="11.44140625" defaultRowHeight="14.4" x14ac:dyDescent="0.3"/>
  <cols>
    <col min="1" max="1" width="4.44140625" customWidth="1"/>
    <col min="2" max="2" width="83.6640625" customWidth="1"/>
    <col min="3" max="4" width="15.33203125" customWidth="1"/>
    <col min="5" max="17" width="13.33203125" customWidth="1"/>
  </cols>
  <sheetData>
    <row r="1" spans="2:17" x14ac:dyDescent="0.3">
      <c r="C1" s="1"/>
      <c r="D1" s="1"/>
      <c r="E1" s="2"/>
      <c r="F1" s="2"/>
      <c r="G1" s="2"/>
      <c r="H1" s="2"/>
      <c r="I1" s="2"/>
      <c r="J1" s="2"/>
      <c r="K1" s="2"/>
      <c r="L1" s="2"/>
      <c r="M1" s="2"/>
      <c r="O1" s="3"/>
      <c r="P1" s="3"/>
    </row>
    <row r="2" spans="2:17" x14ac:dyDescent="0.3">
      <c r="C2" s="1"/>
      <c r="D2" s="1"/>
      <c r="E2" s="2"/>
      <c r="F2" s="2"/>
      <c r="G2" s="2"/>
      <c r="H2" s="2"/>
      <c r="I2" s="2"/>
      <c r="J2" s="2"/>
      <c r="K2" s="2"/>
      <c r="L2" s="2"/>
      <c r="M2" s="2"/>
      <c r="O2" s="3"/>
      <c r="P2" s="3"/>
    </row>
    <row r="3" spans="2:17" ht="28.8" x14ac:dyDescent="0.3">
      <c r="B3" s="98" t="s">
        <v>0</v>
      </c>
      <c r="C3" s="98"/>
      <c r="D3" s="98"/>
      <c r="E3" s="98"/>
      <c r="F3" s="98"/>
      <c r="G3" s="98"/>
      <c r="H3" s="98"/>
      <c r="I3" s="98"/>
      <c r="J3" s="98"/>
      <c r="K3" s="98"/>
      <c r="L3" s="98"/>
      <c r="M3" s="98"/>
      <c r="N3" s="98"/>
      <c r="O3" s="98"/>
      <c r="P3" s="98"/>
      <c r="Q3" s="98"/>
    </row>
    <row r="4" spans="2:17" ht="21" x14ac:dyDescent="0.3">
      <c r="B4" s="97" t="s">
        <v>1</v>
      </c>
      <c r="C4" s="97"/>
      <c r="D4" s="97"/>
      <c r="E4" s="97"/>
      <c r="F4" s="97"/>
      <c r="G4" s="97"/>
      <c r="H4" s="97"/>
      <c r="I4" s="97"/>
      <c r="J4" s="97"/>
      <c r="K4" s="97"/>
      <c r="L4" s="97"/>
      <c r="M4" s="97"/>
      <c r="N4" s="97"/>
      <c r="O4" s="97"/>
      <c r="P4" s="97"/>
      <c r="Q4" s="97"/>
    </row>
    <row r="5" spans="2:17" ht="18" x14ac:dyDescent="0.3">
      <c r="B5" s="107" t="s">
        <v>2</v>
      </c>
      <c r="C5" s="107"/>
      <c r="D5" s="107"/>
      <c r="E5" s="107"/>
      <c r="F5" s="107"/>
      <c r="G5" s="107"/>
      <c r="H5" s="107"/>
      <c r="I5" s="107"/>
      <c r="J5" s="107"/>
      <c r="K5" s="107"/>
      <c r="L5" s="107"/>
      <c r="M5" s="107"/>
      <c r="N5" s="107"/>
      <c r="O5" s="107"/>
      <c r="P5" s="107"/>
      <c r="Q5" s="107"/>
    </row>
    <row r="6" spans="2:17" ht="15.6" x14ac:dyDescent="0.3">
      <c r="B6" s="99" t="s">
        <v>3</v>
      </c>
      <c r="C6" s="99"/>
      <c r="D6" s="99"/>
      <c r="E6" s="99"/>
      <c r="F6" s="99"/>
      <c r="G6" s="99"/>
      <c r="H6" s="99"/>
      <c r="I6" s="99"/>
      <c r="J6" s="99"/>
      <c r="K6" s="99"/>
      <c r="L6" s="99"/>
      <c r="M6" s="99"/>
      <c r="N6" s="99"/>
      <c r="O6" s="99"/>
      <c r="P6" s="99"/>
      <c r="Q6" s="99"/>
    </row>
    <row r="7" spans="2:17" x14ac:dyDescent="0.3">
      <c r="B7" s="4"/>
      <c r="C7" s="5"/>
      <c r="D7" s="5"/>
      <c r="E7" s="6"/>
      <c r="F7" s="6"/>
      <c r="G7" s="6"/>
      <c r="H7" s="6"/>
      <c r="I7" s="6"/>
      <c r="J7" s="6"/>
      <c r="K7" s="6"/>
      <c r="L7" s="6"/>
      <c r="M7" s="6"/>
      <c r="O7" s="3"/>
      <c r="P7" s="3"/>
    </row>
    <row r="8" spans="2:17" x14ac:dyDescent="0.3">
      <c r="B8" s="7" t="s">
        <v>76</v>
      </c>
      <c r="C8" s="8"/>
      <c r="D8" s="8"/>
      <c r="E8" s="44"/>
      <c r="F8" s="44"/>
      <c r="G8" s="9"/>
      <c r="H8" s="9"/>
      <c r="I8" s="9"/>
      <c r="J8" s="9"/>
      <c r="K8" s="9"/>
      <c r="L8" s="9"/>
      <c r="M8" s="9"/>
      <c r="O8" s="3"/>
      <c r="P8" s="3"/>
      <c r="Q8" s="10" t="s">
        <v>5</v>
      </c>
    </row>
    <row r="9" spans="2:17" ht="15" customHeight="1" x14ac:dyDescent="0.3">
      <c r="B9" s="108" t="s">
        <v>6</v>
      </c>
      <c r="C9" s="102" t="s">
        <v>77</v>
      </c>
      <c r="D9" s="102" t="s">
        <v>78</v>
      </c>
      <c r="E9" s="104" t="s">
        <v>79</v>
      </c>
      <c r="F9" s="105"/>
      <c r="G9" s="105"/>
      <c r="H9" s="105"/>
      <c r="I9" s="105"/>
      <c r="J9" s="105"/>
      <c r="K9" s="105"/>
      <c r="L9" s="105"/>
      <c r="M9" s="105"/>
      <c r="N9" s="105"/>
      <c r="O9" s="105"/>
      <c r="P9" s="105"/>
      <c r="Q9" s="105"/>
    </row>
    <row r="10" spans="2:17" x14ac:dyDescent="0.3">
      <c r="B10" s="109"/>
      <c r="C10" s="103"/>
      <c r="D10" s="103"/>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7" x14ac:dyDescent="0.3">
      <c r="B11" s="14" t="s">
        <v>23</v>
      </c>
      <c r="C11" s="15">
        <f>C12+C16+C19+C25+C30+C31</f>
        <v>106334969614</v>
      </c>
      <c r="D11" s="15">
        <f>D12+D16+D19+D25+D30+D31</f>
        <v>118980289443.89999</v>
      </c>
      <c r="E11" s="15">
        <f>E12+E16+E19+E25+E30+E31</f>
        <v>6215782510.6599989</v>
      </c>
      <c r="F11" s="15">
        <f t="shared" ref="F11:P11" si="0">F12+F16+F19+F25+F30+F31</f>
        <v>5744942517.4200001</v>
      </c>
      <c r="G11" s="15">
        <f t="shared" si="0"/>
        <v>5774226480.5300007</v>
      </c>
      <c r="H11" s="15">
        <f t="shared" si="0"/>
        <v>5431332613.6999989</v>
      </c>
      <c r="I11" s="15">
        <f t="shared" si="0"/>
        <v>6865367269.0699997</v>
      </c>
      <c r="J11" s="15">
        <f t="shared" si="0"/>
        <v>6009348874.4499979</v>
      </c>
      <c r="K11" s="15">
        <f t="shared" si="0"/>
        <v>6026130630.5900002</v>
      </c>
      <c r="L11" s="15">
        <f t="shared" si="0"/>
        <v>9198597765.2999992</v>
      </c>
      <c r="M11" s="15">
        <f t="shared" si="0"/>
        <v>6045060398.8199997</v>
      </c>
      <c r="N11" s="15">
        <f t="shared" si="0"/>
        <v>7600738519.1199999</v>
      </c>
      <c r="O11" s="15">
        <f t="shared" si="0"/>
        <v>7544374353.2300005</v>
      </c>
      <c r="P11" s="15">
        <f t="shared" si="0"/>
        <v>13918608764.899998</v>
      </c>
      <c r="Q11" s="15">
        <f>+Q12+Q16+Q19+Q25+Q30+Q31</f>
        <v>86374510697.789993</v>
      </c>
    </row>
    <row r="12" spans="2:17" x14ac:dyDescent="0.3">
      <c r="B12" s="16" t="s">
        <v>24</v>
      </c>
      <c r="C12" s="17">
        <f>C13+C14+C15</f>
        <v>1878456475</v>
      </c>
      <c r="D12" s="17">
        <f t="shared" ref="D12:P12" si="1">D13+D14+D15</f>
        <v>1878456475</v>
      </c>
      <c r="E12" s="17">
        <f t="shared" si="1"/>
        <v>136858436.49000001</v>
      </c>
      <c r="F12" s="17">
        <f t="shared" si="1"/>
        <v>138908761.18000001</v>
      </c>
      <c r="G12" s="17">
        <f t="shared" si="1"/>
        <v>121572150.23</v>
      </c>
      <c r="H12" s="17">
        <f t="shared" si="1"/>
        <v>114728389.81</v>
      </c>
      <c r="I12" s="17">
        <f t="shared" si="1"/>
        <v>136239306.47</v>
      </c>
      <c r="J12" s="17">
        <f t="shared" si="1"/>
        <v>190526038.47</v>
      </c>
      <c r="K12" s="17">
        <f t="shared" si="1"/>
        <v>137296737.87</v>
      </c>
      <c r="L12" s="17">
        <f t="shared" si="1"/>
        <v>125794096.89</v>
      </c>
      <c r="M12" s="17">
        <f t="shared" si="1"/>
        <v>0</v>
      </c>
      <c r="N12" s="17">
        <f t="shared" si="1"/>
        <v>266997216.81</v>
      </c>
      <c r="O12" s="17">
        <f t="shared" si="1"/>
        <v>0</v>
      </c>
      <c r="P12" s="17">
        <f t="shared" si="1"/>
        <v>0</v>
      </c>
      <c r="Q12" s="17">
        <f t="shared" ref="Q12:Q27" si="2">+SUM(E12:P12)</f>
        <v>1368921134.22</v>
      </c>
    </row>
    <row r="13" spans="2:17" x14ac:dyDescent="0.3">
      <c r="B13" s="25" t="s">
        <v>25</v>
      </c>
      <c r="C13" s="21">
        <v>1467814382</v>
      </c>
      <c r="D13" s="21">
        <v>1467814382</v>
      </c>
      <c r="E13" s="21">
        <v>0</v>
      </c>
      <c r="F13" s="21">
        <v>0</v>
      </c>
      <c r="G13" s="21">
        <v>0</v>
      </c>
      <c r="H13" s="21">
        <v>0</v>
      </c>
      <c r="I13" s="21">
        <v>0</v>
      </c>
      <c r="J13" s="21">
        <v>0</v>
      </c>
      <c r="K13" s="21">
        <v>0</v>
      </c>
      <c r="L13" s="21">
        <v>0</v>
      </c>
      <c r="M13" s="21">
        <v>0</v>
      </c>
      <c r="N13" s="21">
        <v>27971017.859999999</v>
      </c>
      <c r="O13" s="21">
        <v>0</v>
      </c>
      <c r="P13" s="21">
        <v>0</v>
      </c>
      <c r="Q13" s="21">
        <f t="shared" si="2"/>
        <v>27971017.859999999</v>
      </c>
    </row>
    <row r="14" spans="2:17" x14ac:dyDescent="0.3">
      <c r="B14" s="25" t="s">
        <v>62</v>
      </c>
      <c r="C14" s="21">
        <v>90000000</v>
      </c>
      <c r="D14" s="21">
        <v>90000000</v>
      </c>
      <c r="E14" s="21">
        <v>0</v>
      </c>
      <c r="F14" s="21">
        <v>0</v>
      </c>
      <c r="G14" s="21">
        <v>0</v>
      </c>
      <c r="H14" s="21">
        <v>0</v>
      </c>
      <c r="I14" s="21">
        <v>0</v>
      </c>
      <c r="J14" s="21">
        <v>0</v>
      </c>
      <c r="K14" s="21">
        <v>0</v>
      </c>
      <c r="L14" s="21">
        <v>0</v>
      </c>
      <c r="M14" s="21">
        <v>0</v>
      </c>
      <c r="N14" s="21">
        <v>0</v>
      </c>
      <c r="O14" s="21">
        <v>0</v>
      </c>
      <c r="P14" s="21">
        <v>0</v>
      </c>
      <c r="Q14" s="21">
        <f t="shared" si="2"/>
        <v>0</v>
      </c>
    </row>
    <row r="15" spans="2:17" x14ac:dyDescent="0.3">
      <c r="B15" s="25" t="s">
        <v>63</v>
      </c>
      <c r="C15" s="21">
        <v>320642093</v>
      </c>
      <c r="D15" s="21">
        <v>320642093</v>
      </c>
      <c r="E15" s="21">
        <v>136858436.49000001</v>
      </c>
      <c r="F15" s="21">
        <v>138908761.18000001</v>
      </c>
      <c r="G15" s="21">
        <v>121572150.23</v>
      </c>
      <c r="H15" s="21">
        <v>114728389.81</v>
      </c>
      <c r="I15" s="21">
        <v>136239306.47</v>
      </c>
      <c r="J15" s="21">
        <v>190526038.47</v>
      </c>
      <c r="K15" s="21">
        <v>137296737.87</v>
      </c>
      <c r="L15" s="21">
        <v>125794096.89</v>
      </c>
      <c r="M15" s="21">
        <v>0</v>
      </c>
      <c r="N15" s="21">
        <v>239026198.95000002</v>
      </c>
      <c r="O15" s="21">
        <v>0</v>
      </c>
      <c r="P15" s="21">
        <v>0</v>
      </c>
      <c r="Q15" s="21">
        <f t="shared" si="2"/>
        <v>1340950116.3600001</v>
      </c>
    </row>
    <row r="16" spans="2:17" x14ac:dyDescent="0.3">
      <c r="B16" s="16" t="s">
        <v>26</v>
      </c>
      <c r="C16" s="28">
        <f>C17+C18</f>
        <v>22771648391</v>
      </c>
      <c r="D16" s="28">
        <f>D17+D18</f>
        <v>22771648391</v>
      </c>
      <c r="E16" s="28">
        <f t="shared" ref="E16:P16" si="3">E17+E18</f>
        <v>745029378.38</v>
      </c>
      <c r="F16" s="28">
        <f t="shared" si="3"/>
        <v>540668352.18000019</v>
      </c>
      <c r="G16" s="28">
        <f t="shared" si="3"/>
        <v>667979371.20000005</v>
      </c>
      <c r="H16" s="28">
        <f t="shared" si="3"/>
        <v>407750721.41000009</v>
      </c>
      <c r="I16" s="28">
        <f t="shared" si="3"/>
        <v>429484889.4600001</v>
      </c>
      <c r="J16" s="28">
        <f t="shared" si="3"/>
        <v>344684703.52000004</v>
      </c>
      <c r="K16" s="28">
        <f t="shared" si="3"/>
        <v>484937001.31000012</v>
      </c>
      <c r="L16" s="28">
        <f t="shared" si="3"/>
        <v>388735968.05999994</v>
      </c>
      <c r="M16" s="28">
        <f t="shared" si="3"/>
        <v>308300321.93000007</v>
      </c>
      <c r="N16" s="28">
        <f t="shared" si="3"/>
        <v>534819753.10999995</v>
      </c>
      <c r="O16" s="28">
        <f t="shared" si="3"/>
        <v>411329911.61999995</v>
      </c>
      <c r="P16" s="28">
        <f t="shared" si="3"/>
        <v>600506634.1400001</v>
      </c>
      <c r="Q16" s="29">
        <f t="shared" si="2"/>
        <v>5864227006.3199997</v>
      </c>
    </row>
    <row r="17" spans="2:17" x14ac:dyDescent="0.3">
      <c r="B17" s="25" t="s">
        <v>27</v>
      </c>
      <c r="C17" s="21">
        <v>22771648391</v>
      </c>
      <c r="D17" s="21">
        <v>22771648391</v>
      </c>
      <c r="E17" s="21">
        <v>672854112</v>
      </c>
      <c r="F17" s="21">
        <v>477114207.35000014</v>
      </c>
      <c r="G17" s="21">
        <v>626952409.51000011</v>
      </c>
      <c r="H17" s="21">
        <v>407364996.41000009</v>
      </c>
      <c r="I17" s="21">
        <v>424419799.4600001</v>
      </c>
      <c r="J17" s="21">
        <v>309994661.21000004</v>
      </c>
      <c r="K17" s="21">
        <v>459378739.4000001</v>
      </c>
      <c r="L17" s="21">
        <v>388735968.05999994</v>
      </c>
      <c r="M17" s="21">
        <v>308300321.93000007</v>
      </c>
      <c r="N17" s="21">
        <v>534819753.10999995</v>
      </c>
      <c r="O17" s="21">
        <v>411329911.61999995</v>
      </c>
      <c r="P17" s="21">
        <v>600506634.1400001</v>
      </c>
      <c r="Q17" s="19">
        <f t="shared" si="2"/>
        <v>5621771514.2000008</v>
      </c>
    </row>
    <row r="18" spans="2:17" x14ac:dyDescent="0.3">
      <c r="B18" s="25" t="s">
        <v>46</v>
      </c>
      <c r="C18" s="21">
        <v>0</v>
      </c>
      <c r="D18" s="21">
        <v>0</v>
      </c>
      <c r="E18" s="21">
        <v>72175266.38000001</v>
      </c>
      <c r="F18" s="21">
        <v>63554144.829999998</v>
      </c>
      <c r="G18" s="21">
        <v>41026961.689999998</v>
      </c>
      <c r="H18" s="21">
        <v>385725</v>
      </c>
      <c r="I18" s="21">
        <v>5065090</v>
      </c>
      <c r="J18" s="21">
        <v>34690042.310000002</v>
      </c>
      <c r="K18" s="21">
        <v>25558261.91</v>
      </c>
      <c r="L18" s="21">
        <v>0</v>
      </c>
      <c r="M18" s="21">
        <v>0</v>
      </c>
      <c r="N18" s="21">
        <v>0</v>
      </c>
      <c r="O18" s="21">
        <v>0</v>
      </c>
      <c r="P18" s="21">
        <v>0</v>
      </c>
      <c r="Q18" s="19">
        <f t="shared" si="2"/>
        <v>242455492.12</v>
      </c>
    </row>
    <row r="19" spans="2:17" x14ac:dyDescent="0.3">
      <c r="B19" s="16" t="s">
        <v>28</v>
      </c>
      <c r="C19" s="17">
        <f>C20+C22</f>
        <v>2512934252</v>
      </c>
      <c r="D19" s="17">
        <f t="shared" ref="D19:P19" si="4">D20+D22</f>
        <v>2512934252</v>
      </c>
      <c r="E19" s="17">
        <f t="shared" si="4"/>
        <v>0</v>
      </c>
      <c r="F19" s="17">
        <f t="shared" si="4"/>
        <v>0</v>
      </c>
      <c r="G19" s="17">
        <f t="shared" si="4"/>
        <v>0</v>
      </c>
      <c r="H19" s="17">
        <f t="shared" si="4"/>
        <v>0</v>
      </c>
      <c r="I19" s="17">
        <f t="shared" si="4"/>
        <v>0</v>
      </c>
      <c r="J19" s="17">
        <f t="shared" si="4"/>
        <v>0</v>
      </c>
      <c r="K19" s="17">
        <f t="shared" si="4"/>
        <v>0</v>
      </c>
      <c r="L19" s="17">
        <f t="shared" si="4"/>
        <v>0</v>
      </c>
      <c r="M19" s="17">
        <f t="shared" si="4"/>
        <v>0</v>
      </c>
      <c r="N19" s="17">
        <f t="shared" si="4"/>
        <v>0</v>
      </c>
      <c r="O19" s="17">
        <f t="shared" si="4"/>
        <v>0</v>
      </c>
      <c r="P19" s="17">
        <f t="shared" si="4"/>
        <v>0</v>
      </c>
      <c r="Q19" s="29">
        <f t="shared" si="2"/>
        <v>0</v>
      </c>
    </row>
    <row r="20" spans="2:17" s="33" customFormat="1" x14ac:dyDescent="0.3">
      <c r="B20" s="18" t="s">
        <v>47</v>
      </c>
      <c r="C20" s="17">
        <f>C21</f>
        <v>122789147</v>
      </c>
      <c r="D20" s="17">
        <f t="shared" ref="D20:P20" si="5">D21</f>
        <v>122789147</v>
      </c>
      <c r="E20" s="17">
        <f t="shared" si="5"/>
        <v>0</v>
      </c>
      <c r="F20" s="17">
        <f t="shared" si="5"/>
        <v>0</v>
      </c>
      <c r="G20" s="17">
        <f t="shared" si="5"/>
        <v>0</v>
      </c>
      <c r="H20" s="17">
        <f t="shared" si="5"/>
        <v>0</v>
      </c>
      <c r="I20" s="17">
        <f t="shared" si="5"/>
        <v>0</v>
      </c>
      <c r="J20" s="17">
        <f t="shared" si="5"/>
        <v>0</v>
      </c>
      <c r="K20" s="17">
        <f t="shared" si="5"/>
        <v>0</v>
      </c>
      <c r="L20" s="17">
        <f t="shared" si="5"/>
        <v>0</v>
      </c>
      <c r="M20" s="17">
        <f t="shared" si="5"/>
        <v>0</v>
      </c>
      <c r="N20" s="17">
        <f t="shared" si="5"/>
        <v>0</v>
      </c>
      <c r="O20" s="17">
        <f t="shared" si="5"/>
        <v>0</v>
      </c>
      <c r="P20" s="17">
        <f t="shared" si="5"/>
        <v>0</v>
      </c>
      <c r="Q20" s="29">
        <f t="shared" si="2"/>
        <v>0</v>
      </c>
    </row>
    <row r="21" spans="2:17" x14ac:dyDescent="0.3">
      <c r="B21" s="32" t="s">
        <v>48</v>
      </c>
      <c r="C21" s="21">
        <v>122789147</v>
      </c>
      <c r="D21" s="21">
        <v>122789147</v>
      </c>
      <c r="E21" s="21">
        <v>0</v>
      </c>
      <c r="F21" s="21">
        <v>0</v>
      </c>
      <c r="G21" s="21">
        <v>0</v>
      </c>
      <c r="H21" s="21">
        <v>0</v>
      </c>
      <c r="I21" s="21">
        <v>0</v>
      </c>
      <c r="J21" s="21">
        <v>0</v>
      </c>
      <c r="K21" s="21">
        <v>0</v>
      </c>
      <c r="L21" s="21">
        <v>0</v>
      </c>
      <c r="M21" s="21">
        <v>0</v>
      </c>
      <c r="N21" s="21">
        <v>0</v>
      </c>
      <c r="O21" s="21">
        <v>0</v>
      </c>
      <c r="P21" s="21">
        <v>0</v>
      </c>
      <c r="Q21" s="29">
        <f t="shared" si="2"/>
        <v>0</v>
      </c>
    </row>
    <row r="22" spans="2:17" s="33" customFormat="1" x14ac:dyDescent="0.3">
      <c r="B22" s="18" t="s">
        <v>29</v>
      </c>
      <c r="C22" s="17">
        <f>C23+C24</f>
        <v>2390145105</v>
      </c>
      <c r="D22" s="17">
        <f>D23+D24</f>
        <v>2390145105</v>
      </c>
      <c r="E22" s="17">
        <f t="shared" ref="E22:P22" si="6">E23</f>
        <v>0</v>
      </c>
      <c r="F22" s="17">
        <f t="shared" si="6"/>
        <v>0</v>
      </c>
      <c r="G22" s="17">
        <f t="shared" si="6"/>
        <v>0</v>
      </c>
      <c r="H22" s="17">
        <f t="shared" si="6"/>
        <v>0</v>
      </c>
      <c r="I22" s="17">
        <f t="shared" si="6"/>
        <v>0</v>
      </c>
      <c r="J22" s="17">
        <f t="shared" si="6"/>
        <v>0</v>
      </c>
      <c r="K22" s="17">
        <f t="shared" si="6"/>
        <v>0</v>
      </c>
      <c r="L22" s="17">
        <f t="shared" si="6"/>
        <v>0</v>
      </c>
      <c r="M22" s="17">
        <f t="shared" si="6"/>
        <v>0</v>
      </c>
      <c r="N22" s="17">
        <f t="shared" si="6"/>
        <v>0</v>
      </c>
      <c r="O22" s="17">
        <f t="shared" si="6"/>
        <v>0</v>
      </c>
      <c r="P22" s="17">
        <f t="shared" si="6"/>
        <v>0</v>
      </c>
      <c r="Q22" s="29">
        <f t="shared" si="2"/>
        <v>0</v>
      </c>
    </row>
    <row r="23" spans="2:17" x14ac:dyDescent="0.3">
      <c r="B23" s="32" t="s">
        <v>30</v>
      </c>
      <c r="C23" s="21">
        <v>2389660305</v>
      </c>
      <c r="D23" s="21">
        <v>2389660305</v>
      </c>
      <c r="E23" s="21">
        <v>0</v>
      </c>
      <c r="F23" s="21">
        <v>0</v>
      </c>
      <c r="G23" s="21">
        <v>0</v>
      </c>
      <c r="H23" s="21">
        <v>0</v>
      </c>
      <c r="I23" s="21">
        <v>0</v>
      </c>
      <c r="J23" s="21">
        <v>0</v>
      </c>
      <c r="K23" s="21">
        <v>0</v>
      </c>
      <c r="L23" s="21">
        <v>0</v>
      </c>
      <c r="M23" s="21">
        <v>0</v>
      </c>
      <c r="N23" s="21">
        <v>0</v>
      </c>
      <c r="O23" s="21">
        <v>0</v>
      </c>
      <c r="P23" s="21">
        <v>0</v>
      </c>
      <c r="Q23" s="19">
        <f t="shared" si="2"/>
        <v>0</v>
      </c>
    </row>
    <row r="24" spans="2:17" x14ac:dyDescent="0.3">
      <c r="B24" s="32" t="s">
        <v>64</v>
      </c>
      <c r="C24" s="21">
        <v>484800</v>
      </c>
      <c r="D24" s="21">
        <v>484800</v>
      </c>
      <c r="E24" s="21">
        <v>0</v>
      </c>
      <c r="F24" s="21">
        <v>0</v>
      </c>
      <c r="G24" s="21">
        <v>0</v>
      </c>
      <c r="H24" s="21">
        <v>0</v>
      </c>
      <c r="I24" s="21">
        <v>0</v>
      </c>
      <c r="J24" s="21">
        <v>0</v>
      </c>
      <c r="K24" s="21">
        <v>0</v>
      </c>
      <c r="L24" s="21">
        <v>0</v>
      </c>
      <c r="M24" s="21">
        <v>0</v>
      </c>
      <c r="N24" s="21">
        <v>0</v>
      </c>
      <c r="O24" s="21">
        <v>0</v>
      </c>
      <c r="P24" s="21">
        <v>0</v>
      </c>
      <c r="Q24" s="19">
        <f t="shared" si="2"/>
        <v>0</v>
      </c>
    </row>
    <row r="25" spans="2:17" x14ac:dyDescent="0.3">
      <c r="B25" s="16" t="s">
        <v>31</v>
      </c>
      <c r="C25" s="17">
        <f>C26+C28</f>
        <v>78128938598</v>
      </c>
      <c r="D25" s="17">
        <f t="shared" ref="D25:P25" si="7">D26+D28</f>
        <v>90770198427.899994</v>
      </c>
      <c r="E25" s="17">
        <f t="shared" si="7"/>
        <v>5333018795.789999</v>
      </c>
      <c r="F25" s="17">
        <f t="shared" si="7"/>
        <v>5064067522.54</v>
      </c>
      <c r="G25" s="17">
        <f t="shared" si="7"/>
        <v>4979323337.1000004</v>
      </c>
      <c r="H25" s="17">
        <f t="shared" si="7"/>
        <v>4908798902.4799986</v>
      </c>
      <c r="I25" s="17">
        <f t="shared" si="7"/>
        <v>6299447106.1399994</v>
      </c>
      <c r="J25" s="17">
        <f t="shared" si="7"/>
        <v>5473506715.0999985</v>
      </c>
      <c r="K25" s="17">
        <f t="shared" si="7"/>
        <v>5401772524.7399998</v>
      </c>
      <c r="L25" s="17">
        <f t="shared" si="7"/>
        <v>8683816500.3499985</v>
      </c>
      <c r="M25" s="17">
        <f t="shared" si="7"/>
        <v>5736607276.8899994</v>
      </c>
      <c r="N25" s="17">
        <f t="shared" si="7"/>
        <v>6798628532.2200003</v>
      </c>
      <c r="O25" s="17">
        <f t="shared" si="7"/>
        <v>7130792541.6100006</v>
      </c>
      <c r="P25" s="17">
        <f t="shared" si="7"/>
        <v>13317927619.099998</v>
      </c>
      <c r="Q25" s="29">
        <f t="shared" si="2"/>
        <v>79127707374.059998</v>
      </c>
    </row>
    <row r="26" spans="2:17" s="33" customFormat="1" x14ac:dyDescent="0.3">
      <c r="B26" s="18" t="s">
        <v>32</v>
      </c>
      <c r="C26" s="17">
        <f>C27</f>
        <v>78128938598</v>
      </c>
      <c r="D26" s="17">
        <f t="shared" ref="D26" si="8">D27</f>
        <v>90770198427.899994</v>
      </c>
      <c r="E26" s="17">
        <f>E27</f>
        <v>5333018795.789999</v>
      </c>
      <c r="F26" s="17">
        <f t="shared" ref="F26:P26" si="9">F27</f>
        <v>5064067522.54</v>
      </c>
      <c r="G26" s="17">
        <f t="shared" si="9"/>
        <v>4979323337.1000004</v>
      </c>
      <c r="H26" s="17">
        <f t="shared" si="9"/>
        <v>4908798902.4799986</v>
      </c>
      <c r="I26" s="17">
        <f t="shared" si="9"/>
        <v>6299447106.1399994</v>
      </c>
      <c r="J26" s="17">
        <f t="shared" si="9"/>
        <v>5473506715.0999985</v>
      </c>
      <c r="K26" s="17">
        <f t="shared" si="9"/>
        <v>5401772524.7399998</v>
      </c>
      <c r="L26" s="17">
        <f t="shared" si="9"/>
        <v>8683816500.3499985</v>
      </c>
      <c r="M26" s="17">
        <f t="shared" si="9"/>
        <v>5736607276.8899994</v>
      </c>
      <c r="N26" s="17">
        <f t="shared" si="9"/>
        <v>6798628532.2200003</v>
      </c>
      <c r="O26" s="17">
        <f t="shared" si="9"/>
        <v>7130792541.6100006</v>
      </c>
      <c r="P26" s="17">
        <f t="shared" si="9"/>
        <v>13317927619.099998</v>
      </c>
      <c r="Q26" s="29">
        <f t="shared" si="2"/>
        <v>79127707374.059998</v>
      </c>
    </row>
    <row r="27" spans="2:17" x14ac:dyDescent="0.3">
      <c r="B27" s="32" t="s">
        <v>33</v>
      </c>
      <c r="C27" s="21">
        <v>78128938598</v>
      </c>
      <c r="D27" s="21">
        <v>90770198427.899994</v>
      </c>
      <c r="E27" s="21">
        <v>5333018795.789999</v>
      </c>
      <c r="F27" s="21">
        <v>5064067522.54</v>
      </c>
      <c r="G27" s="21">
        <v>4979323337.1000004</v>
      </c>
      <c r="H27" s="21">
        <v>4908798902.4799986</v>
      </c>
      <c r="I27" s="21">
        <v>6299447106.1399994</v>
      </c>
      <c r="J27" s="21">
        <v>5473506715.0999985</v>
      </c>
      <c r="K27" s="21">
        <v>5401772524.7399998</v>
      </c>
      <c r="L27" s="21">
        <v>8683816500.3499985</v>
      </c>
      <c r="M27" s="21">
        <v>5736607276.8899994</v>
      </c>
      <c r="N27" s="21">
        <v>6798628532.2200003</v>
      </c>
      <c r="O27" s="21">
        <v>7130792541.6100006</v>
      </c>
      <c r="P27" s="21">
        <v>13317927619.099998</v>
      </c>
      <c r="Q27" s="19">
        <f t="shared" si="2"/>
        <v>79127707374.059998</v>
      </c>
    </row>
    <row r="28" spans="2:17" s="33" customFormat="1" x14ac:dyDescent="0.3">
      <c r="B28" s="18" t="s">
        <v>68</v>
      </c>
      <c r="C28" s="17">
        <f>C29</f>
        <v>0</v>
      </c>
      <c r="D28" s="17">
        <f t="shared" ref="D28:P28" si="10">D29</f>
        <v>0</v>
      </c>
      <c r="E28" s="17">
        <f t="shared" si="10"/>
        <v>0</v>
      </c>
      <c r="F28" s="17">
        <f t="shared" si="10"/>
        <v>0</v>
      </c>
      <c r="G28" s="17">
        <f t="shared" si="10"/>
        <v>0</v>
      </c>
      <c r="H28" s="17">
        <f t="shared" si="10"/>
        <v>0</v>
      </c>
      <c r="I28" s="17">
        <f t="shared" si="10"/>
        <v>0</v>
      </c>
      <c r="J28" s="17">
        <f t="shared" si="10"/>
        <v>0</v>
      </c>
      <c r="K28" s="17">
        <f t="shared" si="10"/>
        <v>0</v>
      </c>
      <c r="L28" s="17">
        <f t="shared" si="10"/>
        <v>0</v>
      </c>
      <c r="M28" s="17">
        <f t="shared" si="10"/>
        <v>0</v>
      </c>
      <c r="N28" s="17">
        <f t="shared" si="10"/>
        <v>0</v>
      </c>
      <c r="O28" s="17">
        <f t="shared" si="10"/>
        <v>0</v>
      </c>
      <c r="P28" s="17">
        <f t="shared" si="10"/>
        <v>0</v>
      </c>
      <c r="Q28" s="29">
        <f t="shared" ref="Q28:Q29" si="11">+SUM(E28:P28)</f>
        <v>0</v>
      </c>
    </row>
    <row r="29" spans="2:17" x14ac:dyDescent="0.3">
      <c r="B29" s="32" t="s">
        <v>69</v>
      </c>
      <c r="C29" s="21">
        <v>0</v>
      </c>
      <c r="D29" s="21">
        <v>0</v>
      </c>
      <c r="E29" s="21">
        <v>0</v>
      </c>
      <c r="F29" s="21">
        <v>0</v>
      </c>
      <c r="G29" s="21">
        <v>0</v>
      </c>
      <c r="H29" s="21">
        <v>0</v>
      </c>
      <c r="I29" s="21">
        <v>0</v>
      </c>
      <c r="J29" s="21">
        <v>0</v>
      </c>
      <c r="K29" s="21">
        <v>0</v>
      </c>
      <c r="L29" s="21">
        <v>0</v>
      </c>
      <c r="M29" s="21">
        <v>0</v>
      </c>
      <c r="N29" s="21">
        <v>0</v>
      </c>
      <c r="O29" s="21">
        <v>0</v>
      </c>
      <c r="P29" s="21">
        <v>0</v>
      </c>
      <c r="Q29" s="19">
        <f t="shared" si="11"/>
        <v>0</v>
      </c>
    </row>
    <row r="30" spans="2:17" x14ac:dyDescent="0.3">
      <c r="B30" s="16" t="s">
        <v>34</v>
      </c>
      <c r="C30" s="17">
        <v>4000000</v>
      </c>
      <c r="D30" s="17">
        <v>4000000</v>
      </c>
      <c r="E30" s="17">
        <v>875900</v>
      </c>
      <c r="F30" s="17">
        <v>1277660</v>
      </c>
      <c r="G30" s="17">
        <v>828526</v>
      </c>
      <c r="H30" s="17">
        <v>54600</v>
      </c>
      <c r="I30" s="17">
        <v>195967</v>
      </c>
      <c r="J30" s="17">
        <v>560557.5</v>
      </c>
      <c r="K30" s="17">
        <v>88500</v>
      </c>
      <c r="L30" s="17">
        <v>251200</v>
      </c>
      <c r="M30" s="17">
        <v>152800</v>
      </c>
      <c r="N30" s="17">
        <v>205800</v>
      </c>
      <c r="O30" s="17">
        <v>221900</v>
      </c>
      <c r="P30" s="17">
        <v>166700</v>
      </c>
      <c r="Q30" s="29">
        <f>+SUM(E30:P30)</f>
        <v>4880110.5</v>
      </c>
    </row>
    <row r="31" spans="2:17" x14ac:dyDescent="0.3">
      <c r="B31" s="16" t="s">
        <v>35</v>
      </c>
      <c r="C31" s="17">
        <v>1038991898</v>
      </c>
      <c r="D31" s="17">
        <v>1043051898</v>
      </c>
      <c r="E31" s="17">
        <v>0</v>
      </c>
      <c r="F31" s="17">
        <v>20221.52</v>
      </c>
      <c r="G31" s="17">
        <v>4523096</v>
      </c>
      <c r="H31" s="17">
        <v>0</v>
      </c>
      <c r="I31" s="17">
        <v>0</v>
      </c>
      <c r="J31" s="17">
        <v>70859.86</v>
      </c>
      <c r="K31" s="17">
        <v>2035866.67</v>
      </c>
      <c r="L31" s="55">
        <v>0</v>
      </c>
      <c r="M31" s="55">
        <v>0</v>
      </c>
      <c r="N31" s="17">
        <v>87216.98</v>
      </c>
      <c r="O31" s="17">
        <v>2030000</v>
      </c>
      <c r="P31" s="17">
        <v>7811.66</v>
      </c>
      <c r="Q31" s="29">
        <f>+SUM(E31:P31)</f>
        <v>8775072.6900000013</v>
      </c>
    </row>
    <row r="32" spans="2:17" x14ac:dyDescent="0.3">
      <c r="B32" s="14" t="s">
        <v>36</v>
      </c>
      <c r="C32" s="15">
        <f t="shared" ref="C32:P32" si="12">C33+C35+C40</f>
        <v>13023589563</v>
      </c>
      <c r="D32" s="15">
        <f t="shared" si="12"/>
        <v>16103765569.969999</v>
      </c>
      <c r="E32" s="15">
        <f t="shared" si="12"/>
        <v>1585285494.3800001</v>
      </c>
      <c r="F32" s="15">
        <f t="shared" si="12"/>
        <v>152810396.05000001</v>
      </c>
      <c r="G32" s="15">
        <f t="shared" si="12"/>
        <v>122788532.67</v>
      </c>
      <c r="H32" s="15">
        <f t="shared" si="12"/>
        <v>523833109.67000002</v>
      </c>
      <c r="I32" s="15">
        <f t="shared" si="12"/>
        <v>859681378.53999996</v>
      </c>
      <c r="J32" s="15">
        <f t="shared" si="12"/>
        <v>501582165.01999998</v>
      </c>
      <c r="K32" s="15">
        <f t="shared" si="12"/>
        <v>572742926.61000001</v>
      </c>
      <c r="L32" s="15">
        <f t="shared" si="12"/>
        <v>137591145.33000001</v>
      </c>
      <c r="M32" s="15">
        <f t="shared" si="12"/>
        <v>75223336.579999998</v>
      </c>
      <c r="N32" s="15">
        <f t="shared" si="12"/>
        <v>87016811.670000017</v>
      </c>
      <c r="O32" s="15">
        <f t="shared" si="12"/>
        <v>49636989.129999995</v>
      </c>
      <c r="P32" s="15">
        <f t="shared" si="12"/>
        <v>334927525.32999998</v>
      </c>
      <c r="Q32" s="15">
        <f>Q33+Q35+Q40</f>
        <v>5003119810.9799995</v>
      </c>
    </row>
    <row r="33" spans="2:17" x14ac:dyDescent="0.3">
      <c r="B33" s="16" t="s">
        <v>37</v>
      </c>
      <c r="C33" s="30">
        <f t="shared" ref="C33:D33" si="13">C34</f>
        <v>0</v>
      </c>
      <c r="D33" s="30">
        <f t="shared" si="13"/>
        <v>0</v>
      </c>
      <c r="E33" s="30">
        <f>E34</f>
        <v>0</v>
      </c>
      <c r="F33" s="30">
        <f t="shared" ref="F33:P33" si="14">F34</f>
        <v>0</v>
      </c>
      <c r="G33" s="30">
        <f t="shared" si="14"/>
        <v>0</v>
      </c>
      <c r="H33" s="30">
        <f t="shared" si="14"/>
        <v>0</v>
      </c>
      <c r="I33" s="30">
        <f t="shared" si="14"/>
        <v>0</v>
      </c>
      <c r="J33" s="30">
        <f t="shared" si="14"/>
        <v>0</v>
      </c>
      <c r="K33" s="30">
        <f t="shared" si="14"/>
        <v>0</v>
      </c>
      <c r="L33" s="30">
        <f t="shared" si="14"/>
        <v>0</v>
      </c>
      <c r="M33" s="30">
        <f t="shared" si="14"/>
        <v>0</v>
      </c>
      <c r="N33" s="30">
        <f t="shared" si="14"/>
        <v>0</v>
      </c>
      <c r="O33" s="30">
        <f t="shared" si="14"/>
        <v>0</v>
      </c>
      <c r="P33" s="30">
        <f t="shared" si="14"/>
        <v>0</v>
      </c>
      <c r="Q33" s="29">
        <f>+SUM(E33:P33)</f>
        <v>0</v>
      </c>
    </row>
    <row r="34" spans="2:17" x14ac:dyDescent="0.3">
      <c r="B34" s="25" t="s">
        <v>38</v>
      </c>
      <c r="C34" s="22">
        <v>0</v>
      </c>
      <c r="D34" s="22">
        <v>0</v>
      </c>
      <c r="E34" s="22">
        <v>0</v>
      </c>
      <c r="F34" s="22">
        <v>0</v>
      </c>
      <c r="G34" s="22">
        <v>0</v>
      </c>
      <c r="H34" s="22">
        <v>0</v>
      </c>
      <c r="I34" s="22">
        <v>0</v>
      </c>
      <c r="J34" s="22">
        <v>0</v>
      </c>
      <c r="K34" s="22">
        <v>0</v>
      </c>
      <c r="L34" s="22">
        <v>0</v>
      </c>
      <c r="M34" s="22">
        <v>0</v>
      </c>
      <c r="N34" s="22">
        <v>0</v>
      </c>
      <c r="O34" s="22">
        <v>0</v>
      </c>
      <c r="P34" s="22">
        <v>0</v>
      </c>
      <c r="Q34" s="19">
        <f t="shared" ref="Q34:Q41" si="15">+SUM(E34:P34)</f>
        <v>0</v>
      </c>
    </row>
    <row r="35" spans="2:17" x14ac:dyDescent="0.3">
      <c r="B35" s="16" t="s">
        <v>39</v>
      </c>
      <c r="C35" s="24">
        <f>C36+C38</f>
        <v>13023589563</v>
      </c>
      <c r="D35" s="24">
        <f>D36+D38</f>
        <v>16103765569.969999</v>
      </c>
      <c r="E35" s="24">
        <f>E36</f>
        <v>1585285494.3800001</v>
      </c>
      <c r="F35" s="24">
        <f t="shared" ref="F35:P36" si="16">F36</f>
        <v>152810396.05000001</v>
      </c>
      <c r="G35" s="24">
        <f t="shared" si="16"/>
        <v>122788532.67</v>
      </c>
      <c r="H35" s="24">
        <f t="shared" si="16"/>
        <v>523833109.67000002</v>
      </c>
      <c r="I35" s="24">
        <f t="shared" si="16"/>
        <v>859681378.53999996</v>
      </c>
      <c r="J35" s="24">
        <f t="shared" si="16"/>
        <v>501582165.01999998</v>
      </c>
      <c r="K35" s="24">
        <f t="shared" si="16"/>
        <v>572742926.61000001</v>
      </c>
      <c r="L35" s="24">
        <f t="shared" si="16"/>
        <v>137591145.33000001</v>
      </c>
      <c r="M35" s="24">
        <f t="shared" si="16"/>
        <v>75223336.579999998</v>
      </c>
      <c r="N35" s="24">
        <f t="shared" si="16"/>
        <v>87016811.670000017</v>
      </c>
      <c r="O35" s="24">
        <f t="shared" si="16"/>
        <v>49636989.129999995</v>
      </c>
      <c r="P35" s="24">
        <f t="shared" si="16"/>
        <v>334927525.32999998</v>
      </c>
      <c r="Q35" s="29">
        <f t="shared" si="15"/>
        <v>5003119810.9799995</v>
      </c>
    </row>
    <row r="36" spans="2:17" x14ac:dyDescent="0.3">
      <c r="B36" s="25" t="s">
        <v>40</v>
      </c>
      <c r="C36" s="22">
        <f t="shared" ref="C36" si="17">C37</f>
        <v>13023589563</v>
      </c>
      <c r="D36" s="22">
        <f>D37</f>
        <v>16088383913</v>
      </c>
      <c r="E36" s="22">
        <f>E37</f>
        <v>1585285494.3800001</v>
      </c>
      <c r="F36" s="22">
        <f t="shared" si="16"/>
        <v>152810396.05000001</v>
      </c>
      <c r="G36" s="22">
        <f t="shared" si="16"/>
        <v>122788532.67</v>
      </c>
      <c r="H36" s="22">
        <f t="shared" si="16"/>
        <v>523833109.67000002</v>
      </c>
      <c r="I36" s="22">
        <f t="shared" si="16"/>
        <v>859681378.53999996</v>
      </c>
      <c r="J36" s="22">
        <f t="shared" si="16"/>
        <v>501582165.01999998</v>
      </c>
      <c r="K36" s="22">
        <f t="shared" si="16"/>
        <v>572742926.61000001</v>
      </c>
      <c r="L36" s="22">
        <f t="shared" si="16"/>
        <v>137591145.33000001</v>
      </c>
      <c r="M36" s="22">
        <f t="shared" si="16"/>
        <v>75223336.579999998</v>
      </c>
      <c r="N36" s="22">
        <f t="shared" si="16"/>
        <v>87016811.670000017</v>
      </c>
      <c r="O36" s="22">
        <f t="shared" si="16"/>
        <v>49636989.129999995</v>
      </c>
      <c r="P36" s="22">
        <f t="shared" si="16"/>
        <v>334927525.32999998</v>
      </c>
      <c r="Q36" s="19">
        <f t="shared" si="15"/>
        <v>5003119810.9799995</v>
      </c>
    </row>
    <row r="37" spans="2:17" x14ac:dyDescent="0.3">
      <c r="B37" s="32" t="s">
        <v>41</v>
      </c>
      <c r="C37" s="21">
        <v>13023589563</v>
      </c>
      <c r="D37" s="21">
        <v>16088383913</v>
      </c>
      <c r="E37" s="21">
        <v>1585285494.3800001</v>
      </c>
      <c r="F37" s="21">
        <v>152810396.05000001</v>
      </c>
      <c r="G37" s="21">
        <v>122788532.67</v>
      </c>
      <c r="H37" s="21">
        <v>523833109.67000002</v>
      </c>
      <c r="I37" s="21">
        <v>859681378.53999996</v>
      </c>
      <c r="J37" s="21">
        <v>501582165.01999998</v>
      </c>
      <c r="K37" s="21">
        <v>572742926.61000001</v>
      </c>
      <c r="L37" s="21">
        <v>137591145.33000001</v>
      </c>
      <c r="M37" s="21">
        <v>75223336.579999998</v>
      </c>
      <c r="N37" s="21">
        <v>87016811.670000017</v>
      </c>
      <c r="O37" s="21">
        <v>49636989.129999995</v>
      </c>
      <c r="P37" s="21">
        <v>334927525.32999998</v>
      </c>
      <c r="Q37" s="19">
        <f>+SUM(E37:P37)</f>
        <v>5003119810.9799995</v>
      </c>
    </row>
    <row r="38" spans="2:17" x14ac:dyDescent="0.3">
      <c r="B38" s="18" t="s">
        <v>65</v>
      </c>
      <c r="C38" s="17">
        <f>C39</f>
        <v>0</v>
      </c>
      <c r="D38" s="17">
        <v>15381656.970000001</v>
      </c>
      <c r="E38" s="17">
        <f t="shared" ref="E38:P38" si="18">E39</f>
        <v>0</v>
      </c>
      <c r="F38" s="17">
        <f t="shared" si="18"/>
        <v>0</v>
      </c>
      <c r="G38" s="17">
        <f t="shared" si="18"/>
        <v>0</v>
      </c>
      <c r="H38" s="17">
        <f t="shared" si="18"/>
        <v>0</v>
      </c>
      <c r="I38" s="17">
        <f t="shared" si="18"/>
        <v>0</v>
      </c>
      <c r="J38" s="17">
        <f t="shared" si="18"/>
        <v>0</v>
      </c>
      <c r="K38" s="17">
        <f t="shared" si="18"/>
        <v>0</v>
      </c>
      <c r="L38" s="17">
        <f t="shared" si="18"/>
        <v>0</v>
      </c>
      <c r="M38" s="17">
        <f t="shared" si="18"/>
        <v>0</v>
      </c>
      <c r="N38" s="17">
        <f t="shared" si="18"/>
        <v>0</v>
      </c>
      <c r="O38" s="17">
        <f t="shared" si="18"/>
        <v>0</v>
      </c>
      <c r="P38" s="17">
        <f t="shared" si="18"/>
        <v>0</v>
      </c>
      <c r="Q38" s="29">
        <f t="shared" si="15"/>
        <v>0</v>
      </c>
    </row>
    <row r="39" spans="2:17" x14ac:dyDescent="0.3">
      <c r="B39" s="32" t="s">
        <v>66</v>
      </c>
      <c r="C39" s="21">
        <v>0</v>
      </c>
      <c r="D39" s="21">
        <v>15381656.970000001</v>
      </c>
      <c r="E39" s="21">
        <v>0</v>
      </c>
      <c r="F39" s="21">
        <v>0</v>
      </c>
      <c r="G39" s="21">
        <v>0</v>
      </c>
      <c r="H39" s="21">
        <v>0</v>
      </c>
      <c r="I39" s="21">
        <v>0</v>
      </c>
      <c r="J39" s="21">
        <v>0</v>
      </c>
      <c r="K39" s="21">
        <v>0</v>
      </c>
      <c r="L39" s="21">
        <v>0</v>
      </c>
      <c r="M39" s="21">
        <v>0</v>
      </c>
      <c r="N39" s="21">
        <v>0</v>
      </c>
      <c r="O39" s="21">
        <v>0</v>
      </c>
      <c r="P39" s="21">
        <v>0</v>
      </c>
      <c r="Q39" s="19">
        <f>+SUM(E39:P39)</f>
        <v>0</v>
      </c>
    </row>
    <row r="40" spans="2:17" x14ac:dyDescent="0.3">
      <c r="B40" s="16" t="s">
        <v>49</v>
      </c>
      <c r="C40" s="24">
        <f>C41</f>
        <v>0</v>
      </c>
      <c r="D40" s="24">
        <f>D41</f>
        <v>0</v>
      </c>
      <c r="E40" s="24">
        <f t="shared" ref="E40:P40" si="19">E41</f>
        <v>0</v>
      </c>
      <c r="F40" s="24">
        <f t="shared" si="19"/>
        <v>0</v>
      </c>
      <c r="G40" s="24">
        <f t="shared" si="19"/>
        <v>0</v>
      </c>
      <c r="H40" s="24">
        <f t="shared" si="19"/>
        <v>0</v>
      </c>
      <c r="I40" s="24">
        <f t="shared" si="19"/>
        <v>0</v>
      </c>
      <c r="J40" s="24">
        <f t="shared" si="19"/>
        <v>0</v>
      </c>
      <c r="K40" s="24">
        <f t="shared" si="19"/>
        <v>0</v>
      </c>
      <c r="L40" s="24">
        <f t="shared" si="19"/>
        <v>0</v>
      </c>
      <c r="M40" s="24">
        <f t="shared" si="19"/>
        <v>0</v>
      </c>
      <c r="N40" s="24">
        <f t="shared" si="19"/>
        <v>0</v>
      </c>
      <c r="O40" s="24">
        <f t="shared" si="19"/>
        <v>0</v>
      </c>
      <c r="P40" s="24">
        <f t="shared" si="19"/>
        <v>0</v>
      </c>
      <c r="Q40" s="29">
        <f t="shared" si="15"/>
        <v>0</v>
      </c>
    </row>
    <row r="41" spans="2:17" x14ac:dyDescent="0.3">
      <c r="B41" s="25" t="s">
        <v>50</v>
      </c>
      <c r="C41" s="41">
        <v>0</v>
      </c>
      <c r="D41" s="41">
        <v>0</v>
      </c>
      <c r="E41" s="41">
        <v>0</v>
      </c>
      <c r="F41" s="41">
        <v>0</v>
      </c>
      <c r="G41" s="41">
        <v>0</v>
      </c>
      <c r="H41" s="41">
        <v>0</v>
      </c>
      <c r="I41" s="41">
        <v>0</v>
      </c>
      <c r="J41" s="41">
        <v>0</v>
      </c>
      <c r="K41" s="41">
        <v>0</v>
      </c>
      <c r="L41" s="41">
        <v>0</v>
      </c>
      <c r="M41" s="41">
        <v>0</v>
      </c>
      <c r="N41" s="41">
        <v>0</v>
      </c>
      <c r="O41" s="41">
        <v>0</v>
      </c>
      <c r="P41" s="41">
        <v>0</v>
      </c>
      <c r="Q41" s="19">
        <f t="shared" si="15"/>
        <v>0</v>
      </c>
    </row>
    <row r="42" spans="2:17" x14ac:dyDescent="0.3">
      <c r="B42" s="47" t="s">
        <v>42</v>
      </c>
      <c r="C42" s="31">
        <f>+C11+C32</f>
        <v>119358559177</v>
      </c>
      <c r="D42" s="31">
        <f>+D11+D32</f>
        <v>135084055013.87</v>
      </c>
      <c r="E42" s="27">
        <f>+E11+E32</f>
        <v>7801068005.039999</v>
      </c>
      <c r="F42" s="27">
        <f t="shared" ref="F42:P42" si="20">+F11+F32</f>
        <v>5897752913.4700003</v>
      </c>
      <c r="G42" s="27">
        <f t="shared" si="20"/>
        <v>5897015013.2000008</v>
      </c>
      <c r="H42" s="27">
        <f t="shared" si="20"/>
        <v>5955165723.3699989</v>
      </c>
      <c r="I42" s="27">
        <f t="shared" si="20"/>
        <v>7725048647.6099997</v>
      </c>
      <c r="J42" s="27">
        <f t="shared" si="20"/>
        <v>6510931039.4699974</v>
      </c>
      <c r="K42" s="27">
        <f t="shared" si="20"/>
        <v>6598873557.1999998</v>
      </c>
      <c r="L42" s="27">
        <f t="shared" si="20"/>
        <v>9336188910.6299992</v>
      </c>
      <c r="M42" s="27">
        <f t="shared" si="20"/>
        <v>6120283735.3999996</v>
      </c>
      <c r="N42" s="27">
        <f t="shared" si="20"/>
        <v>7687755330.79</v>
      </c>
      <c r="O42" s="27">
        <f t="shared" si="20"/>
        <v>7594011342.3600006</v>
      </c>
      <c r="P42" s="27">
        <f t="shared" si="20"/>
        <v>14253536290.229998</v>
      </c>
      <c r="Q42" s="27">
        <f>+Q11+Q32</f>
        <v>91377630508.769989</v>
      </c>
    </row>
    <row r="44" spans="2:17" x14ac:dyDescent="0.3">
      <c r="B44" s="47" t="s">
        <v>51</v>
      </c>
      <c r="C44" s="31">
        <f>C45+C50</f>
        <v>1000000000</v>
      </c>
      <c r="D44" s="31">
        <f>+D45+D50</f>
        <v>3279161954.1199999</v>
      </c>
      <c r="E44" s="27">
        <f t="shared" ref="E44" si="21">+E45</f>
        <v>0</v>
      </c>
      <c r="F44" s="27">
        <f>+F45+F50</f>
        <v>83333333</v>
      </c>
      <c r="G44" s="27">
        <f t="shared" ref="G44:P44" si="22">+G45+G50</f>
        <v>166666666</v>
      </c>
      <c r="H44" s="27">
        <f t="shared" si="22"/>
        <v>83333333</v>
      </c>
      <c r="I44" s="27">
        <f t="shared" si="22"/>
        <v>83333333</v>
      </c>
      <c r="J44" s="27">
        <f t="shared" si="22"/>
        <v>80000000</v>
      </c>
      <c r="K44" s="27">
        <f t="shared" si="22"/>
        <v>166666666</v>
      </c>
      <c r="L44" s="27">
        <f t="shared" si="22"/>
        <v>83333333</v>
      </c>
      <c r="M44" s="27">
        <f t="shared" si="22"/>
        <v>0</v>
      </c>
      <c r="N44" s="27">
        <f t="shared" si="22"/>
        <v>83333333</v>
      </c>
      <c r="O44" s="27">
        <f t="shared" si="22"/>
        <v>166666666</v>
      </c>
      <c r="P44" s="27">
        <f t="shared" si="22"/>
        <v>83333333</v>
      </c>
      <c r="Q44" s="27">
        <f>SUM(E44:P44)</f>
        <v>1079999996</v>
      </c>
    </row>
    <row r="45" spans="2:17" x14ac:dyDescent="0.3">
      <c r="B45" s="14" t="s">
        <v>52</v>
      </c>
      <c r="C45" s="15">
        <f>C46+C48</f>
        <v>1000000000</v>
      </c>
      <c r="D45" s="15">
        <f>D46+D48</f>
        <v>3199161954.1199999</v>
      </c>
      <c r="E45" s="15">
        <f t="shared" ref="E45:P45" si="23">E46+E48</f>
        <v>0</v>
      </c>
      <c r="F45" s="15">
        <f t="shared" si="23"/>
        <v>83333333</v>
      </c>
      <c r="G45" s="15">
        <f t="shared" si="23"/>
        <v>166666666</v>
      </c>
      <c r="H45" s="15">
        <f t="shared" si="23"/>
        <v>83333333</v>
      </c>
      <c r="I45" s="15">
        <f t="shared" si="23"/>
        <v>83333333</v>
      </c>
      <c r="J45" s="15">
        <f t="shared" si="23"/>
        <v>0</v>
      </c>
      <c r="K45" s="15">
        <f t="shared" si="23"/>
        <v>166666666</v>
      </c>
      <c r="L45" s="15">
        <f t="shared" si="23"/>
        <v>83333333</v>
      </c>
      <c r="M45" s="15">
        <f t="shared" si="23"/>
        <v>0</v>
      </c>
      <c r="N45" s="15">
        <f t="shared" si="23"/>
        <v>83333333</v>
      </c>
      <c r="O45" s="15">
        <f t="shared" si="23"/>
        <v>166666666</v>
      </c>
      <c r="P45" s="15">
        <f t="shared" si="23"/>
        <v>83333333</v>
      </c>
      <c r="Q45" s="37">
        <f>SUM(E45:P45)</f>
        <v>999999996</v>
      </c>
    </row>
    <row r="46" spans="2:17" x14ac:dyDescent="0.3">
      <c r="B46" s="16" t="s">
        <v>53</v>
      </c>
      <c r="C46" s="30">
        <f>C47</f>
        <v>0</v>
      </c>
      <c r="D46" s="30">
        <f t="shared" ref="D46:P46" si="24">D47</f>
        <v>2199161954.1199999</v>
      </c>
      <c r="E46" s="23">
        <f t="shared" si="24"/>
        <v>0</v>
      </c>
      <c r="F46" s="23">
        <f t="shared" si="24"/>
        <v>0</v>
      </c>
      <c r="G46" s="23">
        <f t="shared" si="24"/>
        <v>0</v>
      </c>
      <c r="H46" s="23">
        <f t="shared" si="24"/>
        <v>0</v>
      </c>
      <c r="I46" s="23">
        <f t="shared" si="24"/>
        <v>0</v>
      </c>
      <c r="J46" s="23">
        <f t="shared" si="24"/>
        <v>0</v>
      </c>
      <c r="K46" s="23">
        <f t="shared" si="24"/>
        <v>0</v>
      </c>
      <c r="L46" s="23">
        <f t="shared" si="24"/>
        <v>0</v>
      </c>
      <c r="M46" s="23">
        <f t="shared" si="24"/>
        <v>0</v>
      </c>
      <c r="N46" s="23">
        <f t="shared" si="24"/>
        <v>0</v>
      </c>
      <c r="O46" s="23">
        <f t="shared" si="24"/>
        <v>0</v>
      </c>
      <c r="P46" s="23">
        <f t="shared" si="24"/>
        <v>0</v>
      </c>
      <c r="Q46" s="38">
        <f t="shared" ref="Q46:Q55" si="25">SUM(E46:P46)</f>
        <v>0</v>
      </c>
    </row>
    <row r="47" spans="2:17" x14ac:dyDescent="0.3">
      <c r="B47" s="25" t="s">
        <v>54</v>
      </c>
      <c r="C47" s="41">
        <v>0</v>
      </c>
      <c r="D47" s="41">
        <v>2199161954.1199999</v>
      </c>
      <c r="E47" s="41">
        <v>0</v>
      </c>
      <c r="F47" s="41">
        <v>0</v>
      </c>
      <c r="G47" s="41">
        <v>0</v>
      </c>
      <c r="H47" s="41">
        <v>0</v>
      </c>
      <c r="I47" s="41">
        <v>0</v>
      </c>
      <c r="J47" s="41">
        <v>0</v>
      </c>
      <c r="K47" s="41">
        <v>0</v>
      </c>
      <c r="L47" s="41">
        <v>0</v>
      </c>
      <c r="M47" s="41">
        <v>0</v>
      </c>
      <c r="N47" s="41">
        <v>0</v>
      </c>
      <c r="O47" s="41">
        <v>0</v>
      </c>
      <c r="P47" s="41">
        <v>0</v>
      </c>
      <c r="Q47" s="39">
        <f t="shared" si="25"/>
        <v>0</v>
      </c>
    </row>
    <row r="48" spans="2:17" x14ac:dyDescent="0.3">
      <c r="B48" s="16" t="s">
        <v>55</v>
      </c>
      <c r="C48" s="30">
        <f>C49</f>
        <v>1000000000</v>
      </c>
      <c r="D48" s="30">
        <f t="shared" ref="D48:P48" si="26">D49</f>
        <v>1000000000</v>
      </c>
      <c r="E48" s="30">
        <f t="shared" si="26"/>
        <v>0</v>
      </c>
      <c r="F48" s="30">
        <f t="shared" si="26"/>
        <v>83333333</v>
      </c>
      <c r="G48" s="30">
        <f t="shared" si="26"/>
        <v>166666666</v>
      </c>
      <c r="H48" s="30">
        <f t="shared" si="26"/>
        <v>83333333</v>
      </c>
      <c r="I48" s="30">
        <f t="shared" si="26"/>
        <v>83333333</v>
      </c>
      <c r="J48" s="30">
        <f t="shared" si="26"/>
        <v>0</v>
      </c>
      <c r="K48" s="30">
        <f t="shared" si="26"/>
        <v>166666666</v>
      </c>
      <c r="L48" s="30">
        <f t="shared" si="26"/>
        <v>83333333</v>
      </c>
      <c r="M48" s="30">
        <f t="shared" si="26"/>
        <v>0</v>
      </c>
      <c r="N48" s="30">
        <f t="shared" si="26"/>
        <v>83333333</v>
      </c>
      <c r="O48" s="30">
        <f t="shared" si="26"/>
        <v>166666666</v>
      </c>
      <c r="P48" s="30">
        <f t="shared" si="26"/>
        <v>83333333</v>
      </c>
      <c r="Q48" s="38">
        <f t="shared" si="25"/>
        <v>999999996</v>
      </c>
    </row>
    <row r="49" spans="2:17" x14ac:dyDescent="0.3">
      <c r="B49" s="25" t="s">
        <v>56</v>
      </c>
      <c r="C49" s="41">
        <v>1000000000</v>
      </c>
      <c r="D49" s="41">
        <v>1000000000</v>
      </c>
      <c r="E49" s="41">
        <v>0</v>
      </c>
      <c r="F49" s="41">
        <v>83333333</v>
      </c>
      <c r="G49" s="41">
        <v>166666666</v>
      </c>
      <c r="H49" s="41">
        <v>83333333</v>
      </c>
      <c r="I49" s="41">
        <v>83333333</v>
      </c>
      <c r="J49" s="41">
        <v>0</v>
      </c>
      <c r="K49" s="41">
        <v>166666666</v>
      </c>
      <c r="L49" s="41">
        <v>83333333</v>
      </c>
      <c r="M49" s="41">
        <v>0</v>
      </c>
      <c r="N49" s="41">
        <v>83333333</v>
      </c>
      <c r="O49" s="41">
        <v>166666666</v>
      </c>
      <c r="P49" s="41">
        <v>83333333</v>
      </c>
      <c r="Q49" s="39">
        <f t="shared" si="25"/>
        <v>999999996</v>
      </c>
    </row>
    <row r="50" spans="2:17" x14ac:dyDescent="0.3">
      <c r="B50" s="14" t="s">
        <v>57</v>
      </c>
      <c r="C50" s="15">
        <f>C51+C53</f>
        <v>0</v>
      </c>
      <c r="D50" s="15">
        <f>D51+D53</f>
        <v>80000000</v>
      </c>
      <c r="E50" s="15">
        <f t="shared" ref="E50:P50" si="27">E51+E53</f>
        <v>0</v>
      </c>
      <c r="F50" s="15">
        <f t="shared" si="27"/>
        <v>0</v>
      </c>
      <c r="G50" s="15">
        <f t="shared" si="27"/>
        <v>0</v>
      </c>
      <c r="H50" s="15">
        <f t="shared" si="27"/>
        <v>0</v>
      </c>
      <c r="I50" s="15">
        <f t="shared" si="27"/>
        <v>0</v>
      </c>
      <c r="J50" s="15">
        <f t="shared" si="27"/>
        <v>80000000</v>
      </c>
      <c r="K50" s="15">
        <f t="shared" si="27"/>
        <v>0</v>
      </c>
      <c r="L50" s="15">
        <f t="shared" si="27"/>
        <v>0</v>
      </c>
      <c r="M50" s="15">
        <f t="shared" si="27"/>
        <v>0</v>
      </c>
      <c r="N50" s="15">
        <f t="shared" si="27"/>
        <v>0</v>
      </c>
      <c r="O50" s="15">
        <f t="shared" si="27"/>
        <v>0</v>
      </c>
      <c r="P50" s="15">
        <f t="shared" si="27"/>
        <v>0</v>
      </c>
      <c r="Q50" s="37">
        <f t="shared" si="25"/>
        <v>80000000</v>
      </c>
    </row>
    <row r="51" spans="2:17" x14ac:dyDescent="0.3">
      <c r="B51" s="16" t="s">
        <v>58</v>
      </c>
      <c r="C51" s="30">
        <f>C52</f>
        <v>0</v>
      </c>
      <c r="D51" s="30">
        <f t="shared" ref="D51:P51" si="28">D52</f>
        <v>80000000</v>
      </c>
      <c r="E51" s="23">
        <f t="shared" si="28"/>
        <v>0</v>
      </c>
      <c r="F51" s="23">
        <f t="shared" si="28"/>
        <v>0</v>
      </c>
      <c r="G51" s="23">
        <f t="shared" si="28"/>
        <v>0</v>
      </c>
      <c r="H51" s="23">
        <f t="shared" si="28"/>
        <v>0</v>
      </c>
      <c r="I51" s="23">
        <f t="shared" si="28"/>
        <v>0</v>
      </c>
      <c r="J51" s="38">
        <f t="shared" si="28"/>
        <v>80000000</v>
      </c>
      <c r="K51" s="23">
        <f t="shared" si="28"/>
        <v>0</v>
      </c>
      <c r="L51" s="23">
        <f t="shared" si="28"/>
        <v>0</v>
      </c>
      <c r="M51" s="23">
        <f t="shared" si="28"/>
        <v>0</v>
      </c>
      <c r="N51" s="23">
        <f t="shared" si="28"/>
        <v>0</v>
      </c>
      <c r="O51" s="23">
        <f t="shared" si="28"/>
        <v>0</v>
      </c>
      <c r="P51" s="23">
        <f t="shared" si="28"/>
        <v>0</v>
      </c>
      <c r="Q51" s="38">
        <f t="shared" si="25"/>
        <v>80000000</v>
      </c>
    </row>
    <row r="52" spans="2:17" x14ac:dyDescent="0.3">
      <c r="B52" s="25" t="s">
        <v>80</v>
      </c>
      <c r="C52" s="39">
        <v>0</v>
      </c>
      <c r="D52" s="39">
        <v>80000000</v>
      </c>
      <c r="E52" s="39">
        <v>0</v>
      </c>
      <c r="F52" s="39">
        <v>0</v>
      </c>
      <c r="G52" s="39">
        <v>0</v>
      </c>
      <c r="H52" s="39">
        <v>0</v>
      </c>
      <c r="I52" s="39">
        <v>0</v>
      </c>
      <c r="J52" s="39">
        <v>80000000</v>
      </c>
      <c r="K52" s="39">
        <v>0</v>
      </c>
      <c r="L52" s="39">
        <v>0</v>
      </c>
      <c r="M52" s="39">
        <v>0</v>
      </c>
      <c r="N52" s="39">
        <v>0</v>
      </c>
      <c r="O52" s="39">
        <v>0</v>
      </c>
      <c r="P52" s="39">
        <v>0</v>
      </c>
      <c r="Q52" s="39">
        <f t="shared" si="25"/>
        <v>80000000</v>
      </c>
    </row>
    <row r="53" spans="2:17" x14ac:dyDescent="0.3">
      <c r="B53" s="16" t="s">
        <v>70</v>
      </c>
      <c r="C53" s="30">
        <f>C55+C54</f>
        <v>0</v>
      </c>
      <c r="D53" s="30">
        <f t="shared" ref="D53:P53" si="29">D55+D54</f>
        <v>0</v>
      </c>
      <c r="E53" s="30">
        <f t="shared" si="29"/>
        <v>0</v>
      </c>
      <c r="F53" s="30">
        <f t="shared" si="29"/>
        <v>0</v>
      </c>
      <c r="G53" s="30">
        <f t="shared" si="29"/>
        <v>0</v>
      </c>
      <c r="H53" s="30">
        <f t="shared" si="29"/>
        <v>0</v>
      </c>
      <c r="I53" s="30">
        <f t="shared" si="29"/>
        <v>0</v>
      </c>
      <c r="J53" s="30">
        <f t="shared" si="29"/>
        <v>0</v>
      </c>
      <c r="K53" s="30">
        <f t="shared" si="29"/>
        <v>0</v>
      </c>
      <c r="L53" s="30">
        <f t="shared" si="29"/>
        <v>0</v>
      </c>
      <c r="M53" s="30">
        <f t="shared" si="29"/>
        <v>0</v>
      </c>
      <c r="N53" s="30">
        <f t="shared" si="29"/>
        <v>0</v>
      </c>
      <c r="O53" s="30">
        <f t="shared" si="29"/>
        <v>0</v>
      </c>
      <c r="P53" s="30">
        <f t="shared" si="29"/>
        <v>0</v>
      </c>
      <c r="Q53" s="38">
        <f t="shared" si="25"/>
        <v>0</v>
      </c>
    </row>
    <row r="54" spans="2:17" x14ac:dyDescent="0.3">
      <c r="B54" s="25" t="s">
        <v>74</v>
      </c>
      <c r="C54" s="22">
        <v>0</v>
      </c>
      <c r="D54" s="22">
        <v>0</v>
      </c>
      <c r="E54" s="22">
        <v>0</v>
      </c>
      <c r="F54" s="22">
        <v>0</v>
      </c>
      <c r="G54" s="22">
        <v>0</v>
      </c>
      <c r="H54" s="22">
        <v>0</v>
      </c>
      <c r="I54" s="22">
        <v>0</v>
      </c>
      <c r="J54" s="22">
        <v>0</v>
      </c>
      <c r="K54" s="22">
        <v>0</v>
      </c>
      <c r="L54" s="22">
        <v>0</v>
      </c>
      <c r="M54" s="22">
        <v>0</v>
      </c>
      <c r="N54" s="22">
        <v>0</v>
      </c>
      <c r="O54" s="22">
        <v>0</v>
      </c>
      <c r="P54" s="22">
        <v>0</v>
      </c>
      <c r="Q54" s="39">
        <f t="shared" si="25"/>
        <v>0</v>
      </c>
    </row>
    <row r="55" spans="2:17" x14ac:dyDescent="0.3">
      <c r="B55" s="25" t="s">
        <v>71</v>
      </c>
      <c r="C55" s="39">
        <v>0</v>
      </c>
      <c r="D55" s="39">
        <v>0</v>
      </c>
      <c r="E55" s="39">
        <v>0</v>
      </c>
      <c r="F55" s="39">
        <v>0</v>
      </c>
      <c r="G55" s="39">
        <v>0</v>
      </c>
      <c r="H55" s="39">
        <v>0</v>
      </c>
      <c r="I55" s="39">
        <v>0</v>
      </c>
      <c r="J55" s="39">
        <v>0</v>
      </c>
      <c r="K55" s="39">
        <v>0</v>
      </c>
      <c r="L55" s="39">
        <v>0</v>
      </c>
      <c r="M55" s="39">
        <v>0</v>
      </c>
      <c r="N55" s="39">
        <v>0</v>
      </c>
      <c r="O55" s="39">
        <v>0</v>
      </c>
      <c r="P55" s="39">
        <v>0</v>
      </c>
      <c r="Q55" s="39">
        <f t="shared" si="25"/>
        <v>0</v>
      </c>
    </row>
    <row r="56" spans="2:17" x14ac:dyDescent="0.3">
      <c r="B56" s="47" t="s">
        <v>81</v>
      </c>
      <c r="C56" s="31">
        <f>C42+C44</f>
        <v>120358559177</v>
      </c>
      <c r="D56" s="31">
        <f t="shared" ref="D56:P56" si="30">+D44+D42</f>
        <v>138363216967.98999</v>
      </c>
      <c r="E56" s="27">
        <f t="shared" si="30"/>
        <v>7801068005.039999</v>
      </c>
      <c r="F56" s="27">
        <f t="shared" si="30"/>
        <v>5981086246.4700003</v>
      </c>
      <c r="G56" s="27">
        <f t="shared" si="30"/>
        <v>6063681679.2000008</v>
      </c>
      <c r="H56" s="27">
        <f t="shared" si="30"/>
        <v>6038499056.3699989</v>
      </c>
      <c r="I56" s="27">
        <f t="shared" si="30"/>
        <v>7808381980.6099997</v>
      </c>
      <c r="J56" s="27">
        <f t="shared" si="30"/>
        <v>6590931039.4699974</v>
      </c>
      <c r="K56" s="27">
        <f t="shared" si="30"/>
        <v>6765540223.1999998</v>
      </c>
      <c r="L56" s="27">
        <f t="shared" si="30"/>
        <v>9419522243.6299992</v>
      </c>
      <c r="M56" s="27">
        <f t="shared" si="30"/>
        <v>6120283735.3999996</v>
      </c>
      <c r="N56" s="27">
        <f t="shared" si="30"/>
        <v>7771088663.79</v>
      </c>
      <c r="O56" s="27">
        <f t="shared" si="30"/>
        <v>7760678008.3600006</v>
      </c>
      <c r="P56" s="27">
        <f t="shared" si="30"/>
        <v>14336869623.229998</v>
      </c>
      <c r="Q56" s="27">
        <f>Q42+Q44</f>
        <v>92457630504.769989</v>
      </c>
    </row>
    <row r="57" spans="2:17" x14ac:dyDescent="0.3">
      <c r="B57" s="42" t="s">
        <v>82</v>
      </c>
    </row>
    <row r="58" spans="2:17" x14ac:dyDescent="0.3">
      <c r="B58" s="42" t="s">
        <v>43</v>
      </c>
    </row>
    <row r="59" spans="2:17" x14ac:dyDescent="0.3">
      <c r="B59" s="43" t="s">
        <v>44</v>
      </c>
    </row>
    <row r="60" spans="2:17" x14ac:dyDescent="0.3">
      <c r="B60" s="42" t="s">
        <v>83</v>
      </c>
    </row>
  </sheetData>
  <mergeCells count="8">
    <mergeCell ref="B3:Q3"/>
    <mergeCell ref="B4:Q4"/>
    <mergeCell ref="B5:Q5"/>
    <mergeCell ref="B6:Q6"/>
    <mergeCell ref="B9:B10"/>
    <mergeCell ref="C9:C10"/>
    <mergeCell ref="D9:D10"/>
    <mergeCell ref="E9:Q9"/>
  </mergeCells>
  <pageMargins left="0.7" right="0.7" top="0.75" bottom="0.75" header="0.3" footer="0.3"/>
  <pageSetup orientation="portrait" r:id="rId1"/>
  <ignoredErrors>
    <ignoredError sqref="Q13:Q55"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913B8-CE4C-4A15-A2E2-F5B4525263B3}">
  <dimension ref="A1:V101"/>
  <sheetViews>
    <sheetView showGridLines="0" zoomScale="75" zoomScaleNormal="75" workbookViewId="0">
      <selection activeCell="B9" sqref="B9:B10"/>
    </sheetView>
  </sheetViews>
  <sheetFormatPr baseColWidth="10" defaultColWidth="11.44140625" defaultRowHeight="14.4" x14ac:dyDescent="0.3"/>
  <cols>
    <col min="1" max="1" width="19.44140625" customWidth="1"/>
    <col min="2" max="2" width="92.5546875" customWidth="1"/>
    <col min="3" max="3" width="17.6640625" customWidth="1"/>
    <col min="4" max="4" width="18.33203125" bestFit="1" customWidth="1"/>
    <col min="5" max="5" width="13.33203125" bestFit="1" customWidth="1"/>
    <col min="6" max="6" width="10.33203125" bestFit="1" customWidth="1"/>
    <col min="7" max="11" width="9.33203125" bestFit="1" customWidth="1"/>
    <col min="12" max="12" width="10" bestFit="1" customWidth="1"/>
    <col min="13" max="13" width="13.33203125" bestFit="1" customWidth="1"/>
    <col min="14" max="14" width="10.6640625" bestFit="1" customWidth="1"/>
    <col min="15" max="15" width="13.33203125" bestFit="1" customWidth="1"/>
    <col min="16" max="16" width="15.5546875" bestFit="1" customWidth="1"/>
    <col min="17" max="17" width="11.5546875" bestFit="1" customWidth="1"/>
    <col min="18" max="18" width="25.5546875" bestFit="1" customWidth="1"/>
    <col min="19" max="19" width="18.109375" customWidth="1"/>
    <col min="21" max="22" width="19.6640625" bestFit="1" customWidth="1"/>
  </cols>
  <sheetData>
    <row r="1" spans="2:22" x14ac:dyDescent="0.3">
      <c r="C1" s="48"/>
      <c r="D1" s="49"/>
      <c r="E1" s="49"/>
      <c r="F1" s="49"/>
      <c r="G1" s="49"/>
      <c r="H1" s="49"/>
      <c r="I1" s="49"/>
      <c r="J1" s="49"/>
      <c r="K1" s="49"/>
      <c r="L1" s="49"/>
      <c r="N1" s="3"/>
      <c r="O1" s="3"/>
    </row>
    <row r="2" spans="2:22" x14ac:dyDescent="0.3">
      <c r="C2" s="48"/>
      <c r="D2" s="49"/>
      <c r="E2" s="49"/>
      <c r="F2" s="49"/>
      <c r="G2" s="49"/>
      <c r="H2" s="49"/>
      <c r="I2" s="49"/>
      <c r="J2" s="49"/>
      <c r="K2" s="49"/>
      <c r="L2" s="49"/>
      <c r="N2" s="3"/>
      <c r="O2" s="3"/>
    </row>
    <row r="3" spans="2:22" ht="28.8" x14ac:dyDescent="0.3">
      <c r="B3" s="98" t="s">
        <v>0</v>
      </c>
      <c r="C3" s="98"/>
      <c r="D3" s="98"/>
      <c r="E3" s="98"/>
      <c r="F3" s="98"/>
      <c r="G3" s="98"/>
      <c r="H3" s="98"/>
      <c r="I3" s="98"/>
      <c r="J3" s="98"/>
      <c r="K3" s="98"/>
      <c r="L3" s="98"/>
      <c r="M3" s="98"/>
      <c r="N3" s="98"/>
      <c r="O3" s="98"/>
      <c r="P3" s="98"/>
    </row>
    <row r="4" spans="2:22" ht="21" x14ac:dyDescent="0.3">
      <c r="B4" s="97" t="s">
        <v>1</v>
      </c>
      <c r="C4" s="97"/>
      <c r="D4" s="97"/>
      <c r="E4" s="97"/>
      <c r="F4" s="97"/>
      <c r="G4" s="97"/>
      <c r="H4" s="97"/>
      <c r="I4" s="97"/>
      <c r="J4" s="97"/>
      <c r="K4" s="97"/>
      <c r="L4" s="97"/>
      <c r="M4" s="97"/>
      <c r="N4" s="97"/>
      <c r="O4" s="97"/>
      <c r="P4" s="97"/>
    </row>
    <row r="5" spans="2:22" ht="31.5" customHeight="1" x14ac:dyDescent="0.3">
      <c r="B5" s="106" t="s">
        <v>2</v>
      </c>
      <c r="C5" s="106"/>
      <c r="D5" s="106"/>
      <c r="E5" s="106"/>
      <c r="F5" s="106"/>
      <c r="G5" s="106"/>
      <c r="H5" s="106"/>
      <c r="I5" s="106"/>
      <c r="J5" s="106"/>
      <c r="K5" s="106"/>
      <c r="L5" s="106"/>
      <c r="M5" s="106"/>
      <c r="N5" s="106"/>
      <c r="O5" s="106"/>
      <c r="P5" s="106"/>
    </row>
    <row r="6" spans="2:22" ht="15.6" x14ac:dyDescent="0.3">
      <c r="B6" s="99" t="s">
        <v>3</v>
      </c>
      <c r="C6" s="99"/>
      <c r="D6" s="99"/>
      <c r="E6" s="99"/>
      <c r="F6" s="99"/>
      <c r="G6" s="99"/>
      <c r="H6" s="99"/>
      <c r="I6" s="99"/>
      <c r="J6" s="99"/>
      <c r="K6" s="99"/>
      <c r="L6" s="99"/>
      <c r="M6" s="99"/>
      <c r="N6" s="99"/>
      <c r="O6" s="99"/>
      <c r="P6" s="99"/>
    </row>
    <row r="7" spans="2:22" x14ac:dyDescent="0.3">
      <c r="B7" s="4"/>
      <c r="C7" s="5"/>
      <c r="D7" s="6"/>
      <c r="E7" s="6"/>
      <c r="F7" s="6"/>
      <c r="G7" s="6"/>
      <c r="H7" s="6"/>
      <c r="I7" s="6"/>
      <c r="J7" s="6"/>
      <c r="K7" s="6"/>
      <c r="L7" s="6"/>
      <c r="N7" s="3"/>
      <c r="O7" s="3"/>
    </row>
    <row r="8" spans="2:22" x14ac:dyDescent="0.3">
      <c r="B8" s="7" t="s">
        <v>84</v>
      </c>
      <c r="C8" s="8"/>
      <c r="D8" s="44"/>
      <c r="E8" s="44"/>
      <c r="F8" s="9"/>
      <c r="G8" s="9"/>
      <c r="H8" s="9"/>
      <c r="I8" s="9"/>
      <c r="J8" s="9"/>
      <c r="K8" s="9"/>
      <c r="L8" s="9"/>
      <c r="N8" s="3"/>
      <c r="O8" s="3"/>
      <c r="P8" s="10" t="s">
        <v>5</v>
      </c>
    </row>
    <row r="9" spans="2:22" ht="15" customHeight="1" x14ac:dyDescent="0.3">
      <c r="B9" s="110" t="s">
        <v>6</v>
      </c>
      <c r="C9" s="64" t="s">
        <v>85</v>
      </c>
      <c r="D9" s="65" t="s">
        <v>86</v>
      </c>
      <c r="E9" s="104" t="s">
        <v>79</v>
      </c>
      <c r="F9" s="105"/>
      <c r="G9" s="105"/>
      <c r="H9" s="105"/>
      <c r="I9" s="105"/>
      <c r="J9" s="105"/>
      <c r="K9" s="105"/>
      <c r="L9" s="105"/>
      <c r="M9" s="105"/>
      <c r="N9" s="105"/>
      <c r="O9" s="105"/>
      <c r="P9" s="105"/>
      <c r="Q9" s="105"/>
    </row>
    <row r="10" spans="2:22" x14ac:dyDescent="0.3">
      <c r="B10" s="101"/>
      <c r="C10" s="67" t="s">
        <v>87</v>
      </c>
      <c r="D10" s="66" t="s">
        <v>88</v>
      </c>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22" x14ac:dyDescent="0.3">
      <c r="B11" s="14" t="s">
        <v>23</v>
      </c>
      <c r="C11" s="52">
        <f t="shared" ref="C11:M11" si="0">C12+C21+C30+C42+C52+C55</f>
        <v>109712491624</v>
      </c>
      <c r="D11" s="52">
        <f t="shared" si="0"/>
        <v>124863755525.19</v>
      </c>
      <c r="E11" s="52">
        <f t="shared" si="0"/>
        <v>10006926919.179995</v>
      </c>
      <c r="F11" s="52">
        <f t="shared" si="0"/>
        <v>6419415117.2000008</v>
      </c>
      <c r="G11" s="52">
        <f t="shared" si="0"/>
        <v>7661288632.2600012</v>
      </c>
      <c r="H11" s="52">
        <f t="shared" si="0"/>
        <v>6593040824.2200003</v>
      </c>
      <c r="I11" s="52">
        <f t="shared" si="0"/>
        <v>2940007752.4399991</v>
      </c>
      <c r="J11" s="52">
        <f t="shared" si="0"/>
        <v>9732024929.6300011</v>
      </c>
      <c r="K11" s="52">
        <f t="shared" si="0"/>
        <v>4863811409.1899996</v>
      </c>
      <c r="L11" s="52">
        <f t="shared" si="0"/>
        <v>7524210856.1399984</v>
      </c>
      <c r="M11" s="52">
        <f t="shared" si="0"/>
        <v>11509157789.649998</v>
      </c>
      <c r="N11" s="58">
        <f>N12+N21+N28+N42+N52+N55</f>
        <v>8356344973.2200003</v>
      </c>
      <c r="O11" s="58">
        <f t="shared" ref="O11:P11" si="1">O12+O21+O28+O42+O52+O55</f>
        <v>8525549437.6300011</v>
      </c>
      <c r="P11" s="58">
        <f t="shared" si="1"/>
        <v>10303848929.200005</v>
      </c>
      <c r="Q11" s="58">
        <f>SUM(E11:P11)</f>
        <v>94435627569.959991</v>
      </c>
      <c r="R11" s="79"/>
      <c r="S11" s="57"/>
      <c r="T11" s="56"/>
      <c r="U11" s="76"/>
      <c r="V11" s="76"/>
    </row>
    <row r="12" spans="2:22" x14ac:dyDescent="0.3">
      <c r="B12" s="16" t="s">
        <v>24</v>
      </c>
      <c r="C12" s="17">
        <f>C13+C17</f>
        <v>1890687606</v>
      </c>
      <c r="D12" s="17">
        <f>D13+D17</f>
        <v>2302545533.0100002</v>
      </c>
      <c r="E12" s="29">
        <f>E13+E17</f>
        <v>137301251.41</v>
      </c>
      <c r="F12" s="29">
        <f t="shared" ref="F12:N12" si="2">F13+F17</f>
        <v>144958770.06</v>
      </c>
      <c r="G12" s="29">
        <f t="shared" si="2"/>
        <v>112670225.09999999</v>
      </c>
      <c r="H12" s="29">
        <f t="shared" si="2"/>
        <v>110832495.3</v>
      </c>
      <c r="I12" s="29">
        <f t="shared" si="2"/>
        <v>118215466.66</v>
      </c>
      <c r="J12" s="29">
        <f t="shared" si="2"/>
        <v>147000486.31999999</v>
      </c>
      <c r="K12" s="29">
        <f t="shared" si="2"/>
        <v>117004363.81999999</v>
      </c>
      <c r="L12" s="29">
        <f t="shared" si="2"/>
        <v>109757944.08</v>
      </c>
      <c r="M12" s="29">
        <f t="shared" si="2"/>
        <v>128720426.34999999</v>
      </c>
      <c r="N12" s="29">
        <f t="shared" si="2"/>
        <v>1368833.72</v>
      </c>
      <c r="O12" s="29">
        <f t="shared" ref="O12:P12" si="3">O13+O17</f>
        <v>10624178.4</v>
      </c>
      <c r="P12" s="29">
        <f t="shared" si="3"/>
        <v>0</v>
      </c>
      <c r="Q12" s="59">
        <f>SUM(E12:P12)</f>
        <v>1138454441.2200003</v>
      </c>
      <c r="R12" s="57"/>
      <c r="S12" s="57"/>
    </row>
    <row r="13" spans="2:22" x14ac:dyDescent="0.3">
      <c r="B13" s="18" t="s">
        <v>25</v>
      </c>
      <c r="C13" s="17">
        <f>SUM(C14:C16)</f>
        <v>1826952337</v>
      </c>
      <c r="D13" s="17">
        <f>SUM(D14:D16)</f>
        <v>2238810264.0100002</v>
      </c>
      <c r="E13" s="17">
        <f t="shared" ref="E13:P13" si="4">SUM(E14:E16)</f>
        <v>137301251.41</v>
      </c>
      <c r="F13" s="17">
        <f t="shared" si="4"/>
        <v>144958770.06</v>
      </c>
      <c r="G13" s="17">
        <f t="shared" si="4"/>
        <v>112670225.09999999</v>
      </c>
      <c r="H13" s="17">
        <f t="shared" si="4"/>
        <v>110832495.3</v>
      </c>
      <c r="I13" s="17">
        <f t="shared" si="4"/>
        <v>118215466.66</v>
      </c>
      <c r="J13" s="17">
        <f t="shared" si="4"/>
        <v>147000486.31999999</v>
      </c>
      <c r="K13" s="17">
        <f t="shared" si="4"/>
        <v>117004363.81999999</v>
      </c>
      <c r="L13" s="17">
        <f t="shared" si="4"/>
        <v>109757944.08</v>
      </c>
      <c r="M13" s="17">
        <f t="shared" si="4"/>
        <v>128720426.34999999</v>
      </c>
      <c r="N13" s="17">
        <f t="shared" si="4"/>
        <v>1368833.72</v>
      </c>
      <c r="O13" s="17">
        <f>SUM(O14:O16)</f>
        <v>10624178.4</v>
      </c>
      <c r="P13" s="17">
        <f t="shared" si="4"/>
        <v>0</v>
      </c>
      <c r="Q13" s="59">
        <f t="shared" ref="Q13:Q68" si="5">SUM(E13:P13)</f>
        <v>1138454441.2200003</v>
      </c>
      <c r="R13" s="57"/>
      <c r="S13" s="57"/>
    </row>
    <row r="14" spans="2:22" x14ac:dyDescent="0.3">
      <c r="B14" s="50" t="s">
        <v>89</v>
      </c>
      <c r="C14" s="17">
        <v>0</v>
      </c>
      <c r="D14" s="17">
        <v>370000000</v>
      </c>
      <c r="E14" s="29">
        <v>0</v>
      </c>
      <c r="F14" s="29">
        <v>0</v>
      </c>
      <c r="G14" s="29">
        <v>0</v>
      </c>
      <c r="H14" s="29">
        <v>0</v>
      </c>
      <c r="I14" s="29">
        <v>0</v>
      </c>
      <c r="J14" s="29">
        <v>0</v>
      </c>
      <c r="K14" s="29">
        <v>0</v>
      </c>
      <c r="L14" s="29">
        <v>0</v>
      </c>
      <c r="M14" s="29">
        <v>0</v>
      </c>
      <c r="N14" s="29">
        <v>0</v>
      </c>
      <c r="O14" s="29">
        <v>0</v>
      </c>
      <c r="P14" s="78">
        <v>0</v>
      </c>
      <c r="Q14" s="59">
        <f t="shared" si="5"/>
        <v>0</v>
      </c>
      <c r="R14" s="57"/>
      <c r="S14" s="57"/>
    </row>
    <row r="15" spans="2:22" x14ac:dyDescent="0.3">
      <c r="B15" s="50" t="s">
        <v>90</v>
      </c>
      <c r="C15" s="21">
        <v>1826952337</v>
      </c>
      <c r="D15" s="21">
        <v>1826952337</v>
      </c>
      <c r="E15" s="79">
        <v>137301251.41</v>
      </c>
      <c r="F15" s="79">
        <v>144958770.06</v>
      </c>
      <c r="G15" s="79">
        <v>112670225.09999999</v>
      </c>
      <c r="H15" s="79">
        <v>110832495.3</v>
      </c>
      <c r="I15" s="79">
        <v>118215466.66</v>
      </c>
      <c r="J15" s="78">
        <v>147000486.31999999</v>
      </c>
      <c r="K15" s="78">
        <v>117004363.81999999</v>
      </c>
      <c r="L15" s="78">
        <v>109757944.08</v>
      </c>
      <c r="M15" s="78">
        <v>128720426.34999999</v>
      </c>
      <c r="N15" s="78">
        <v>1368833.72</v>
      </c>
      <c r="O15" s="78">
        <v>10612178.4</v>
      </c>
      <c r="P15" s="78">
        <v>0</v>
      </c>
      <c r="Q15" s="78">
        <f>SUM(E15:P15)</f>
        <v>1138442441.2200003</v>
      </c>
      <c r="R15" s="57"/>
      <c r="S15" s="57"/>
    </row>
    <row r="16" spans="2:22" x14ac:dyDescent="0.3">
      <c r="B16" s="50" t="s">
        <v>91</v>
      </c>
      <c r="C16" s="21">
        <v>0</v>
      </c>
      <c r="D16" s="21">
        <v>41857927.009999998</v>
      </c>
      <c r="E16" s="79">
        <v>0</v>
      </c>
      <c r="F16" s="79">
        <v>0</v>
      </c>
      <c r="G16" s="79">
        <v>0</v>
      </c>
      <c r="H16" s="79">
        <v>0</v>
      </c>
      <c r="I16" s="79">
        <v>0</v>
      </c>
      <c r="J16" s="78">
        <v>0</v>
      </c>
      <c r="K16" s="78">
        <v>0</v>
      </c>
      <c r="L16" s="78">
        <v>0</v>
      </c>
      <c r="M16" s="78">
        <v>0</v>
      </c>
      <c r="N16" s="78">
        <v>0</v>
      </c>
      <c r="O16" s="78">
        <v>12000</v>
      </c>
      <c r="P16" s="78">
        <v>0</v>
      </c>
      <c r="Q16" s="78">
        <f t="shared" ref="Q16" si="6">SUM(E16:P16)</f>
        <v>12000</v>
      </c>
      <c r="R16" s="57"/>
      <c r="S16" s="57"/>
    </row>
    <row r="17" spans="1:19" x14ac:dyDescent="0.3">
      <c r="B17" s="18" t="s">
        <v>62</v>
      </c>
      <c r="C17" s="17">
        <f>C18+C19+C20</f>
        <v>63735269</v>
      </c>
      <c r="D17" s="17">
        <f>D18+D19+D20</f>
        <v>63735269</v>
      </c>
      <c r="E17" s="79">
        <f>SUM(E18:E20)</f>
        <v>0</v>
      </c>
      <c r="F17" s="79">
        <f t="shared" ref="F17:N17" si="7">SUM(F18:F20)</f>
        <v>0</v>
      </c>
      <c r="G17" s="79">
        <f t="shared" si="7"/>
        <v>0</v>
      </c>
      <c r="H17" s="79">
        <f t="shared" si="7"/>
        <v>0</v>
      </c>
      <c r="I17" s="79">
        <f t="shared" si="7"/>
        <v>0</v>
      </c>
      <c r="J17" s="79">
        <f t="shared" si="7"/>
        <v>0</v>
      </c>
      <c r="K17" s="79">
        <f t="shared" si="7"/>
        <v>0</v>
      </c>
      <c r="L17" s="79">
        <f t="shared" si="7"/>
        <v>0</v>
      </c>
      <c r="M17" s="79">
        <f t="shared" si="7"/>
        <v>0</v>
      </c>
      <c r="N17" s="79">
        <f t="shared" si="7"/>
        <v>0</v>
      </c>
      <c r="O17" s="78">
        <v>0</v>
      </c>
      <c r="P17" s="78">
        <v>0</v>
      </c>
      <c r="Q17" s="78">
        <f t="shared" si="5"/>
        <v>0</v>
      </c>
      <c r="S17" s="57"/>
    </row>
    <row r="18" spans="1:19" x14ac:dyDescent="0.3">
      <c r="B18" s="50" t="s">
        <v>92</v>
      </c>
      <c r="C18" s="21">
        <v>17442697</v>
      </c>
      <c r="D18" s="21">
        <v>17442697</v>
      </c>
      <c r="E18" s="79">
        <v>0</v>
      </c>
      <c r="F18" s="79">
        <v>0</v>
      </c>
      <c r="G18" s="79">
        <v>0</v>
      </c>
      <c r="H18" s="79">
        <v>0</v>
      </c>
      <c r="I18" s="78">
        <v>0</v>
      </c>
      <c r="J18" s="78">
        <v>0</v>
      </c>
      <c r="K18" s="78">
        <v>0</v>
      </c>
      <c r="L18" s="78">
        <v>0</v>
      </c>
      <c r="M18" s="78">
        <v>0</v>
      </c>
      <c r="N18" s="78">
        <v>0</v>
      </c>
      <c r="O18" s="78">
        <v>0</v>
      </c>
      <c r="P18" s="78">
        <v>0</v>
      </c>
      <c r="Q18" s="78">
        <f t="shared" si="5"/>
        <v>0</v>
      </c>
      <c r="S18" s="57"/>
    </row>
    <row r="19" spans="1:19" x14ac:dyDescent="0.3">
      <c r="B19" s="50" t="s">
        <v>93</v>
      </c>
      <c r="C19" s="21">
        <v>30000000</v>
      </c>
      <c r="D19" s="21">
        <v>30000000</v>
      </c>
      <c r="E19" s="79">
        <v>0</v>
      </c>
      <c r="F19" s="79">
        <v>0</v>
      </c>
      <c r="G19" s="79">
        <v>0</v>
      </c>
      <c r="H19" s="79">
        <v>0</v>
      </c>
      <c r="I19" s="78">
        <v>0</v>
      </c>
      <c r="J19" s="78">
        <v>0</v>
      </c>
      <c r="K19" s="78">
        <v>0</v>
      </c>
      <c r="L19" s="78">
        <v>0</v>
      </c>
      <c r="M19" s="78">
        <v>0</v>
      </c>
      <c r="N19" s="78">
        <v>0</v>
      </c>
      <c r="O19" s="78">
        <v>0</v>
      </c>
      <c r="P19" s="78">
        <v>0</v>
      </c>
      <c r="Q19" s="78">
        <f t="shared" si="5"/>
        <v>0</v>
      </c>
      <c r="S19" s="57"/>
    </row>
    <row r="20" spans="1:19" x14ac:dyDescent="0.3">
      <c r="B20" s="50" t="s">
        <v>94</v>
      </c>
      <c r="C20" s="21">
        <v>16292572</v>
      </c>
      <c r="D20" s="21">
        <v>16292572</v>
      </c>
      <c r="E20" s="79">
        <v>0</v>
      </c>
      <c r="F20" s="79">
        <v>0</v>
      </c>
      <c r="G20" s="79">
        <v>0</v>
      </c>
      <c r="H20" s="79">
        <v>0</v>
      </c>
      <c r="I20" s="78">
        <v>0</v>
      </c>
      <c r="J20" s="78">
        <v>0</v>
      </c>
      <c r="K20" s="78">
        <v>0</v>
      </c>
      <c r="L20" s="78">
        <v>0</v>
      </c>
      <c r="M20" s="78">
        <v>0</v>
      </c>
      <c r="N20" s="78">
        <v>0</v>
      </c>
      <c r="O20" s="78">
        <v>0</v>
      </c>
      <c r="P20" s="78">
        <v>0</v>
      </c>
      <c r="Q20" s="78">
        <f t="shared" si="5"/>
        <v>0</v>
      </c>
      <c r="S20" s="57"/>
    </row>
    <row r="21" spans="1:19" x14ac:dyDescent="0.3">
      <c r="B21" s="16" t="s">
        <v>26</v>
      </c>
      <c r="C21" s="28">
        <f>C22</f>
        <v>20157218460</v>
      </c>
      <c r="D21" s="28">
        <f>D22</f>
        <v>20350615442</v>
      </c>
      <c r="E21" s="28">
        <f>E22</f>
        <v>393806766.38000005</v>
      </c>
      <c r="F21" s="28">
        <f t="shared" ref="F21:P21" si="8">F22</f>
        <v>397711897.44999993</v>
      </c>
      <c r="G21" s="28">
        <f t="shared" si="8"/>
        <v>443980847.65000004</v>
      </c>
      <c r="H21" s="28">
        <f t="shared" si="8"/>
        <v>407885404.46000004</v>
      </c>
      <c r="I21" s="28">
        <f t="shared" si="8"/>
        <v>391093143.94999993</v>
      </c>
      <c r="J21" s="28">
        <f t="shared" si="8"/>
        <v>546349687.83000004</v>
      </c>
      <c r="K21" s="28">
        <f t="shared" si="8"/>
        <v>580781048.69000006</v>
      </c>
      <c r="L21" s="28">
        <f t="shared" si="8"/>
        <v>494972149.25</v>
      </c>
      <c r="M21" s="28">
        <f t="shared" si="8"/>
        <v>502933015.76999998</v>
      </c>
      <c r="N21" s="28">
        <f t="shared" si="8"/>
        <v>595558117.26999998</v>
      </c>
      <c r="O21" s="28">
        <f t="shared" si="8"/>
        <v>542305059.18000007</v>
      </c>
      <c r="P21" s="28">
        <f t="shared" si="8"/>
        <v>767021471.32999992</v>
      </c>
      <c r="Q21" s="59">
        <f>SUM(E21:P21)</f>
        <v>6064398609.21</v>
      </c>
      <c r="R21" s="57"/>
      <c r="S21" s="57"/>
    </row>
    <row r="22" spans="1:19" x14ac:dyDescent="0.3">
      <c r="B22" s="18" t="s">
        <v>27</v>
      </c>
      <c r="C22" s="21">
        <f>+SUM(C23:C27)</f>
        <v>20157218460</v>
      </c>
      <c r="D22" s="21">
        <f>+SUM(D23:D27)</f>
        <v>20350615442</v>
      </c>
      <c r="E22" s="80">
        <f t="shared" ref="E22:M22" si="9">SUM(E23:E27)</f>
        <v>393806766.38000005</v>
      </c>
      <c r="F22" s="80">
        <f t="shared" si="9"/>
        <v>397711897.44999993</v>
      </c>
      <c r="G22" s="80">
        <f t="shared" si="9"/>
        <v>443980847.65000004</v>
      </c>
      <c r="H22" s="80">
        <f t="shared" si="9"/>
        <v>407885404.46000004</v>
      </c>
      <c r="I22" s="80">
        <f t="shared" si="9"/>
        <v>391093143.94999993</v>
      </c>
      <c r="J22" s="80">
        <f t="shared" si="9"/>
        <v>546349687.83000004</v>
      </c>
      <c r="K22" s="80">
        <f t="shared" si="9"/>
        <v>580781048.69000006</v>
      </c>
      <c r="L22" s="80">
        <f t="shared" si="9"/>
        <v>494972149.25</v>
      </c>
      <c r="M22" s="80">
        <f t="shared" si="9"/>
        <v>502933015.76999998</v>
      </c>
      <c r="N22" s="80">
        <f>SUM(N23:N27)</f>
        <v>595558117.26999998</v>
      </c>
      <c r="O22" s="80">
        <f t="shared" ref="O22:P22" si="10">SUM(O23:O27)</f>
        <v>542305059.18000007</v>
      </c>
      <c r="P22" s="80">
        <f t="shared" si="10"/>
        <v>767021471.32999992</v>
      </c>
      <c r="Q22" s="59">
        <f t="shared" si="5"/>
        <v>6064398609.21</v>
      </c>
      <c r="R22" s="84"/>
      <c r="S22" s="57"/>
    </row>
    <row r="23" spans="1:19" x14ac:dyDescent="0.3">
      <c r="B23" s="50" t="s">
        <v>95</v>
      </c>
      <c r="C23" s="21">
        <v>306001853</v>
      </c>
      <c r="D23" s="21">
        <v>306001853</v>
      </c>
      <c r="E23" s="81">
        <v>0</v>
      </c>
      <c r="F23" s="81">
        <v>0</v>
      </c>
      <c r="G23" s="81">
        <v>0</v>
      </c>
      <c r="H23" s="81">
        <v>0</v>
      </c>
      <c r="I23" s="78">
        <v>0</v>
      </c>
      <c r="J23" s="78">
        <v>0</v>
      </c>
      <c r="K23" s="78">
        <v>0</v>
      </c>
      <c r="L23" s="78">
        <v>0</v>
      </c>
      <c r="M23" s="78">
        <v>0</v>
      </c>
      <c r="N23" s="78">
        <v>0</v>
      </c>
      <c r="O23" s="78">
        <v>0</v>
      </c>
      <c r="P23" s="78">
        <v>0</v>
      </c>
      <c r="Q23" s="78">
        <f t="shared" si="5"/>
        <v>0</v>
      </c>
      <c r="S23" s="57"/>
    </row>
    <row r="24" spans="1:19" x14ac:dyDescent="0.3">
      <c r="A24" s="57"/>
      <c r="B24" s="50" t="s">
        <v>96</v>
      </c>
      <c r="C24" s="21">
        <v>310672855</v>
      </c>
      <c r="D24" s="21">
        <v>310672855</v>
      </c>
      <c r="E24" s="81">
        <v>0</v>
      </c>
      <c r="F24" s="81">
        <v>0</v>
      </c>
      <c r="G24" s="81">
        <v>0</v>
      </c>
      <c r="H24" s="81">
        <v>0</v>
      </c>
      <c r="I24" s="78">
        <v>0</v>
      </c>
      <c r="J24" s="78">
        <v>0</v>
      </c>
      <c r="K24" s="78">
        <v>0</v>
      </c>
      <c r="L24" s="78">
        <v>0</v>
      </c>
      <c r="M24" s="78">
        <v>0</v>
      </c>
      <c r="N24" s="78">
        <v>0</v>
      </c>
      <c r="O24" s="78">
        <v>0</v>
      </c>
      <c r="P24" s="78">
        <v>0</v>
      </c>
      <c r="Q24" s="78">
        <f t="shared" si="5"/>
        <v>0</v>
      </c>
      <c r="S24" s="57"/>
    </row>
    <row r="25" spans="1:19" x14ac:dyDescent="0.3">
      <c r="A25" s="57"/>
      <c r="B25" s="50" t="s">
        <v>97</v>
      </c>
      <c r="C25" s="21">
        <v>3360000000</v>
      </c>
      <c r="D25" s="21">
        <v>3360000000</v>
      </c>
      <c r="E25" s="81">
        <v>0</v>
      </c>
      <c r="F25" s="81">
        <v>0</v>
      </c>
      <c r="G25" s="81">
        <v>0</v>
      </c>
      <c r="H25" s="81">
        <v>0</v>
      </c>
      <c r="I25" s="78">
        <v>0</v>
      </c>
      <c r="J25" s="78">
        <v>0</v>
      </c>
      <c r="K25" s="78">
        <v>0</v>
      </c>
      <c r="L25" s="78">
        <v>0</v>
      </c>
      <c r="M25" s="78">
        <v>0</v>
      </c>
      <c r="N25" s="78">
        <v>0</v>
      </c>
      <c r="O25" s="78">
        <v>0</v>
      </c>
      <c r="P25" s="78">
        <v>0</v>
      </c>
      <c r="Q25" s="78">
        <f t="shared" si="5"/>
        <v>0</v>
      </c>
      <c r="R25" s="76"/>
      <c r="S25" s="57"/>
    </row>
    <row r="26" spans="1:19" x14ac:dyDescent="0.3">
      <c r="B26" s="50" t="s">
        <v>98</v>
      </c>
      <c r="C26" s="21">
        <v>6598633865</v>
      </c>
      <c r="D26" s="21">
        <v>6598633865</v>
      </c>
      <c r="E26" s="81">
        <v>208156479.92000005</v>
      </c>
      <c r="F26" s="78">
        <v>198948322.35999995</v>
      </c>
      <c r="G26" s="78">
        <v>223226792.28000003</v>
      </c>
      <c r="H26" s="78">
        <v>193984355.74000004</v>
      </c>
      <c r="I26" s="78">
        <v>216726521.26999992</v>
      </c>
      <c r="J26" s="78">
        <v>307465274.56</v>
      </c>
      <c r="K26" s="78">
        <v>278479618.28000003</v>
      </c>
      <c r="L26" s="78">
        <v>262568855.30000001</v>
      </c>
      <c r="M26" s="78">
        <v>282026657.16999996</v>
      </c>
      <c r="N26" s="78">
        <v>260392232.65999991</v>
      </c>
      <c r="O26" s="78">
        <v>253500677.94999999</v>
      </c>
      <c r="P26" s="78">
        <v>281126073.82999998</v>
      </c>
      <c r="Q26" s="78">
        <f t="shared" si="5"/>
        <v>2966601861.3199992</v>
      </c>
      <c r="R26" s="57"/>
      <c r="S26" s="57"/>
    </row>
    <row r="27" spans="1:19" x14ac:dyDescent="0.3">
      <c r="B27" s="50" t="s">
        <v>99</v>
      </c>
      <c r="C27" s="21">
        <v>9581909887</v>
      </c>
      <c r="D27" s="21">
        <v>9775306869</v>
      </c>
      <c r="E27" s="81">
        <v>185650286.46000001</v>
      </c>
      <c r="F27" s="78">
        <v>198763575.09</v>
      </c>
      <c r="G27" s="78">
        <v>220754055.37</v>
      </c>
      <c r="H27" s="78">
        <v>213901048.72</v>
      </c>
      <c r="I27" s="78">
        <v>174366622.68000001</v>
      </c>
      <c r="J27" s="78">
        <v>238884413.27000001</v>
      </c>
      <c r="K27" s="78">
        <v>302301430.41000003</v>
      </c>
      <c r="L27" s="78">
        <v>232403293.94999999</v>
      </c>
      <c r="M27" s="78">
        <v>220906358.59999999</v>
      </c>
      <c r="N27" s="78">
        <v>335165884.61000001</v>
      </c>
      <c r="O27" s="78">
        <v>288804381.23000002</v>
      </c>
      <c r="P27" s="78">
        <v>485895397.5</v>
      </c>
      <c r="Q27" s="78">
        <f t="shared" si="5"/>
        <v>3097796747.8900003</v>
      </c>
      <c r="R27" s="57"/>
      <c r="S27" s="57"/>
    </row>
    <row r="28" spans="1:19" x14ac:dyDescent="0.3">
      <c r="B28" s="18" t="s">
        <v>100</v>
      </c>
      <c r="C28" s="17">
        <v>0</v>
      </c>
      <c r="D28" s="17">
        <v>0</v>
      </c>
      <c r="E28" s="80">
        <f>E29</f>
        <v>0</v>
      </c>
      <c r="F28" s="80">
        <f t="shared" ref="F28:P28" si="11">F29</f>
        <v>0</v>
      </c>
      <c r="G28" s="80">
        <f t="shared" si="11"/>
        <v>0</v>
      </c>
      <c r="H28" s="80">
        <f t="shared" si="11"/>
        <v>0</v>
      </c>
      <c r="I28" s="80">
        <f t="shared" si="11"/>
        <v>0</v>
      </c>
      <c r="J28" s="80">
        <f t="shared" si="11"/>
        <v>0</v>
      </c>
      <c r="K28" s="80">
        <f t="shared" si="11"/>
        <v>0</v>
      </c>
      <c r="L28" s="80">
        <f t="shared" si="11"/>
        <v>0</v>
      </c>
      <c r="M28" s="80">
        <f t="shared" si="11"/>
        <v>0</v>
      </c>
      <c r="N28" s="80">
        <f>N29</f>
        <v>0</v>
      </c>
      <c r="O28" s="80">
        <f t="shared" si="11"/>
        <v>0</v>
      </c>
      <c r="P28" s="80">
        <f t="shared" si="11"/>
        <v>0</v>
      </c>
      <c r="Q28" s="59">
        <f t="shared" si="5"/>
        <v>0</v>
      </c>
      <c r="R28" s="84"/>
      <c r="S28" s="57"/>
    </row>
    <row r="29" spans="1:19" x14ac:dyDescent="0.3">
      <c r="B29" s="50" t="s">
        <v>101</v>
      </c>
      <c r="C29" s="21">
        <v>0</v>
      </c>
      <c r="D29" s="21">
        <v>0</v>
      </c>
      <c r="E29" s="81">
        <v>0</v>
      </c>
      <c r="F29" s="78">
        <v>0</v>
      </c>
      <c r="G29" s="78">
        <v>0</v>
      </c>
      <c r="H29" s="78">
        <v>0</v>
      </c>
      <c r="I29" s="78">
        <v>0</v>
      </c>
      <c r="J29" s="78">
        <v>0</v>
      </c>
      <c r="K29" s="78">
        <v>0</v>
      </c>
      <c r="L29" s="78">
        <v>0</v>
      </c>
      <c r="M29" s="78">
        <v>0</v>
      </c>
      <c r="N29" s="78">
        <v>0</v>
      </c>
      <c r="O29" s="78">
        <v>0</v>
      </c>
      <c r="P29" s="78">
        <v>0</v>
      </c>
      <c r="Q29" s="78">
        <f t="shared" si="5"/>
        <v>0</v>
      </c>
      <c r="R29" s="57"/>
      <c r="S29" s="57"/>
    </row>
    <row r="30" spans="1:19" x14ac:dyDescent="0.3">
      <c r="B30" s="16" t="s">
        <v>28</v>
      </c>
      <c r="C30" s="17">
        <f>C31+C36+C40</f>
        <v>2412116417</v>
      </c>
      <c r="D30" s="17">
        <f>D31</f>
        <v>2412116417</v>
      </c>
      <c r="E30" s="80">
        <f t="shared" ref="E30:N30" si="12">E31+E36</f>
        <v>0</v>
      </c>
      <c r="F30" s="80">
        <f t="shared" si="12"/>
        <v>0</v>
      </c>
      <c r="G30" s="80">
        <f t="shared" si="12"/>
        <v>0</v>
      </c>
      <c r="H30" s="80">
        <f t="shared" si="12"/>
        <v>0</v>
      </c>
      <c r="I30" s="80">
        <f t="shared" si="12"/>
        <v>0</v>
      </c>
      <c r="J30" s="80">
        <f t="shared" si="12"/>
        <v>0</v>
      </c>
      <c r="K30" s="80">
        <f t="shared" si="12"/>
        <v>0</v>
      </c>
      <c r="L30" s="80">
        <f t="shared" si="12"/>
        <v>0</v>
      </c>
      <c r="M30" s="80">
        <f t="shared" si="12"/>
        <v>0</v>
      </c>
      <c r="N30" s="80">
        <f t="shared" si="12"/>
        <v>0</v>
      </c>
      <c r="O30" s="80">
        <v>0</v>
      </c>
      <c r="P30" s="80">
        <v>0</v>
      </c>
      <c r="Q30" s="59">
        <f t="shared" si="5"/>
        <v>0</v>
      </c>
      <c r="S30" s="57"/>
    </row>
    <row r="31" spans="1:19" x14ac:dyDescent="0.3">
      <c r="B31" s="68" t="s">
        <v>47</v>
      </c>
      <c r="C31" s="17">
        <f>C32</f>
        <v>88411472</v>
      </c>
      <c r="D31" s="17">
        <f>D32+D36+D40</f>
        <v>2412116417</v>
      </c>
      <c r="E31" s="80">
        <f>E32</f>
        <v>0</v>
      </c>
      <c r="F31" s="80">
        <f t="shared" ref="F31:N32" si="13">F32</f>
        <v>0</v>
      </c>
      <c r="G31" s="80">
        <f t="shared" si="13"/>
        <v>0</v>
      </c>
      <c r="H31" s="80">
        <f t="shared" si="13"/>
        <v>0</v>
      </c>
      <c r="I31" s="80">
        <f t="shared" si="13"/>
        <v>0</v>
      </c>
      <c r="J31" s="80">
        <f t="shared" si="13"/>
        <v>0</v>
      </c>
      <c r="K31" s="80">
        <f t="shared" si="13"/>
        <v>0</v>
      </c>
      <c r="L31" s="80">
        <f t="shared" si="13"/>
        <v>0</v>
      </c>
      <c r="M31" s="80">
        <f t="shared" si="13"/>
        <v>0</v>
      </c>
      <c r="N31" s="80">
        <f t="shared" si="13"/>
        <v>0</v>
      </c>
      <c r="O31" s="80">
        <v>0</v>
      </c>
      <c r="P31" s="80">
        <v>0</v>
      </c>
      <c r="Q31" s="59">
        <f t="shared" si="5"/>
        <v>0</v>
      </c>
      <c r="S31" s="57"/>
    </row>
    <row r="32" spans="1:19" x14ac:dyDescent="0.3">
      <c r="B32" s="69" t="s">
        <v>48</v>
      </c>
      <c r="C32" s="17">
        <f>+SUM(C33:C35)</f>
        <v>88411472</v>
      </c>
      <c r="D32" s="17">
        <f>+SUM(D33:D35)</f>
        <v>88411472</v>
      </c>
      <c r="E32" s="80">
        <f>E33</f>
        <v>0</v>
      </c>
      <c r="F32" s="80">
        <f t="shared" si="13"/>
        <v>0</v>
      </c>
      <c r="G32" s="80">
        <f t="shared" si="13"/>
        <v>0</v>
      </c>
      <c r="H32" s="80">
        <f>H33</f>
        <v>0</v>
      </c>
      <c r="I32" s="80">
        <f t="shared" si="13"/>
        <v>0</v>
      </c>
      <c r="J32" s="80">
        <f t="shared" si="13"/>
        <v>0</v>
      </c>
      <c r="K32" s="80">
        <f t="shared" si="13"/>
        <v>0</v>
      </c>
      <c r="L32" s="80">
        <f t="shared" si="13"/>
        <v>0</v>
      </c>
      <c r="M32" s="80">
        <f t="shared" si="13"/>
        <v>0</v>
      </c>
      <c r="N32" s="80">
        <f t="shared" si="13"/>
        <v>0</v>
      </c>
      <c r="O32" s="80">
        <v>0</v>
      </c>
      <c r="P32" s="80">
        <v>0</v>
      </c>
      <c r="Q32" s="59">
        <f t="shared" si="5"/>
        <v>0</v>
      </c>
      <c r="R32" s="76"/>
      <c r="S32" s="57"/>
    </row>
    <row r="33" spans="1:19" x14ac:dyDescent="0.3">
      <c r="B33" s="54" t="s">
        <v>102</v>
      </c>
      <c r="C33" s="21">
        <v>57911472</v>
      </c>
      <c r="D33" s="21">
        <v>57911472</v>
      </c>
      <c r="E33" s="81">
        <v>0</v>
      </c>
      <c r="F33" s="81">
        <v>0</v>
      </c>
      <c r="G33" s="81">
        <v>0</v>
      </c>
      <c r="H33" s="81">
        <v>0</v>
      </c>
      <c r="I33" s="81">
        <v>0</v>
      </c>
      <c r="J33" s="81">
        <v>0</v>
      </c>
      <c r="K33" s="81">
        <v>0</v>
      </c>
      <c r="L33" s="81">
        <v>0</v>
      </c>
      <c r="M33" s="81">
        <v>0</v>
      </c>
      <c r="N33" s="81">
        <v>0</v>
      </c>
      <c r="O33" s="81">
        <v>0</v>
      </c>
      <c r="P33" s="81">
        <v>0</v>
      </c>
      <c r="Q33" s="60">
        <f t="shared" si="5"/>
        <v>0</v>
      </c>
      <c r="R33" s="76"/>
      <c r="S33" s="57"/>
    </row>
    <row r="34" spans="1:19" x14ac:dyDescent="0.3">
      <c r="B34" s="54" t="s">
        <v>103</v>
      </c>
      <c r="C34" s="21">
        <v>30000000</v>
      </c>
      <c r="D34" s="21">
        <v>30000000</v>
      </c>
      <c r="E34" s="81">
        <v>0</v>
      </c>
      <c r="F34" s="81">
        <v>0</v>
      </c>
      <c r="G34" s="81">
        <v>0</v>
      </c>
      <c r="H34" s="81">
        <v>0</v>
      </c>
      <c r="I34" s="81">
        <v>0</v>
      </c>
      <c r="J34" s="81">
        <v>0</v>
      </c>
      <c r="K34" s="81">
        <v>0</v>
      </c>
      <c r="L34" s="81">
        <v>0</v>
      </c>
      <c r="M34" s="81">
        <v>0</v>
      </c>
      <c r="N34" s="81">
        <v>0</v>
      </c>
      <c r="O34" s="81">
        <v>0</v>
      </c>
      <c r="P34" s="81">
        <v>0</v>
      </c>
      <c r="Q34" s="60">
        <f t="shared" si="5"/>
        <v>0</v>
      </c>
      <c r="S34" s="57"/>
    </row>
    <row r="35" spans="1:19" x14ac:dyDescent="0.3">
      <c r="B35" s="54" t="s">
        <v>104</v>
      </c>
      <c r="C35" s="21">
        <v>500000</v>
      </c>
      <c r="D35" s="21">
        <v>500000</v>
      </c>
      <c r="E35" s="81">
        <v>0</v>
      </c>
      <c r="F35" s="81">
        <v>0</v>
      </c>
      <c r="G35" s="81">
        <v>0</v>
      </c>
      <c r="H35" s="81">
        <v>0</v>
      </c>
      <c r="I35" s="81">
        <v>0</v>
      </c>
      <c r="J35" s="81">
        <v>0</v>
      </c>
      <c r="K35" s="81">
        <v>0</v>
      </c>
      <c r="L35" s="81">
        <v>0</v>
      </c>
      <c r="M35" s="81">
        <v>0</v>
      </c>
      <c r="N35" s="81">
        <v>0</v>
      </c>
      <c r="O35" s="81">
        <v>0</v>
      </c>
      <c r="P35" s="81">
        <v>0</v>
      </c>
      <c r="Q35" s="60">
        <f t="shared" si="5"/>
        <v>0</v>
      </c>
      <c r="S35" s="57"/>
    </row>
    <row r="36" spans="1:19" x14ac:dyDescent="0.3">
      <c r="A36" s="56"/>
      <c r="B36" s="68" t="s">
        <v>29</v>
      </c>
      <c r="C36" s="17">
        <f>+C37</f>
        <v>2322744945</v>
      </c>
      <c r="D36" s="17">
        <f>+D37</f>
        <v>2322744945</v>
      </c>
      <c r="E36" s="80">
        <f>E37</f>
        <v>0</v>
      </c>
      <c r="F36" s="80">
        <f>F37</f>
        <v>0</v>
      </c>
      <c r="G36" s="80">
        <f>G37</f>
        <v>0</v>
      </c>
      <c r="H36" s="80">
        <f>H37</f>
        <v>0</v>
      </c>
      <c r="I36" s="80">
        <v>0</v>
      </c>
      <c r="J36" s="80">
        <v>0</v>
      </c>
      <c r="K36" s="80">
        <v>0</v>
      </c>
      <c r="L36" s="80">
        <v>0</v>
      </c>
      <c r="M36" s="80">
        <v>0</v>
      </c>
      <c r="N36" s="80">
        <v>0</v>
      </c>
      <c r="O36" s="80">
        <v>0</v>
      </c>
      <c r="P36" s="80">
        <v>0</v>
      </c>
      <c r="Q36" s="60">
        <f t="shared" si="5"/>
        <v>0</v>
      </c>
      <c r="S36" s="57"/>
    </row>
    <row r="37" spans="1:19" x14ac:dyDescent="0.3">
      <c r="B37" s="53" t="s">
        <v>30</v>
      </c>
      <c r="C37" s="21">
        <f>C38+C39</f>
        <v>2322744945</v>
      </c>
      <c r="D37" s="21">
        <f>D38+D39</f>
        <v>2322744945</v>
      </c>
      <c r="E37" s="81">
        <f>+SUM(E38:E39)</f>
        <v>0</v>
      </c>
      <c r="F37" s="81">
        <f>+SUM(F38:F39)</f>
        <v>0</v>
      </c>
      <c r="G37" s="81">
        <f t="shared" ref="G37:H37" si="14">+SUM(G38:G39)</f>
        <v>0</v>
      </c>
      <c r="H37" s="81">
        <f t="shared" si="14"/>
        <v>0</v>
      </c>
      <c r="I37" s="81">
        <v>0</v>
      </c>
      <c r="J37" s="81">
        <v>0</v>
      </c>
      <c r="K37" s="81">
        <v>0</v>
      </c>
      <c r="L37" s="81">
        <v>0</v>
      </c>
      <c r="M37" s="81">
        <v>0</v>
      </c>
      <c r="N37" s="81">
        <v>0</v>
      </c>
      <c r="O37" s="81">
        <v>0</v>
      </c>
      <c r="P37" s="81">
        <v>0</v>
      </c>
      <c r="Q37" s="60">
        <f t="shared" si="5"/>
        <v>0</v>
      </c>
      <c r="S37" s="57"/>
    </row>
    <row r="38" spans="1:19" x14ac:dyDescent="0.3">
      <c r="B38" s="54" t="s">
        <v>105</v>
      </c>
      <c r="C38" s="21">
        <v>2319180000</v>
      </c>
      <c r="D38" s="21">
        <v>2319180000</v>
      </c>
      <c r="E38" s="81">
        <v>0</v>
      </c>
      <c r="F38" s="81">
        <v>0</v>
      </c>
      <c r="G38" s="81">
        <v>0</v>
      </c>
      <c r="H38" s="81">
        <v>0</v>
      </c>
      <c r="I38" s="81">
        <v>0</v>
      </c>
      <c r="J38" s="81">
        <v>0</v>
      </c>
      <c r="K38" s="81">
        <v>0</v>
      </c>
      <c r="L38" s="81">
        <v>0</v>
      </c>
      <c r="M38" s="81">
        <v>0</v>
      </c>
      <c r="N38" s="81">
        <v>0</v>
      </c>
      <c r="O38" s="81">
        <v>0</v>
      </c>
      <c r="P38" s="81">
        <v>0</v>
      </c>
      <c r="Q38" s="60">
        <f t="shared" si="5"/>
        <v>0</v>
      </c>
      <c r="S38" s="57"/>
    </row>
    <row r="39" spans="1:19" x14ac:dyDescent="0.3">
      <c r="B39" s="54" t="s">
        <v>106</v>
      </c>
      <c r="C39" s="21">
        <v>3564945</v>
      </c>
      <c r="D39" s="21">
        <v>3564945</v>
      </c>
      <c r="E39" s="81">
        <v>0</v>
      </c>
      <c r="F39" s="81">
        <v>0</v>
      </c>
      <c r="G39" s="81">
        <v>0</v>
      </c>
      <c r="H39" s="81">
        <v>0</v>
      </c>
      <c r="I39" s="81">
        <v>0</v>
      </c>
      <c r="J39" s="81">
        <v>0</v>
      </c>
      <c r="K39" s="81">
        <v>0</v>
      </c>
      <c r="L39" s="81">
        <v>0</v>
      </c>
      <c r="M39" s="81">
        <v>0</v>
      </c>
      <c r="N39" s="81">
        <v>0</v>
      </c>
      <c r="O39" s="81">
        <v>0</v>
      </c>
      <c r="P39" s="81">
        <v>0</v>
      </c>
      <c r="Q39" s="60">
        <f t="shared" si="5"/>
        <v>0</v>
      </c>
      <c r="S39" s="57"/>
    </row>
    <row r="40" spans="1:19" x14ac:dyDescent="0.3">
      <c r="B40" s="69" t="s">
        <v>64</v>
      </c>
      <c r="C40" s="17">
        <f>C41</f>
        <v>960000</v>
      </c>
      <c r="D40" s="17">
        <f>D41</f>
        <v>960000</v>
      </c>
      <c r="E40" s="80">
        <v>0</v>
      </c>
      <c r="F40" s="80">
        <v>0</v>
      </c>
      <c r="G40" s="80">
        <v>0</v>
      </c>
      <c r="H40" s="80">
        <v>0</v>
      </c>
      <c r="I40" s="80">
        <v>0</v>
      </c>
      <c r="J40" s="80">
        <v>0</v>
      </c>
      <c r="K40" s="80">
        <v>0</v>
      </c>
      <c r="L40" s="80">
        <v>0</v>
      </c>
      <c r="M40" s="80">
        <v>0</v>
      </c>
      <c r="N40" s="80">
        <v>0</v>
      </c>
      <c r="O40" s="80">
        <v>0</v>
      </c>
      <c r="P40" s="80">
        <v>0</v>
      </c>
      <c r="Q40" s="60">
        <f t="shared" si="5"/>
        <v>0</v>
      </c>
      <c r="S40" s="57"/>
    </row>
    <row r="41" spans="1:19" x14ac:dyDescent="0.3">
      <c r="B41" s="54" t="s">
        <v>107</v>
      </c>
      <c r="C41" s="21">
        <v>960000</v>
      </c>
      <c r="D41" s="21">
        <v>960000</v>
      </c>
      <c r="E41" s="81">
        <v>0</v>
      </c>
      <c r="F41" s="81">
        <v>0</v>
      </c>
      <c r="G41" s="81">
        <v>0</v>
      </c>
      <c r="H41" s="81">
        <v>0</v>
      </c>
      <c r="I41" s="81">
        <v>0</v>
      </c>
      <c r="J41" s="81">
        <v>0</v>
      </c>
      <c r="K41" s="81">
        <v>0</v>
      </c>
      <c r="L41" s="81">
        <v>0</v>
      </c>
      <c r="M41" s="81">
        <v>0</v>
      </c>
      <c r="N41" s="81">
        <v>0</v>
      </c>
      <c r="O41" s="81">
        <v>0</v>
      </c>
      <c r="P41" s="81">
        <v>0</v>
      </c>
      <c r="Q41" s="60">
        <f t="shared" si="5"/>
        <v>0</v>
      </c>
      <c r="S41" s="57"/>
    </row>
    <row r="42" spans="1:19" x14ac:dyDescent="0.3">
      <c r="B42" s="16" t="s">
        <v>31</v>
      </c>
      <c r="C42" s="17">
        <f>C43</f>
        <v>85207393735</v>
      </c>
      <c r="D42" s="17">
        <f>D43</f>
        <v>99753402727.180008</v>
      </c>
      <c r="E42" s="17">
        <f t="shared" ref="E42:P44" si="15">E43</f>
        <v>9475722601.3899937</v>
      </c>
      <c r="F42" s="17">
        <f t="shared" si="15"/>
        <v>5876529795.3500004</v>
      </c>
      <c r="G42" s="17">
        <f t="shared" si="15"/>
        <v>7104389725.420001</v>
      </c>
      <c r="H42" s="17">
        <f t="shared" si="15"/>
        <v>6073830440.46</v>
      </c>
      <c r="I42" s="17">
        <f t="shared" si="15"/>
        <v>2429913678.3599992</v>
      </c>
      <c r="J42" s="17">
        <f t="shared" si="15"/>
        <v>9038186855.4800014</v>
      </c>
      <c r="K42" s="17">
        <f t="shared" si="15"/>
        <v>4164440157.1499996</v>
      </c>
      <c r="L42" s="17">
        <f t="shared" si="15"/>
        <v>6918906462.8099985</v>
      </c>
      <c r="M42" s="17">
        <f t="shared" si="15"/>
        <v>10876615347.529997</v>
      </c>
      <c r="N42" s="17">
        <f t="shared" si="15"/>
        <v>7758226044.6800003</v>
      </c>
      <c r="O42" s="17">
        <f t="shared" si="15"/>
        <v>7971904310.0500011</v>
      </c>
      <c r="P42" s="17">
        <f t="shared" si="15"/>
        <v>9536115585.3700047</v>
      </c>
      <c r="Q42" s="59">
        <f>SUM(E42:P42)</f>
        <v>87224781004.050018</v>
      </c>
      <c r="S42" s="57"/>
    </row>
    <row r="43" spans="1:19" s="33" customFormat="1" x14ac:dyDescent="0.3">
      <c r="B43" s="18" t="s">
        <v>32</v>
      </c>
      <c r="C43" s="17">
        <f>C44</f>
        <v>85207393735</v>
      </c>
      <c r="D43" s="17">
        <f>D44</f>
        <v>99753402727.180008</v>
      </c>
      <c r="E43" s="17">
        <f t="shared" si="15"/>
        <v>9475722601.3899937</v>
      </c>
      <c r="F43" s="17">
        <f t="shared" si="15"/>
        <v>5876529795.3500004</v>
      </c>
      <c r="G43" s="17">
        <f t="shared" si="15"/>
        <v>7104389725.420001</v>
      </c>
      <c r="H43" s="17">
        <f t="shared" si="15"/>
        <v>6073830440.46</v>
      </c>
      <c r="I43" s="17">
        <f t="shared" si="15"/>
        <v>2429913678.3599992</v>
      </c>
      <c r="J43" s="17">
        <f t="shared" si="15"/>
        <v>9038186855.4800014</v>
      </c>
      <c r="K43" s="17">
        <f t="shared" si="15"/>
        <v>4164440157.1499996</v>
      </c>
      <c r="L43" s="17">
        <f t="shared" si="15"/>
        <v>6918906462.8099985</v>
      </c>
      <c r="M43" s="17">
        <f t="shared" si="15"/>
        <v>10876615347.529997</v>
      </c>
      <c r="N43" s="17">
        <f t="shared" si="15"/>
        <v>7758226044.6800003</v>
      </c>
      <c r="O43" s="80">
        <f t="shared" ref="O43:P43" si="16">O44+O50</f>
        <v>7971904310.0500011</v>
      </c>
      <c r="P43" s="80">
        <f t="shared" si="16"/>
        <v>9536115585.3700047</v>
      </c>
      <c r="Q43" s="59">
        <f t="shared" si="5"/>
        <v>87224781004.050018</v>
      </c>
      <c r="R43"/>
      <c r="S43" s="57"/>
    </row>
    <row r="44" spans="1:19" x14ac:dyDescent="0.3">
      <c r="B44" s="70" t="s">
        <v>33</v>
      </c>
      <c r="C44" s="17">
        <f>C45+C50</f>
        <v>85207393735</v>
      </c>
      <c r="D44" s="17">
        <f>D45+D50</f>
        <v>99753402727.180008</v>
      </c>
      <c r="E44" s="80">
        <f>E45</f>
        <v>9475722601.3899937</v>
      </c>
      <c r="F44" s="80">
        <f>F45</f>
        <v>5876529795.3500004</v>
      </c>
      <c r="G44" s="80">
        <f>G45</f>
        <v>7104389725.420001</v>
      </c>
      <c r="H44" s="80">
        <f>H45</f>
        <v>6073830440.46</v>
      </c>
      <c r="I44" s="80">
        <f t="shared" si="15"/>
        <v>2429913678.3599992</v>
      </c>
      <c r="J44" s="80">
        <f t="shared" si="15"/>
        <v>9038186855.4800014</v>
      </c>
      <c r="K44" s="80">
        <f t="shared" si="15"/>
        <v>4164440157.1499996</v>
      </c>
      <c r="L44" s="80">
        <f t="shared" si="15"/>
        <v>6918906462.8099985</v>
      </c>
      <c r="M44" s="80">
        <f t="shared" si="15"/>
        <v>10876615347.529997</v>
      </c>
      <c r="N44" s="80">
        <f t="shared" si="15"/>
        <v>7758226044.6800003</v>
      </c>
      <c r="O44" s="80">
        <f t="shared" si="15"/>
        <v>7971904310.0500011</v>
      </c>
      <c r="P44" s="80">
        <f t="shared" si="15"/>
        <v>9536115585.3700047</v>
      </c>
      <c r="Q44" s="59">
        <f>SUM(E44:P44)</f>
        <v>87224781004.050018</v>
      </c>
      <c r="R44" s="33"/>
      <c r="S44" s="57"/>
    </row>
    <row r="45" spans="1:19" x14ac:dyDescent="0.3">
      <c r="B45" s="71" t="s">
        <v>108</v>
      </c>
      <c r="C45" s="17">
        <f>+SUM(C46:C49)</f>
        <v>84214709881</v>
      </c>
      <c r="D45" s="17">
        <f>+SUM(D46:D49)</f>
        <v>98703287486.12001</v>
      </c>
      <c r="E45" s="80">
        <f>E46+E47+E48+E49</f>
        <v>9475722601.3899937</v>
      </c>
      <c r="F45" s="80">
        <f t="shared" ref="F45:P45" si="17">F46+F47+F48+F49</f>
        <v>5876529795.3500004</v>
      </c>
      <c r="G45" s="80">
        <f t="shared" si="17"/>
        <v>7104389725.420001</v>
      </c>
      <c r="H45" s="80">
        <f t="shared" si="17"/>
        <v>6073830440.46</v>
      </c>
      <c r="I45" s="80">
        <f t="shared" si="17"/>
        <v>2429913678.3599992</v>
      </c>
      <c r="J45" s="80">
        <f t="shared" si="17"/>
        <v>9038186855.4800014</v>
      </c>
      <c r="K45" s="80">
        <f t="shared" si="17"/>
        <v>4164440157.1499996</v>
      </c>
      <c r="L45" s="80">
        <f t="shared" si="17"/>
        <v>6918906462.8099985</v>
      </c>
      <c r="M45" s="80">
        <f t="shared" si="17"/>
        <v>10876615347.529997</v>
      </c>
      <c r="N45" s="80">
        <f t="shared" si="17"/>
        <v>7758226044.6800003</v>
      </c>
      <c r="O45" s="80">
        <f t="shared" si="17"/>
        <v>7971904310.0500011</v>
      </c>
      <c r="P45" s="80">
        <f t="shared" si="17"/>
        <v>9536115585.3700047</v>
      </c>
      <c r="Q45" s="59">
        <f t="shared" si="5"/>
        <v>87224781004.050018</v>
      </c>
      <c r="S45" s="57"/>
    </row>
    <row r="46" spans="1:19" x14ac:dyDescent="0.3">
      <c r="B46" s="51" t="s">
        <v>109</v>
      </c>
      <c r="C46" s="21">
        <v>83663040398</v>
      </c>
      <c r="D46" s="21">
        <v>98120497801.12001</v>
      </c>
      <c r="E46" s="85">
        <v>9429731051.1399937</v>
      </c>
      <c r="F46" s="78">
        <v>5830557338.4400005</v>
      </c>
      <c r="G46" s="78">
        <v>7058417268.5100012</v>
      </c>
      <c r="H46" s="78">
        <v>6027757736.1099997</v>
      </c>
      <c r="I46" s="78">
        <v>2383941221.4499993</v>
      </c>
      <c r="J46" s="78">
        <v>8992214398.5700016</v>
      </c>
      <c r="K46" s="78">
        <v>4118467700.2399998</v>
      </c>
      <c r="L46" s="78">
        <v>6872934005.8999987</v>
      </c>
      <c r="M46" s="78">
        <v>10830642890.619997</v>
      </c>
      <c r="N46" s="78">
        <v>7712253587.7700005</v>
      </c>
      <c r="O46" s="78">
        <v>7899478317.8000011</v>
      </c>
      <c r="P46" s="78">
        <v>9485389338.4900055</v>
      </c>
      <c r="Q46" s="78">
        <f t="shared" si="5"/>
        <v>86641784855.040009</v>
      </c>
      <c r="S46" s="57"/>
    </row>
    <row r="47" spans="1:19" x14ac:dyDescent="0.3">
      <c r="B47" s="51" t="s">
        <v>110</v>
      </c>
      <c r="C47" s="21">
        <v>0</v>
      </c>
      <c r="D47" s="21">
        <v>0</v>
      </c>
      <c r="E47" s="80">
        <v>0</v>
      </c>
      <c r="F47" s="80">
        <v>0</v>
      </c>
      <c r="G47" s="80">
        <v>0</v>
      </c>
      <c r="H47" s="80">
        <v>0</v>
      </c>
      <c r="I47" s="80">
        <v>0</v>
      </c>
      <c r="J47" s="80">
        <v>0</v>
      </c>
      <c r="K47" s="80">
        <v>0</v>
      </c>
      <c r="L47" s="80">
        <v>0</v>
      </c>
      <c r="M47" s="80">
        <v>0</v>
      </c>
      <c r="N47" s="80">
        <v>0</v>
      </c>
      <c r="O47" s="80">
        <v>0</v>
      </c>
      <c r="P47" s="80">
        <v>0</v>
      </c>
      <c r="Q47" s="78">
        <f t="shared" si="5"/>
        <v>0</v>
      </c>
      <c r="S47" s="57"/>
    </row>
    <row r="48" spans="1:19" x14ac:dyDescent="0.3">
      <c r="B48" s="51" t="s">
        <v>111</v>
      </c>
      <c r="C48" s="21">
        <v>551669483</v>
      </c>
      <c r="D48" s="21">
        <v>582789685</v>
      </c>
      <c r="E48" s="85">
        <v>45972456.909999996</v>
      </c>
      <c r="F48" s="78">
        <v>45972456.909999996</v>
      </c>
      <c r="G48" s="78">
        <v>45972456.909999996</v>
      </c>
      <c r="H48" s="78">
        <v>46072704.349999994</v>
      </c>
      <c r="I48" s="78">
        <v>45972456.909999996</v>
      </c>
      <c r="J48" s="78">
        <v>45972456.909999996</v>
      </c>
      <c r="K48" s="78">
        <v>45972456.909999996</v>
      </c>
      <c r="L48" s="78">
        <v>45972456.909999996</v>
      </c>
      <c r="M48" s="78">
        <v>45972456.909999996</v>
      </c>
      <c r="N48" s="78">
        <v>45972456.909999996</v>
      </c>
      <c r="O48" s="78">
        <v>72425992.25</v>
      </c>
      <c r="P48" s="78">
        <v>50726246.880000003</v>
      </c>
      <c r="Q48" s="78">
        <f t="shared" si="5"/>
        <v>582977055.66999984</v>
      </c>
      <c r="S48" s="57"/>
    </row>
    <row r="49" spans="2:19" x14ac:dyDescent="0.3">
      <c r="B49" s="51" t="s">
        <v>112</v>
      </c>
      <c r="C49" s="21">
        <v>0</v>
      </c>
      <c r="D49" s="21">
        <v>0</v>
      </c>
      <c r="E49" s="81">
        <v>19093.34</v>
      </c>
      <c r="F49" s="78">
        <v>0</v>
      </c>
      <c r="G49" s="80">
        <v>0</v>
      </c>
      <c r="H49" s="78">
        <v>0</v>
      </c>
      <c r="I49" s="78">
        <v>0</v>
      </c>
      <c r="J49" s="78">
        <v>0</v>
      </c>
      <c r="K49" s="78">
        <v>0</v>
      </c>
      <c r="L49" s="78">
        <v>0</v>
      </c>
      <c r="M49" s="78">
        <v>0</v>
      </c>
      <c r="N49" s="78">
        <v>0</v>
      </c>
      <c r="O49" s="78">
        <v>0</v>
      </c>
      <c r="P49" s="78">
        <v>0</v>
      </c>
      <c r="Q49" s="78">
        <f t="shared" si="5"/>
        <v>19093.34</v>
      </c>
      <c r="S49" s="57"/>
    </row>
    <row r="50" spans="2:19" x14ac:dyDescent="0.3">
      <c r="B50" s="69" t="s">
        <v>113</v>
      </c>
      <c r="C50" s="17">
        <f t="shared" ref="C50:H50" si="18">C51</f>
        <v>992683854</v>
      </c>
      <c r="D50" s="17">
        <f t="shared" si="18"/>
        <v>1050115241.0599999</v>
      </c>
      <c r="E50" s="80">
        <f t="shared" si="18"/>
        <v>0</v>
      </c>
      <c r="F50" s="59">
        <f t="shared" si="18"/>
        <v>0</v>
      </c>
      <c r="G50" s="59">
        <f t="shared" si="18"/>
        <v>0</v>
      </c>
      <c r="H50" s="59">
        <f t="shared" si="18"/>
        <v>0</v>
      </c>
      <c r="I50" s="78">
        <v>0</v>
      </c>
      <c r="J50" s="78">
        <v>0</v>
      </c>
      <c r="K50" s="78">
        <v>0</v>
      </c>
      <c r="L50" s="78">
        <v>0</v>
      </c>
      <c r="M50" s="78">
        <v>0</v>
      </c>
      <c r="N50" s="78">
        <v>0</v>
      </c>
      <c r="O50" s="78">
        <v>0</v>
      </c>
      <c r="P50" s="78">
        <v>0</v>
      </c>
      <c r="Q50" s="78">
        <f t="shared" si="5"/>
        <v>0</v>
      </c>
      <c r="S50" s="57"/>
    </row>
    <row r="51" spans="2:19" x14ac:dyDescent="0.3">
      <c r="B51" s="54" t="s">
        <v>114</v>
      </c>
      <c r="C51" s="21">
        <v>992683854</v>
      </c>
      <c r="D51" s="21">
        <v>1050115241.0599999</v>
      </c>
      <c r="E51" s="80">
        <v>0</v>
      </c>
      <c r="F51" s="80">
        <v>0</v>
      </c>
      <c r="G51" s="80">
        <v>0</v>
      </c>
      <c r="H51" s="78">
        <v>0</v>
      </c>
      <c r="I51" s="78">
        <v>0</v>
      </c>
      <c r="J51" s="78">
        <v>0</v>
      </c>
      <c r="K51" s="78">
        <v>0</v>
      </c>
      <c r="L51" s="78">
        <v>0</v>
      </c>
      <c r="M51" s="78">
        <v>0</v>
      </c>
      <c r="N51" s="78">
        <v>0</v>
      </c>
      <c r="O51" s="78">
        <v>0</v>
      </c>
      <c r="P51" s="78">
        <v>0</v>
      </c>
      <c r="Q51" s="78">
        <f t="shared" si="5"/>
        <v>0</v>
      </c>
      <c r="S51" s="57"/>
    </row>
    <row r="52" spans="2:19" x14ac:dyDescent="0.3">
      <c r="B52" s="16" t="s">
        <v>34</v>
      </c>
      <c r="C52" s="17">
        <f t="shared" ref="C52:D52" si="19">C53+C54</f>
        <v>5000000</v>
      </c>
      <c r="D52" s="17">
        <f t="shared" si="19"/>
        <v>5000000</v>
      </c>
      <c r="E52" s="82">
        <f>E53</f>
        <v>96300</v>
      </c>
      <c r="F52" s="82">
        <f t="shared" ref="F52:P52" si="20">F53</f>
        <v>125700</v>
      </c>
      <c r="G52" s="82">
        <f t="shared" si="20"/>
        <v>169400</v>
      </c>
      <c r="H52" s="82">
        <f t="shared" si="20"/>
        <v>492484</v>
      </c>
      <c r="I52" s="82">
        <f t="shared" si="20"/>
        <v>777300</v>
      </c>
      <c r="J52" s="82">
        <f t="shared" si="20"/>
        <v>487900</v>
      </c>
      <c r="K52" s="82">
        <f t="shared" si="20"/>
        <v>1473800</v>
      </c>
      <c r="L52" s="82">
        <f t="shared" si="20"/>
        <v>574300</v>
      </c>
      <c r="M52" s="82">
        <f t="shared" si="20"/>
        <v>889000</v>
      </c>
      <c r="N52" s="82">
        <f t="shared" si="20"/>
        <v>1121234</v>
      </c>
      <c r="O52" s="82">
        <f t="shared" si="20"/>
        <v>687890</v>
      </c>
      <c r="P52" s="82">
        <f t="shared" si="20"/>
        <v>711872.5</v>
      </c>
      <c r="Q52" s="61">
        <f t="shared" si="5"/>
        <v>7607180.5</v>
      </c>
      <c r="S52" s="57"/>
    </row>
    <row r="53" spans="2:19" x14ac:dyDescent="0.3">
      <c r="B53" s="50" t="s">
        <v>115</v>
      </c>
      <c r="C53" s="21">
        <v>0</v>
      </c>
      <c r="D53" s="21">
        <v>0</v>
      </c>
      <c r="E53" s="83">
        <v>96300</v>
      </c>
      <c r="F53" s="78">
        <v>125700</v>
      </c>
      <c r="G53" s="78">
        <v>169400</v>
      </c>
      <c r="H53" s="78">
        <v>492484</v>
      </c>
      <c r="I53" s="78">
        <v>777300</v>
      </c>
      <c r="J53" s="78">
        <v>487900</v>
      </c>
      <c r="K53" s="78">
        <v>1473800</v>
      </c>
      <c r="L53" s="78">
        <v>574300</v>
      </c>
      <c r="M53" s="78">
        <v>889000</v>
      </c>
      <c r="N53" s="78">
        <v>1121234</v>
      </c>
      <c r="O53" s="78">
        <v>687890</v>
      </c>
      <c r="P53" s="78">
        <v>711872.5</v>
      </c>
      <c r="Q53" s="78">
        <f t="shared" si="5"/>
        <v>7607180.5</v>
      </c>
      <c r="S53" s="57"/>
    </row>
    <row r="54" spans="2:19" x14ac:dyDescent="0.3">
      <c r="B54" s="50" t="s">
        <v>116</v>
      </c>
      <c r="C54" s="21">
        <v>5000000</v>
      </c>
      <c r="D54" s="21">
        <v>5000000</v>
      </c>
      <c r="E54" s="83">
        <v>0</v>
      </c>
      <c r="F54" s="83">
        <v>0</v>
      </c>
      <c r="G54" s="83">
        <v>0</v>
      </c>
      <c r="H54" s="83">
        <v>0</v>
      </c>
      <c r="I54" s="83">
        <v>0</v>
      </c>
      <c r="J54" s="83">
        <v>0</v>
      </c>
      <c r="K54" s="83">
        <v>0</v>
      </c>
      <c r="L54" s="83">
        <v>0</v>
      </c>
      <c r="M54" s="83">
        <v>0</v>
      </c>
      <c r="N54" s="83">
        <v>0</v>
      </c>
      <c r="O54" s="83">
        <v>0</v>
      </c>
      <c r="P54" s="83">
        <v>0</v>
      </c>
      <c r="Q54" s="63">
        <f t="shared" si="5"/>
        <v>0</v>
      </c>
      <c r="S54" s="57"/>
    </row>
    <row r="55" spans="2:19" x14ac:dyDescent="0.3">
      <c r="B55" s="16" t="s">
        <v>35</v>
      </c>
      <c r="C55" s="17">
        <f>+SUM(C56:C59)</f>
        <v>40075406</v>
      </c>
      <c r="D55" s="17">
        <f>+SUM(D56:D59)</f>
        <v>40075406</v>
      </c>
      <c r="E55" s="17">
        <f>+SUM(E56:E59)</f>
        <v>0</v>
      </c>
      <c r="F55" s="17">
        <f t="shared" ref="F55:P55" si="21">+SUM(F56:F59)</f>
        <v>88954.34</v>
      </c>
      <c r="G55" s="17">
        <f t="shared" si="21"/>
        <v>78434.09</v>
      </c>
      <c r="H55" s="17">
        <f t="shared" si="21"/>
        <v>0</v>
      </c>
      <c r="I55" s="17">
        <f t="shared" si="21"/>
        <v>8163.47</v>
      </c>
      <c r="J55" s="17">
        <f t="shared" si="21"/>
        <v>0</v>
      </c>
      <c r="K55" s="17">
        <f t="shared" si="21"/>
        <v>112039.53</v>
      </c>
      <c r="L55" s="17">
        <f t="shared" si="21"/>
        <v>0</v>
      </c>
      <c r="M55" s="17">
        <f t="shared" si="21"/>
        <v>0</v>
      </c>
      <c r="N55" s="17">
        <f t="shared" si="21"/>
        <v>70743.55</v>
      </c>
      <c r="O55" s="17">
        <f t="shared" si="21"/>
        <v>28000</v>
      </c>
      <c r="P55" s="17">
        <f t="shared" si="21"/>
        <v>0</v>
      </c>
      <c r="Q55" s="61">
        <f>SUM(E55:P55)</f>
        <v>386334.98</v>
      </c>
      <c r="S55" s="57"/>
    </row>
    <row r="56" spans="2:19" x14ac:dyDescent="0.3">
      <c r="B56" s="50" t="s">
        <v>117</v>
      </c>
      <c r="C56" s="21">
        <v>7572979</v>
      </c>
      <c r="D56" s="21">
        <v>7572979</v>
      </c>
      <c r="E56" s="83">
        <v>0</v>
      </c>
      <c r="F56" s="75">
        <v>88954.34</v>
      </c>
      <c r="G56" s="75">
        <v>68650</v>
      </c>
      <c r="H56" s="75">
        <v>0</v>
      </c>
      <c r="I56" s="75">
        <v>8163.47</v>
      </c>
      <c r="J56" s="75">
        <v>0</v>
      </c>
      <c r="K56" s="75">
        <v>112039.53</v>
      </c>
      <c r="L56" s="75">
        <v>0</v>
      </c>
      <c r="M56" s="75">
        <v>0</v>
      </c>
      <c r="N56" s="75">
        <v>70743.55</v>
      </c>
      <c r="O56" s="75">
        <v>28000</v>
      </c>
      <c r="P56" s="75">
        <v>0</v>
      </c>
      <c r="Q56" s="63">
        <f>SUM(E56:P56)</f>
        <v>376550.88999999996</v>
      </c>
      <c r="S56" s="57"/>
    </row>
    <row r="57" spans="2:19" x14ac:dyDescent="0.3">
      <c r="B57" s="50" t="s">
        <v>118</v>
      </c>
      <c r="C57" s="21">
        <v>0</v>
      </c>
      <c r="D57" s="21">
        <v>0</v>
      </c>
      <c r="E57" s="83">
        <v>0</v>
      </c>
      <c r="F57" s="75">
        <v>0</v>
      </c>
      <c r="G57" s="75">
        <v>0</v>
      </c>
      <c r="H57" s="75">
        <v>0</v>
      </c>
      <c r="I57" s="75">
        <v>0</v>
      </c>
      <c r="J57" s="75">
        <v>0</v>
      </c>
      <c r="K57" s="75">
        <v>0</v>
      </c>
      <c r="L57" s="75">
        <v>0</v>
      </c>
      <c r="M57" s="75">
        <v>0</v>
      </c>
      <c r="N57" s="75">
        <v>0</v>
      </c>
      <c r="O57" s="75">
        <v>0</v>
      </c>
      <c r="P57" s="75">
        <v>0</v>
      </c>
      <c r="Q57" s="63">
        <f t="shared" si="5"/>
        <v>0</v>
      </c>
      <c r="S57" s="57"/>
    </row>
    <row r="58" spans="2:19" x14ac:dyDescent="0.3">
      <c r="B58" s="50" t="s">
        <v>119</v>
      </c>
      <c r="C58" s="21">
        <v>0</v>
      </c>
      <c r="D58" s="21">
        <v>0</v>
      </c>
      <c r="E58" s="83">
        <v>0</v>
      </c>
      <c r="F58" s="75">
        <v>0</v>
      </c>
      <c r="G58" s="75">
        <v>0</v>
      </c>
      <c r="H58" s="75">
        <v>0</v>
      </c>
      <c r="I58" s="75">
        <v>0</v>
      </c>
      <c r="J58" s="75">
        <v>0</v>
      </c>
      <c r="K58" s="75">
        <v>0</v>
      </c>
      <c r="L58" s="75">
        <v>0</v>
      </c>
      <c r="M58" s="75">
        <v>0</v>
      </c>
      <c r="N58" s="75">
        <v>0</v>
      </c>
      <c r="O58" s="75">
        <v>0</v>
      </c>
      <c r="P58" s="75">
        <v>0</v>
      </c>
      <c r="Q58" s="63">
        <f t="shared" si="5"/>
        <v>0</v>
      </c>
      <c r="S58" s="57"/>
    </row>
    <row r="59" spans="2:19" x14ac:dyDescent="0.3">
      <c r="B59" s="50" t="s">
        <v>120</v>
      </c>
      <c r="C59" s="21">
        <v>32502427</v>
      </c>
      <c r="D59" s="21">
        <v>32502427</v>
      </c>
      <c r="E59" s="83">
        <v>0</v>
      </c>
      <c r="F59" s="75">
        <v>0</v>
      </c>
      <c r="G59" s="75">
        <v>9784.09</v>
      </c>
      <c r="H59" s="75">
        <v>0</v>
      </c>
      <c r="I59" s="75">
        <v>0</v>
      </c>
      <c r="J59" s="75">
        <v>0</v>
      </c>
      <c r="K59" s="75">
        <v>0</v>
      </c>
      <c r="L59" s="75">
        <v>0</v>
      </c>
      <c r="M59" s="75">
        <v>0</v>
      </c>
      <c r="N59" s="75">
        <v>0</v>
      </c>
      <c r="O59" s="75">
        <v>0</v>
      </c>
      <c r="P59" s="75">
        <v>0</v>
      </c>
      <c r="Q59" s="63">
        <f>SUM(E59:P59)</f>
        <v>9784.09</v>
      </c>
      <c r="S59" s="57"/>
    </row>
    <row r="60" spans="2:19" x14ac:dyDescent="0.3">
      <c r="B60" s="14" t="s">
        <v>36</v>
      </c>
      <c r="C60" s="58">
        <f>C61+C66</f>
        <v>11913533890</v>
      </c>
      <c r="D60" s="58">
        <f>D61+D66</f>
        <v>10679082334.6</v>
      </c>
      <c r="E60" s="58">
        <f t="shared" ref="E60:P60" si="22">E61+E66</f>
        <v>145990233.87</v>
      </c>
      <c r="F60" s="58">
        <f t="shared" si="22"/>
        <v>44603550.060000002</v>
      </c>
      <c r="G60" s="58">
        <f t="shared" si="22"/>
        <v>311909165.96000004</v>
      </c>
      <c r="H60" s="58">
        <f t="shared" si="22"/>
        <v>453723841.70999998</v>
      </c>
      <c r="I60" s="58">
        <f t="shared" si="22"/>
        <v>323730290.68000001</v>
      </c>
      <c r="J60" s="58">
        <f t="shared" si="22"/>
        <v>148411895.65000001</v>
      </c>
      <c r="K60" s="58">
        <f t="shared" si="22"/>
        <v>390087934.06</v>
      </c>
      <c r="L60" s="58">
        <f t="shared" si="22"/>
        <v>84863322</v>
      </c>
      <c r="M60" s="58">
        <f t="shared" si="22"/>
        <v>932323247.94000006</v>
      </c>
      <c r="N60" s="58">
        <f t="shared" si="22"/>
        <v>958776077.6500001</v>
      </c>
      <c r="O60" s="58">
        <f t="shared" si="22"/>
        <v>1165624171.02</v>
      </c>
      <c r="P60" s="58">
        <f t="shared" si="22"/>
        <v>426479663.56</v>
      </c>
      <c r="Q60" s="58">
        <f t="shared" si="5"/>
        <v>5386523394.1600008</v>
      </c>
      <c r="R60" s="56"/>
      <c r="S60" s="57"/>
    </row>
    <row r="61" spans="2:19" x14ac:dyDescent="0.3">
      <c r="B61" s="16" t="s">
        <v>39</v>
      </c>
      <c r="C61" s="61">
        <f t="shared" ref="C61:P64" si="23">C62</f>
        <v>11913533890</v>
      </c>
      <c r="D61" s="61">
        <f t="shared" si="23"/>
        <v>10676103310.110001</v>
      </c>
      <c r="E61" s="61">
        <f t="shared" si="23"/>
        <v>145990233.87</v>
      </c>
      <c r="F61" s="61">
        <f t="shared" si="23"/>
        <v>44603550.060000002</v>
      </c>
      <c r="G61" s="61">
        <f t="shared" si="23"/>
        <v>311909165.96000004</v>
      </c>
      <c r="H61" s="61">
        <f t="shared" si="23"/>
        <v>453723841.70999998</v>
      </c>
      <c r="I61" s="61">
        <f t="shared" si="23"/>
        <v>323730290.68000001</v>
      </c>
      <c r="J61" s="61">
        <f t="shared" si="23"/>
        <v>148411895.65000001</v>
      </c>
      <c r="K61" s="61">
        <f t="shared" si="23"/>
        <v>390087934.06</v>
      </c>
      <c r="L61" s="61">
        <f t="shared" si="23"/>
        <v>17903922</v>
      </c>
      <c r="M61" s="61">
        <f t="shared" si="23"/>
        <v>932323247.94000006</v>
      </c>
      <c r="N61" s="61">
        <f t="shared" si="23"/>
        <v>958776077.6500001</v>
      </c>
      <c r="O61" s="61">
        <f t="shared" si="23"/>
        <v>1165624171.02</v>
      </c>
      <c r="P61" s="61">
        <f t="shared" si="23"/>
        <v>426479663.56</v>
      </c>
      <c r="Q61" s="59">
        <f t="shared" si="5"/>
        <v>5319563994.1600008</v>
      </c>
      <c r="R61" s="56"/>
      <c r="S61" s="57"/>
    </row>
    <row r="62" spans="2:19" x14ac:dyDescent="0.3">
      <c r="B62" s="18" t="s">
        <v>40</v>
      </c>
      <c r="C62" s="61">
        <f t="shared" si="23"/>
        <v>11913533890</v>
      </c>
      <c r="D62" s="61">
        <f t="shared" si="23"/>
        <v>10676103310.110001</v>
      </c>
      <c r="E62" s="61">
        <f t="shared" si="23"/>
        <v>145990233.87</v>
      </c>
      <c r="F62" s="61">
        <f t="shared" si="23"/>
        <v>44603550.060000002</v>
      </c>
      <c r="G62" s="61">
        <f t="shared" si="23"/>
        <v>311909165.96000004</v>
      </c>
      <c r="H62" s="61">
        <f t="shared" si="23"/>
        <v>453723841.70999998</v>
      </c>
      <c r="I62" s="61">
        <f t="shared" si="23"/>
        <v>323730290.68000001</v>
      </c>
      <c r="J62" s="61">
        <f t="shared" si="23"/>
        <v>148411895.65000001</v>
      </c>
      <c r="K62" s="61">
        <f t="shared" si="23"/>
        <v>390087934.06</v>
      </c>
      <c r="L62" s="61">
        <f t="shared" si="23"/>
        <v>17903922</v>
      </c>
      <c r="M62" s="61">
        <f t="shared" si="23"/>
        <v>932323247.94000006</v>
      </c>
      <c r="N62" s="61">
        <f t="shared" si="23"/>
        <v>958776077.6500001</v>
      </c>
      <c r="O62" s="61">
        <f t="shared" si="23"/>
        <v>1165624171.02</v>
      </c>
      <c r="P62" s="61">
        <f t="shared" si="23"/>
        <v>426479663.56</v>
      </c>
      <c r="Q62" s="59">
        <f t="shared" si="5"/>
        <v>5319563994.1600008</v>
      </c>
      <c r="R62" s="56"/>
      <c r="S62" s="57"/>
    </row>
    <row r="63" spans="2:19" x14ac:dyDescent="0.3">
      <c r="B63" s="50" t="s">
        <v>41</v>
      </c>
      <c r="C63" s="62">
        <f t="shared" si="23"/>
        <v>11913533890</v>
      </c>
      <c r="D63" s="62">
        <f t="shared" si="23"/>
        <v>10676103310.110001</v>
      </c>
      <c r="E63" s="75">
        <f t="shared" si="23"/>
        <v>145990233.87</v>
      </c>
      <c r="F63" s="75">
        <f t="shared" si="23"/>
        <v>44603550.060000002</v>
      </c>
      <c r="G63" s="75">
        <f t="shared" si="23"/>
        <v>311909165.96000004</v>
      </c>
      <c r="H63" s="75">
        <f t="shared" si="23"/>
        <v>453723841.70999998</v>
      </c>
      <c r="I63" s="75">
        <f t="shared" si="23"/>
        <v>323730290.68000001</v>
      </c>
      <c r="J63" s="75">
        <f t="shared" si="23"/>
        <v>148411895.65000001</v>
      </c>
      <c r="K63" s="75">
        <f t="shared" si="23"/>
        <v>390087934.06</v>
      </c>
      <c r="L63" s="75">
        <f t="shared" si="23"/>
        <v>17903922</v>
      </c>
      <c r="M63" s="75">
        <f t="shared" si="23"/>
        <v>932323247.94000006</v>
      </c>
      <c r="N63" s="75">
        <f t="shared" si="23"/>
        <v>958776077.6500001</v>
      </c>
      <c r="O63" s="75">
        <f t="shared" si="23"/>
        <v>1165624171.02</v>
      </c>
      <c r="P63" s="75">
        <f t="shared" si="23"/>
        <v>426479663.56</v>
      </c>
      <c r="Q63" s="60">
        <f t="shared" si="5"/>
        <v>5319563994.1600008</v>
      </c>
      <c r="R63" s="56"/>
      <c r="S63" s="57"/>
    </row>
    <row r="64" spans="2:19" x14ac:dyDescent="0.3">
      <c r="B64" s="50" t="s">
        <v>121</v>
      </c>
      <c r="C64" s="62">
        <f t="shared" si="23"/>
        <v>11913533890</v>
      </c>
      <c r="D64" s="62">
        <f t="shared" si="23"/>
        <v>10676103310.110001</v>
      </c>
      <c r="E64" s="75">
        <f t="shared" si="23"/>
        <v>145990233.87</v>
      </c>
      <c r="F64" s="75">
        <f t="shared" si="23"/>
        <v>44603550.060000002</v>
      </c>
      <c r="G64" s="75">
        <f t="shared" si="23"/>
        <v>311909165.96000004</v>
      </c>
      <c r="H64" s="75">
        <f t="shared" si="23"/>
        <v>453723841.70999998</v>
      </c>
      <c r="I64" s="75">
        <f t="shared" si="23"/>
        <v>323730290.68000001</v>
      </c>
      <c r="J64" s="75">
        <f t="shared" si="23"/>
        <v>148411895.65000001</v>
      </c>
      <c r="K64" s="75">
        <f t="shared" si="23"/>
        <v>390087934.06</v>
      </c>
      <c r="L64" s="75">
        <f t="shared" si="23"/>
        <v>17903922</v>
      </c>
      <c r="M64" s="75">
        <f t="shared" si="23"/>
        <v>932323247.94000006</v>
      </c>
      <c r="N64" s="75">
        <f t="shared" si="23"/>
        <v>958776077.6500001</v>
      </c>
      <c r="O64" s="75">
        <f t="shared" si="23"/>
        <v>1165624171.02</v>
      </c>
      <c r="P64" s="75">
        <f t="shared" si="23"/>
        <v>426479663.56</v>
      </c>
      <c r="Q64" s="60">
        <f t="shared" si="5"/>
        <v>5319563994.1600008</v>
      </c>
      <c r="R64" s="56"/>
      <c r="S64" s="57"/>
    </row>
    <row r="65" spans="2:20" x14ac:dyDescent="0.3">
      <c r="B65" s="51" t="s">
        <v>122</v>
      </c>
      <c r="C65" s="62">
        <v>11913533890</v>
      </c>
      <c r="D65" s="62">
        <v>10676103310.110001</v>
      </c>
      <c r="E65" s="75">
        <v>145990233.87</v>
      </c>
      <c r="F65" s="75">
        <v>44603550.060000002</v>
      </c>
      <c r="G65" s="75">
        <v>311909165.96000004</v>
      </c>
      <c r="H65" s="75">
        <v>453723841.70999998</v>
      </c>
      <c r="I65" s="75">
        <v>323730290.68000001</v>
      </c>
      <c r="J65" s="75">
        <v>148411895.65000001</v>
      </c>
      <c r="K65" s="75">
        <v>390087934.06</v>
      </c>
      <c r="L65" s="75">
        <v>17903922</v>
      </c>
      <c r="M65" s="75">
        <v>932323247.94000006</v>
      </c>
      <c r="N65" s="75">
        <v>958776077.6500001</v>
      </c>
      <c r="O65" s="73">
        <v>1165624171.02</v>
      </c>
      <c r="P65" s="73">
        <v>426479663.56</v>
      </c>
      <c r="Q65" s="60">
        <f t="shared" si="5"/>
        <v>5319563994.1600008</v>
      </c>
      <c r="S65" s="57"/>
    </row>
    <row r="66" spans="2:20" x14ac:dyDescent="0.3">
      <c r="B66" s="18" t="s">
        <v>123</v>
      </c>
      <c r="C66" s="21">
        <f>C67+C68</f>
        <v>0</v>
      </c>
      <c r="D66" s="21">
        <f>D67+D68</f>
        <v>2979024.49</v>
      </c>
      <c r="E66" s="21">
        <f t="shared" ref="E66:P66" si="24">E67+E68</f>
        <v>0</v>
      </c>
      <c r="F66" s="21">
        <f t="shared" si="24"/>
        <v>0</v>
      </c>
      <c r="G66" s="21">
        <f t="shared" si="24"/>
        <v>0</v>
      </c>
      <c r="H66" s="21">
        <f t="shared" si="24"/>
        <v>0</v>
      </c>
      <c r="I66" s="21">
        <f t="shared" si="24"/>
        <v>0</v>
      </c>
      <c r="J66" s="21">
        <f t="shared" si="24"/>
        <v>0</v>
      </c>
      <c r="K66" s="21">
        <f t="shared" si="24"/>
        <v>0</v>
      </c>
      <c r="L66" s="21">
        <f t="shared" si="24"/>
        <v>66959400</v>
      </c>
      <c r="M66" s="21">
        <f t="shared" si="24"/>
        <v>0</v>
      </c>
      <c r="N66" s="21">
        <f t="shared" si="24"/>
        <v>0</v>
      </c>
      <c r="O66" s="21">
        <f t="shared" si="24"/>
        <v>0</v>
      </c>
      <c r="P66" s="21">
        <f t="shared" si="24"/>
        <v>0</v>
      </c>
      <c r="Q66" s="60">
        <f>SUM(E66:P66)</f>
        <v>66959400</v>
      </c>
      <c r="R66" s="56"/>
      <c r="S66" s="57"/>
    </row>
    <row r="67" spans="2:20" x14ac:dyDescent="0.3">
      <c r="B67" s="50" t="s">
        <v>124</v>
      </c>
      <c r="C67" s="21">
        <v>0</v>
      </c>
      <c r="D67" s="21">
        <v>0</v>
      </c>
      <c r="E67" s="83">
        <f t="shared" ref="E67:H67" si="25">E68</f>
        <v>0</v>
      </c>
      <c r="F67" s="83">
        <f t="shared" si="25"/>
        <v>0</v>
      </c>
      <c r="G67" s="83">
        <f t="shared" si="25"/>
        <v>0</v>
      </c>
      <c r="H67" s="83">
        <f t="shared" si="25"/>
        <v>0</v>
      </c>
      <c r="I67" s="83">
        <v>0</v>
      </c>
      <c r="J67" s="83">
        <v>0</v>
      </c>
      <c r="K67" s="83">
        <v>0</v>
      </c>
      <c r="L67" s="73">
        <v>0</v>
      </c>
      <c r="M67" s="73">
        <v>0</v>
      </c>
      <c r="N67" s="73">
        <v>0</v>
      </c>
      <c r="O67" s="73">
        <v>0</v>
      </c>
      <c r="P67" s="73">
        <v>0</v>
      </c>
      <c r="Q67" s="60">
        <f t="shared" si="5"/>
        <v>0</v>
      </c>
      <c r="S67" s="57"/>
    </row>
    <row r="68" spans="2:20" x14ac:dyDescent="0.3">
      <c r="B68" s="32" t="s">
        <v>125</v>
      </c>
      <c r="C68" s="21">
        <v>0</v>
      </c>
      <c r="D68" s="21">
        <v>2979024.49</v>
      </c>
      <c r="E68" s="83">
        <v>0</v>
      </c>
      <c r="F68" s="83">
        <v>0</v>
      </c>
      <c r="G68" s="83">
        <v>0</v>
      </c>
      <c r="H68" s="83">
        <v>0</v>
      </c>
      <c r="I68" s="83">
        <v>0</v>
      </c>
      <c r="J68" s="83">
        <v>0</v>
      </c>
      <c r="K68" s="83">
        <v>0</v>
      </c>
      <c r="L68" s="73">
        <v>66959400</v>
      </c>
      <c r="M68" s="73">
        <v>0</v>
      </c>
      <c r="N68" s="73">
        <v>0</v>
      </c>
      <c r="O68" s="73">
        <v>0</v>
      </c>
      <c r="P68" s="73">
        <v>0</v>
      </c>
      <c r="Q68" s="60">
        <f t="shared" si="5"/>
        <v>66959400</v>
      </c>
      <c r="R68" s="56"/>
      <c r="S68" s="57"/>
    </row>
    <row r="69" spans="2:20" x14ac:dyDescent="0.3">
      <c r="B69" s="47" t="s">
        <v>42</v>
      </c>
      <c r="C69" s="31">
        <f>C60+C11</f>
        <v>121626025514</v>
      </c>
      <c r="D69" s="31">
        <f>D60+D11</f>
        <v>135542837859.79001</v>
      </c>
      <c r="E69" s="27">
        <f>E11+E60</f>
        <v>10152917153.049995</v>
      </c>
      <c r="F69" s="27">
        <f t="shared" ref="F69:N69" si="26">F11+F60</f>
        <v>6464018667.2600012</v>
      </c>
      <c r="G69" s="27">
        <f t="shared" si="26"/>
        <v>7973197798.2200012</v>
      </c>
      <c r="H69" s="27">
        <f t="shared" si="26"/>
        <v>7046764665.9300003</v>
      </c>
      <c r="I69" s="27">
        <f t="shared" si="26"/>
        <v>3263738043.1199989</v>
      </c>
      <c r="J69" s="27">
        <f t="shared" si="26"/>
        <v>9880436825.2800007</v>
      </c>
      <c r="K69" s="27">
        <f t="shared" si="26"/>
        <v>5253899343.25</v>
      </c>
      <c r="L69" s="27">
        <f t="shared" si="26"/>
        <v>7609074178.1399984</v>
      </c>
      <c r="M69" s="27">
        <f t="shared" si="26"/>
        <v>12441481037.589998</v>
      </c>
      <c r="N69" s="27">
        <f t="shared" si="26"/>
        <v>9315121050.8700008</v>
      </c>
      <c r="O69" s="27">
        <f t="shared" ref="O69:P69" si="27">O60+O11</f>
        <v>9691173608.6500015</v>
      </c>
      <c r="P69" s="27">
        <f t="shared" si="27"/>
        <v>10730328592.760004</v>
      </c>
      <c r="Q69" s="27">
        <f>+Q11+Q60</f>
        <v>99822150964.119995</v>
      </c>
      <c r="S69" s="57"/>
    </row>
    <row r="70" spans="2:20" x14ac:dyDescent="0.3">
      <c r="E70" s="79"/>
      <c r="F70" s="79"/>
      <c r="G70" s="79"/>
      <c r="H70" s="79"/>
      <c r="I70" s="79"/>
      <c r="J70" s="79"/>
      <c r="K70" s="79"/>
      <c r="L70" s="75"/>
      <c r="M70" s="75"/>
      <c r="N70" s="75"/>
      <c r="O70" s="75"/>
      <c r="P70" s="75"/>
      <c r="Q70" s="75"/>
      <c r="S70" s="57"/>
    </row>
    <row r="71" spans="2:20" x14ac:dyDescent="0.3">
      <c r="B71" s="47" t="s">
        <v>126</v>
      </c>
      <c r="C71" s="31">
        <f>C72+C78</f>
        <v>1000000000</v>
      </c>
      <c r="D71" s="31">
        <f>D72+D78</f>
        <v>11130371390.760002</v>
      </c>
      <c r="E71" s="27">
        <f>+E72+E78</f>
        <v>0</v>
      </c>
      <c r="F71" s="27">
        <f>+F72+F78</f>
        <v>0</v>
      </c>
      <c r="G71" s="27">
        <f>+G72+G78</f>
        <v>2434557.0699999998</v>
      </c>
      <c r="H71" s="27">
        <f>+H72+H78</f>
        <v>0</v>
      </c>
      <c r="I71" s="27">
        <f t="shared" ref="I71:P71" si="28">+I72+I78</f>
        <v>0</v>
      </c>
      <c r="J71" s="27">
        <f t="shared" si="28"/>
        <v>0</v>
      </c>
      <c r="K71" s="27">
        <f t="shared" si="28"/>
        <v>29160000</v>
      </c>
      <c r="L71" s="27">
        <f t="shared" si="28"/>
        <v>29160000</v>
      </c>
      <c r="M71" s="27">
        <f t="shared" si="28"/>
        <v>29160000</v>
      </c>
      <c r="N71" s="27">
        <f t="shared" si="28"/>
        <v>29160000</v>
      </c>
      <c r="O71" s="27">
        <f t="shared" si="28"/>
        <v>29165000</v>
      </c>
      <c r="P71" s="27">
        <f t="shared" si="28"/>
        <v>329534930.60000002</v>
      </c>
      <c r="Q71" s="27">
        <f>SUM(E71:P71)</f>
        <v>477774487.67000002</v>
      </c>
      <c r="S71" s="57"/>
    </row>
    <row r="72" spans="2:20" x14ac:dyDescent="0.3">
      <c r="B72" s="35" t="s">
        <v>52</v>
      </c>
      <c r="C72" s="58">
        <f>C73+C76</f>
        <v>1000000000</v>
      </c>
      <c r="D72" s="58">
        <f>D73+D76</f>
        <v>9642871390.7600021</v>
      </c>
      <c r="E72" s="58">
        <f>E73+E76</f>
        <v>0</v>
      </c>
      <c r="F72" s="58">
        <f>F73+F76</f>
        <v>0</v>
      </c>
      <c r="G72" s="58">
        <f>G73+G76</f>
        <v>2434557.0699999998</v>
      </c>
      <c r="H72" s="58">
        <f t="shared" ref="H72:P72" si="29">H73+H76</f>
        <v>0</v>
      </c>
      <c r="I72" s="58">
        <f t="shared" si="29"/>
        <v>0</v>
      </c>
      <c r="J72" s="58">
        <f t="shared" si="29"/>
        <v>0</v>
      </c>
      <c r="K72" s="58">
        <f t="shared" si="29"/>
        <v>29160000</v>
      </c>
      <c r="L72" s="58">
        <f t="shared" si="29"/>
        <v>29160000</v>
      </c>
      <c r="M72" s="58">
        <f t="shared" si="29"/>
        <v>29160000</v>
      </c>
      <c r="N72" s="58">
        <f t="shared" si="29"/>
        <v>29160000</v>
      </c>
      <c r="O72" s="58">
        <f t="shared" si="29"/>
        <v>29165000</v>
      </c>
      <c r="P72" s="58">
        <f t="shared" si="29"/>
        <v>329534930.60000002</v>
      </c>
      <c r="Q72" s="58">
        <f>SUM(E72:P72)</f>
        <v>477774487.67000002</v>
      </c>
      <c r="R72" s="76"/>
      <c r="S72" s="57"/>
      <c r="T72" s="76"/>
    </row>
    <row r="73" spans="2:20" x14ac:dyDescent="0.3">
      <c r="B73" s="18" t="s">
        <v>53</v>
      </c>
      <c r="C73" s="61">
        <f>C74+C75</f>
        <v>0</v>
      </c>
      <c r="D73" s="61">
        <f>D74+D75</f>
        <v>8642871390.7600021</v>
      </c>
      <c r="E73" s="61">
        <f>E74+E75</f>
        <v>0</v>
      </c>
      <c r="F73" s="61">
        <f>F74+F75</f>
        <v>0</v>
      </c>
      <c r="G73" s="61">
        <f>G74+G75</f>
        <v>2434557.0699999998</v>
      </c>
      <c r="H73" s="61">
        <f t="shared" ref="H73:P73" si="30">H74+H75</f>
        <v>0</v>
      </c>
      <c r="I73" s="61">
        <f t="shared" si="30"/>
        <v>0</v>
      </c>
      <c r="J73" s="61">
        <f t="shared" si="30"/>
        <v>0</v>
      </c>
      <c r="K73" s="61">
        <f t="shared" si="30"/>
        <v>0</v>
      </c>
      <c r="L73" s="61">
        <f t="shared" si="30"/>
        <v>0</v>
      </c>
      <c r="M73" s="61">
        <f t="shared" si="30"/>
        <v>0</v>
      </c>
      <c r="N73" s="61">
        <f t="shared" si="30"/>
        <v>0</v>
      </c>
      <c r="O73" s="61">
        <f t="shared" si="30"/>
        <v>5000</v>
      </c>
      <c r="P73" s="61">
        <f t="shared" si="30"/>
        <v>0</v>
      </c>
      <c r="Q73" s="61">
        <f t="shared" ref="Q73:Q83" si="31">SUM(E73:P73)</f>
        <v>2439557.0699999998</v>
      </c>
      <c r="R73" s="57"/>
      <c r="S73" s="57"/>
    </row>
    <row r="74" spans="2:20" x14ac:dyDescent="0.3">
      <c r="B74" s="40" t="s">
        <v>127</v>
      </c>
      <c r="C74" s="63">
        <v>0</v>
      </c>
      <c r="D74" s="63">
        <v>46047363.730000004</v>
      </c>
      <c r="E74" s="63">
        <v>0</v>
      </c>
      <c r="F74" s="63">
        <v>0</v>
      </c>
      <c r="G74" s="63">
        <v>0</v>
      </c>
      <c r="H74" s="63">
        <v>0</v>
      </c>
      <c r="I74" s="63">
        <v>0</v>
      </c>
      <c r="J74" s="63">
        <v>0</v>
      </c>
      <c r="K74" s="63">
        <v>0</v>
      </c>
      <c r="L74" s="63">
        <v>0</v>
      </c>
      <c r="M74" s="63">
        <v>0</v>
      </c>
      <c r="N74" s="63">
        <v>0</v>
      </c>
      <c r="O74" s="63">
        <v>0</v>
      </c>
      <c r="P74" s="63">
        <v>0</v>
      </c>
      <c r="Q74" s="63">
        <f t="shared" si="31"/>
        <v>0</v>
      </c>
      <c r="S74" s="57"/>
    </row>
    <row r="75" spans="2:20" x14ac:dyDescent="0.3">
      <c r="B75" s="40" t="s">
        <v>128</v>
      </c>
      <c r="C75" s="63">
        <v>0</v>
      </c>
      <c r="D75" s="63">
        <v>8596824027.0300026</v>
      </c>
      <c r="E75" s="63">
        <v>0</v>
      </c>
      <c r="F75" s="63">
        <v>0</v>
      </c>
      <c r="G75" s="63">
        <v>2434557.0699999998</v>
      </c>
      <c r="H75" s="63">
        <v>0</v>
      </c>
      <c r="I75" s="63">
        <v>0</v>
      </c>
      <c r="J75" s="63">
        <v>0</v>
      </c>
      <c r="K75" s="63">
        <v>0</v>
      </c>
      <c r="L75" s="63">
        <v>0</v>
      </c>
      <c r="M75" s="63">
        <v>0</v>
      </c>
      <c r="N75" s="63">
        <v>0</v>
      </c>
      <c r="O75" s="63">
        <v>5000</v>
      </c>
      <c r="P75" s="63">
        <v>0</v>
      </c>
      <c r="Q75" s="63">
        <f t="shared" si="31"/>
        <v>2439557.0699999998</v>
      </c>
      <c r="S75" s="57"/>
    </row>
    <row r="76" spans="2:20" x14ac:dyDescent="0.3">
      <c r="B76" s="18" t="s">
        <v>55</v>
      </c>
      <c r="C76" s="61">
        <f>C77</f>
        <v>1000000000</v>
      </c>
      <c r="D76" s="61">
        <f>D77</f>
        <v>1000000000</v>
      </c>
      <c r="E76" s="61">
        <f>E77</f>
        <v>0</v>
      </c>
      <c r="F76" s="61">
        <f t="shared" ref="F76:P76" si="32">F77</f>
        <v>0</v>
      </c>
      <c r="G76" s="61">
        <f t="shared" si="32"/>
        <v>0</v>
      </c>
      <c r="H76" s="61">
        <f t="shared" si="32"/>
        <v>0</v>
      </c>
      <c r="I76" s="61">
        <f t="shared" si="32"/>
        <v>0</v>
      </c>
      <c r="J76" s="61">
        <f t="shared" si="32"/>
        <v>0</v>
      </c>
      <c r="K76" s="61">
        <f t="shared" si="32"/>
        <v>29160000</v>
      </c>
      <c r="L76" s="61">
        <f t="shared" si="32"/>
        <v>29160000</v>
      </c>
      <c r="M76" s="61">
        <f t="shared" si="32"/>
        <v>29160000</v>
      </c>
      <c r="N76" s="61">
        <f t="shared" si="32"/>
        <v>29160000</v>
      </c>
      <c r="O76" s="61">
        <f t="shared" si="32"/>
        <v>29160000</v>
      </c>
      <c r="P76" s="61">
        <f t="shared" si="32"/>
        <v>329534930.60000002</v>
      </c>
      <c r="Q76" s="61">
        <f t="shared" si="31"/>
        <v>475334930.60000002</v>
      </c>
      <c r="S76" s="57"/>
    </row>
    <row r="77" spans="2:20" x14ac:dyDescent="0.3">
      <c r="B77" s="40" t="s">
        <v>56</v>
      </c>
      <c r="C77" s="63">
        <v>1000000000</v>
      </c>
      <c r="D77" s="63">
        <v>1000000000</v>
      </c>
      <c r="E77" s="63">
        <v>0</v>
      </c>
      <c r="F77" s="63">
        <v>0</v>
      </c>
      <c r="G77" s="63">
        <v>0</v>
      </c>
      <c r="H77" s="63">
        <v>0</v>
      </c>
      <c r="I77" s="63">
        <v>0</v>
      </c>
      <c r="J77" s="63">
        <v>0</v>
      </c>
      <c r="K77" s="63">
        <v>29160000</v>
      </c>
      <c r="L77" s="63">
        <v>29160000</v>
      </c>
      <c r="M77" s="63">
        <v>29160000</v>
      </c>
      <c r="N77" s="63">
        <v>29160000</v>
      </c>
      <c r="O77" s="63">
        <v>29160000</v>
      </c>
      <c r="P77" s="63">
        <v>329534930.60000002</v>
      </c>
      <c r="Q77" s="63">
        <f t="shared" si="31"/>
        <v>475334930.60000002</v>
      </c>
      <c r="S77" s="57"/>
    </row>
    <row r="78" spans="2:20" x14ac:dyDescent="0.3">
      <c r="B78" s="35" t="s">
        <v>57</v>
      </c>
      <c r="C78" s="58">
        <f>C79+C81</f>
        <v>0</v>
      </c>
      <c r="D78" s="58">
        <f>D79+D81</f>
        <v>1487500000</v>
      </c>
      <c r="E78" s="58">
        <v>0</v>
      </c>
      <c r="F78" s="58">
        <v>0</v>
      </c>
      <c r="G78" s="58">
        <v>0</v>
      </c>
      <c r="H78" s="58">
        <f t="shared" ref="H78:P78" si="33">H79+H81</f>
        <v>0</v>
      </c>
      <c r="I78" s="58">
        <f t="shared" si="33"/>
        <v>0</v>
      </c>
      <c r="J78" s="58">
        <f t="shared" si="33"/>
        <v>0</v>
      </c>
      <c r="K78" s="58">
        <f t="shared" si="33"/>
        <v>0</v>
      </c>
      <c r="L78" s="58">
        <f t="shared" si="33"/>
        <v>0</v>
      </c>
      <c r="M78" s="58">
        <f t="shared" si="33"/>
        <v>0</v>
      </c>
      <c r="N78" s="58">
        <f t="shared" si="33"/>
        <v>0</v>
      </c>
      <c r="O78" s="58">
        <f t="shared" si="33"/>
        <v>0</v>
      </c>
      <c r="P78" s="58">
        <f t="shared" si="33"/>
        <v>0</v>
      </c>
      <c r="Q78" s="58">
        <f t="shared" si="31"/>
        <v>0</v>
      </c>
      <c r="S78" s="57"/>
    </row>
    <row r="79" spans="2:20" x14ac:dyDescent="0.3">
      <c r="B79" s="18" t="s">
        <v>129</v>
      </c>
      <c r="C79" s="61">
        <f>C80</f>
        <v>0</v>
      </c>
      <c r="D79" s="61">
        <f>D80</f>
        <v>1300000000</v>
      </c>
      <c r="E79" s="61">
        <f>E80</f>
        <v>0</v>
      </c>
      <c r="F79" s="61">
        <f t="shared" ref="F79:N79" si="34">F80</f>
        <v>0</v>
      </c>
      <c r="G79" s="61">
        <f t="shared" si="34"/>
        <v>0</v>
      </c>
      <c r="H79" s="61">
        <f t="shared" si="34"/>
        <v>0</v>
      </c>
      <c r="I79" s="61">
        <f t="shared" si="34"/>
        <v>0</v>
      </c>
      <c r="J79" s="61">
        <f t="shared" si="34"/>
        <v>0</v>
      </c>
      <c r="K79" s="61">
        <f t="shared" si="34"/>
        <v>0</v>
      </c>
      <c r="L79" s="61">
        <f t="shared" si="34"/>
        <v>0</v>
      </c>
      <c r="M79" s="61">
        <f t="shared" si="34"/>
        <v>0</v>
      </c>
      <c r="N79" s="61">
        <f t="shared" si="34"/>
        <v>0</v>
      </c>
      <c r="O79" s="61">
        <v>0</v>
      </c>
      <c r="P79" s="61">
        <v>0</v>
      </c>
      <c r="Q79" s="61">
        <f t="shared" si="31"/>
        <v>0</v>
      </c>
      <c r="S79" s="57"/>
    </row>
    <row r="80" spans="2:20" x14ac:dyDescent="0.3">
      <c r="B80" s="40" t="s">
        <v>130</v>
      </c>
      <c r="C80" s="63">
        <v>0</v>
      </c>
      <c r="D80" s="63">
        <v>1300000000</v>
      </c>
      <c r="E80" s="63">
        <v>0</v>
      </c>
      <c r="F80" s="63">
        <v>0</v>
      </c>
      <c r="G80" s="63">
        <v>0</v>
      </c>
      <c r="H80" s="63">
        <v>0</v>
      </c>
      <c r="I80" s="63">
        <v>0</v>
      </c>
      <c r="J80" s="63">
        <v>0</v>
      </c>
      <c r="K80" s="63">
        <v>0</v>
      </c>
      <c r="L80" s="63">
        <v>0</v>
      </c>
      <c r="M80" s="63">
        <v>0</v>
      </c>
      <c r="N80" s="63">
        <v>0</v>
      </c>
      <c r="O80" s="63">
        <v>0</v>
      </c>
      <c r="P80" s="63">
        <v>0</v>
      </c>
      <c r="Q80" s="63">
        <f t="shared" si="31"/>
        <v>0</v>
      </c>
      <c r="S80" s="57"/>
    </row>
    <row r="81" spans="2:19" x14ac:dyDescent="0.3">
      <c r="B81" s="18" t="s">
        <v>70</v>
      </c>
      <c r="C81" s="61">
        <f>C82+C83</f>
        <v>0</v>
      </c>
      <c r="D81" s="61">
        <f>D82+D83</f>
        <v>187500000</v>
      </c>
      <c r="E81" s="61">
        <f>SUM(E82:E83)</f>
        <v>0</v>
      </c>
      <c r="F81" s="61">
        <f t="shared" ref="F81:O81" si="35">SUM(F82:F83)</f>
        <v>0</v>
      </c>
      <c r="G81" s="61">
        <f t="shared" si="35"/>
        <v>0</v>
      </c>
      <c r="H81" s="61">
        <f t="shared" si="35"/>
        <v>0</v>
      </c>
      <c r="I81" s="61">
        <f t="shared" si="35"/>
        <v>0</v>
      </c>
      <c r="J81" s="61">
        <f t="shared" si="35"/>
        <v>0</v>
      </c>
      <c r="K81" s="61">
        <f t="shared" si="35"/>
        <v>0</v>
      </c>
      <c r="L81" s="61">
        <f t="shared" si="35"/>
        <v>0</v>
      </c>
      <c r="M81" s="61">
        <f t="shared" si="35"/>
        <v>0</v>
      </c>
      <c r="N81" s="61">
        <f t="shared" si="35"/>
        <v>0</v>
      </c>
      <c r="O81" s="61">
        <f t="shared" si="35"/>
        <v>0</v>
      </c>
      <c r="P81" s="61">
        <v>0</v>
      </c>
      <c r="Q81" s="61">
        <f t="shared" si="31"/>
        <v>0</v>
      </c>
      <c r="S81" s="57"/>
    </row>
    <row r="82" spans="2:19" x14ac:dyDescent="0.3">
      <c r="B82" s="40" t="s">
        <v>74</v>
      </c>
      <c r="C82" s="63">
        <v>0</v>
      </c>
      <c r="D82" s="63">
        <v>187500000</v>
      </c>
      <c r="E82" s="63">
        <v>0</v>
      </c>
      <c r="F82" s="63">
        <v>0</v>
      </c>
      <c r="G82" s="63">
        <v>0</v>
      </c>
      <c r="H82" s="63">
        <v>0</v>
      </c>
      <c r="I82" s="63">
        <v>0</v>
      </c>
      <c r="J82" s="63">
        <v>0</v>
      </c>
      <c r="K82" s="63">
        <v>0</v>
      </c>
      <c r="L82" s="63">
        <v>0</v>
      </c>
      <c r="M82" s="63">
        <v>0</v>
      </c>
      <c r="N82" s="63">
        <v>0</v>
      </c>
      <c r="O82" s="63">
        <v>0</v>
      </c>
      <c r="P82" s="63">
        <v>0</v>
      </c>
      <c r="Q82" s="63">
        <f t="shared" si="31"/>
        <v>0</v>
      </c>
      <c r="S82" s="57"/>
    </row>
    <row r="83" spans="2:19" x14ac:dyDescent="0.3">
      <c r="B83" s="40" t="s">
        <v>71</v>
      </c>
      <c r="C83" s="63">
        <v>0</v>
      </c>
      <c r="D83" s="63">
        <v>0</v>
      </c>
      <c r="E83" s="63">
        <v>0</v>
      </c>
      <c r="F83" s="63">
        <v>0</v>
      </c>
      <c r="G83" s="63">
        <v>0</v>
      </c>
      <c r="H83" s="63">
        <v>0</v>
      </c>
      <c r="I83" s="63">
        <v>0</v>
      </c>
      <c r="J83" s="63">
        <v>0</v>
      </c>
      <c r="K83" s="63">
        <v>0</v>
      </c>
      <c r="L83" s="63">
        <v>0</v>
      </c>
      <c r="M83" s="63">
        <v>0</v>
      </c>
      <c r="N83" s="63">
        <v>0</v>
      </c>
      <c r="O83" s="63">
        <v>0</v>
      </c>
      <c r="P83" s="63">
        <v>0</v>
      </c>
      <c r="Q83" s="63">
        <f t="shared" si="31"/>
        <v>0</v>
      </c>
      <c r="S83" s="57"/>
    </row>
    <row r="84" spans="2:19" x14ac:dyDescent="0.3">
      <c r="B84" s="47" t="s">
        <v>81</v>
      </c>
      <c r="C84" s="31">
        <f t="shared" ref="C84:H84" si="36">C69+C71</f>
        <v>122626025514</v>
      </c>
      <c r="D84" s="31">
        <f t="shared" si="36"/>
        <v>146673209250.55002</v>
      </c>
      <c r="E84" s="27">
        <f t="shared" si="36"/>
        <v>10152917153.049995</v>
      </c>
      <c r="F84" s="27">
        <f t="shared" si="36"/>
        <v>6464018667.2600012</v>
      </c>
      <c r="G84" s="27">
        <f t="shared" si="36"/>
        <v>7975632355.2900009</v>
      </c>
      <c r="H84" s="27">
        <f t="shared" si="36"/>
        <v>7046764665.9300003</v>
      </c>
      <c r="I84" s="27">
        <f t="shared" ref="I84:Q84" si="37">I69+I71</f>
        <v>3263738043.1199989</v>
      </c>
      <c r="J84" s="27">
        <f t="shared" si="37"/>
        <v>9880436825.2800007</v>
      </c>
      <c r="K84" s="27">
        <f t="shared" si="37"/>
        <v>5283059343.25</v>
      </c>
      <c r="L84" s="27">
        <f>L69+L71</f>
        <v>7638234178.1399984</v>
      </c>
      <c r="M84" s="27">
        <f t="shared" si="37"/>
        <v>12470641037.589998</v>
      </c>
      <c r="N84" s="27">
        <f t="shared" si="37"/>
        <v>9344281050.8700008</v>
      </c>
      <c r="O84" s="27">
        <f t="shared" si="37"/>
        <v>9720338608.6500015</v>
      </c>
      <c r="P84" s="27">
        <f t="shared" si="37"/>
        <v>11059863523.360004</v>
      </c>
      <c r="Q84" s="27">
        <f t="shared" si="37"/>
        <v>100299925451.78999</v>
      </c>
      <c r="S84" s="57"/>
    </row>
    <row r="85" spans="2:19" x14ac:dyDescent="0.3">
      <c r="B85" s="46" t="s">
        <v>131</v>
      </c>
      <c r="S85" s="57"/>
    </row>
    <row r="86" spans="2:19" x14ac:dyDescent="0.3">
      <c r="B86" s="46" t="s">
        <v>132</v>
      </c>
      <c r="D86" s="63"/>
      <c r="E86" s="63"/>
      <c r="F86" s="63"/>
      <c r="G86" s="63"/>
      <c r="H86" s="63"/>
      <c r="I86" s="63"/>
      <c r="J86" s="63"/>
      <c r="K86" s="63"/>
      <c r="L86" s="63"/>
      <c r="M86" s="63"/>
      <c r="N86" s="63"/>
      <c r="P86" s="76"/>
      <c r="S86" s="57"/>
    </row>
    <row r="87" spans="2:19" x14ac:dyDescent="0.3">
      <c r="B87" s="45" t="s">
        <v>44</v>
      </c>
      <c r="D87" s="76"/>
      <c r="E87" s="76"/>
      <c r="F87" s="76"/>
      <c r="G87" s="76"/>
      <c r="H87" s="76"/>
      <c r="I87" s="76"/>
      <c r="J87" s="76"/>
      <c r="K87" s="76"/>
      <c r="L87" s="76"/>
      <c r="M87" s="56"/>
      <c r="P87" s="76"/>
      <c r="R87" s="76"/>
      <c r="S87" s="57"/>
    </row>
    <row r="88" spans="2:19" x14ac:dyDescent="0.3">
      <c r="B88" s="46" t="s">
        <v>43</v>
      </c>
      <c r="H88" s="56"/>
      <c r="I88" s="56"/>
      <c r="J88" s="56"/>
      <c r="K88" s="56"/>
      <c r="L88" s="56"/>
      <c r="M88" s="56"/>
      <c r="N88" s="56"/>
      <c r="O88" s="56"/>
      <c r="P88" s="56"/>
      <c r="Q88" s="56"/>
      <c r="S88" s="57"/>
    </row>
    <row r="89" spans="2:19" x14ac:dyDescent="0.3">
      <c r="E89" s="56"/>
      <c r="F89" s="56"/>
      <c r="G89" s="56"/>
      <c r="H89" s="56"/>
      <c r="I89" s="56"/>
      <c r="J89" s="56"/>
      <c r="K89" s="56"/>
      <c r="L89" s="56"/>
      <c r="M89" s="56"/>
      <c r="N89" s="56"/>
      <c r="O89" s="56"/>
      <c r="P89" s="56"/>
      <c r="Q89" s="56"/>
      <c r="S89" s="57"/>
    </row>
    <row r="90" spans="2:19" x14ac:dyDescent="0.3">
      <c r="N90" s="56"/>
      <c r="O90" s="56"/>
      <c r="P90" s="56"/>
      <c r="Q90" s="56"/>
      <c r="S90" s="57"/>
    </row>
    <row r="91" spans="2:19" x14ac:dyDescent="0.3">
      <c r="S91" s="57"/>
    </row>
    <row r="92" spans="2:19" x14ac:dyDescent="0.3">
      <c r="S92" s="57"/>
    </row>
    <row r="93" spans="2:19" x14ac:dyDescent="0.3">
      <c r="S93" s="57"/>
    </row>
    <row r="94" spans="2:19" x14ac:dyDescent="0.3">
      <c r="S94" s="57"/>
    </row>
    <row r="95" spans="2:19" x14ac:dyDescent="0.3">
      <c r="S95" s="57"/>
    </row>
    <row r="96" spans="2:19" x14ac:dyDescent="0.3">
      <c r="S96" s="57"/>
    </row>
    <row r="97" spans="19:19" x14ac:dyDescent="0.3">
      <c r="S97" s="57"/>
    </row>
    <row r="98" spans="19:19" x14ac:dyDescent="0.3">
      <c r="S98" s="57"/>
    </row>
    <row r="99" spans="19:19" x14ac:dyDescent="0.3">
      <c r="S99" s="57"/>
    </row>
    <row r="100" spans="19:19" x14ac:dyDescent="0.3">
      <c r="S100" s="57"/>
    </row>
    <row r="101" spans="19:19" x14ac:dyDescent="0.3">
      <c r="S101" s="57"/>
    </row>
  </sheetData>
  <mergeCells count="6">
    <mergeCell ref="B3:P3"/>
    <mergeCell ref="B4:P4"/>
    <mergeCell ref="B5:P5"/>
    <mergeCell ref="B6:P6"/>
    <mergeCell ref="B9:B10"/>
    <mergeCell ref="E9:Q9"/>
  </mergeCells>
  <pageMargins left="0.7" right="0.7" top="0.75" bottom="0.75" header="0.3" footer="0.3"/>
  <pageSetup orientation="portrait" r:id="rId1"/>
  <ignoredErrors>
    <ignoredError sqref="Q14:Q20 C22:D22 Q23:Q24 E37:H37 Q51:Q60 Q65:Q68 Q25:Q33 Q36:Q50 O13:P13 Q34:Q35 Q74:Q83" formulaRange="1"/>
    <ignoredError sqref="D31 O43:P43"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E34B2-F5FB-4365-86DF-03D2AF4A3B66}">
  <dimension ref="A1:T88"/>
  <sheetViews>
    <sheetView showGridLines="0" topLeftCell="B1" zoomScale="75" zoomScaleNormal="75" workbookViewId="0">
      <selection activeCell="B9" sqref="B9:B10"/>
    </sheetView>
  </sheetViews>
  <sheetFormatPr baseColWidth="10" defaultColWidth="11.44140625" defaultRowHeight="14.4" x14ac:dyDescent="0.3"/>
  <cols>
    <col min="1" max="1" width="19.44140625" customWidth="1"/>
    <col min="2" max="2" width="90.44140625" customWidth="1"/>
    <col min="3" max="4" width="17.6640625" customWidth="1"/>
    <col min="5" max="5" width="18.33203125" bestFit="1" customWidth="1"/>
    <col min="6" max="6" width="18.88671875" bestFit="1" customWidth="1"/>
    <col min="7" max="8" width="17.5546875" bestFit="1" customWidth="1"/>
    <col min="9" max="9" width="12.88671875" customWidth="1"/>
    <col min="10" max="10" width="16.33203125" bestFit="1" customWidth="1"/>
    <col min="11" max="11" width="17" customWidth="1"/>
    <col min="12" max="12" width="14.44140625" customWidth="1"/>
    <col min="13" max="16" width="12.88671875" customWidth="1"/>
    <col min="17" max="17" width="18.88671875" bestFit="1" customWidth="1"/>
    <col min="18" max="18" width="14.44140625" bestFit="1" customWidth="1"/>
    <col min="19" max="19" width="25.5546875" bestFit="1" customWidth="1"/>
    <col min="20" max="20" width="18.109375" customWidth="1"/>
  </cols>
  <sheetData>
    <row r="1" spans="2:19" x14ac:dyDescent="0.3">
      <c r="C1" s="48"/>
      <c r="D1" s="48"/>
      <c r="E1" s="49"/>
      <c r="F1" s="49"/>
      <c r="G1" s="49"/>
      <c r="H1" s="49"/>
      <c r="I1" s="49"/>
      <c r="J1" s="49"/>
      <c r="K1" s="49"/>
      <c r="L1" s="49"/>
      <c r="M1" s="49"/>
      <c r="O1" s="3"/>
      <c r="P1" s="3"/>
    </row>
    <row r="2" spans="2:19" x14ac:dyDescent="0.3">
      <c r="C2" s="48"/>
      <c r="D2" s="48"/>
      <c r="E2" s="49"/>
      <c r="F2" s="49"/>
      <c r="G2" s="49"/>
      <c r="H2" s="49"/>
      <c r="I2" s="49"/>
      <c r="J2" s="49"/>
      <c r="K2" s="49"/>
      <c r="L2" s="49"/>
      <c r="M2" s="49"/>
      <c r="O2" s="3"/>
      <c r="P2" s="3"/>
    </row>
    <row r="3" spans="2:19" ht="28.8" x14ac:dyDescent="0.3">
      <c r="B3" s="98" t="s">
        <v>0</v>
      </c>
      <c r="C3" s="98"/>
      <c r="D3" s="98"/>
      <c r="E3" s="98"/>
      <c r="F3" s="98"/>
      <c r="G3" s="98"/>
      <c r="H3" s="98"/>
      <c r="I3" s="98"/>
      <c r="J3" s="98"/>
      <c r="K3" s="98"/>
      <c r="L3" s="98"/>
      <c r="M3" s="98"/>
      <c r="N3" s="98"/>
      <c r="O3" s="98"/>
      <c r="P3" s="98"/>
      <c r="Q3" s="98"/>
    </row>
    <row r="4" spans="2:19" ht="21" x14ac:dyDescent="0.3">
      <c r="B4" s="97" t="s">
        <v>1</v>
      </c>
      <c r="C4" s="97"/>
      <c r="D4" s="97"/>
      <c r="E4" s="97"/>
      <c r="F4" s="97"/>
      <c r="G4" s="97"/>
      <c r="H4" s="97"/>
      <c r="I4" s="97"/>
      <c r="J4" s="97"/>
      <c r="K4" s="97"/>
      <c r="L4" s="97"/>
      <c r="M4" s="97"/>
      <c r="N4" s="97"/>
      <c r="O4" s="97"/>
      <c r="P4" s="97"/>
      <c r="Q4" s="97"/>
    </row>
    <row r="5" spans="2:19" ht="31.5" customHeight="1" x14ac:dyDescent="0.3">
      <c r="B5" s="106" t="s">
        <v>2</v>
      </c>
      <c r="C5" s="106"/>
      <c r="D5" s="106"/>
      <c r="E5" s="106"/>
      <c r="F5" s="106"/>
      <c r="G5" s="106"/>
      <c r="H5" s="106"/>
      <c r="I5" s="106"/>
      <c r="J5" s="106"/>
      <c r="K5" s="106"/>
      <c r="L5" s="106"/>
      <c r="M5" s="106"/>
      <c r="N5" s="106"/>
      <c r="O5" s="106"/>
      <c r="P5" s="106"/>
      <c r="Q5" s="106"/>
    </row>
    <row r="6" spans="2:19" ht="15.6" x14ac:dyDescent="0.3">
      <c r="B6" s="99" t="s">
        <v>3</v>
      </c>
      <c r="C6" s="99"/>
      <c r="D6" s="99"/>
      <c r="E6" s="99"/>
      <c r="F6" s="99"/>
      <c r="G6" s="99"/>
      <c r="H6" s="99"/>
      <c r="I6" s="99"/>
      <c r="J6" s="99"/>
      <c r="K6" s="99"/>
      <c r="L6" s="99"/>
      <c r="M6" s="99"/>
      <c r="N6" s="99"/>
      <c r="O6" s="99"/>
      <c r="P6" s="99"/>
      <c r="Q6" s="99"/>
    </row>
    <row r="7" spans="2:19" x14ac:dyDescent="0.3">
      <c r="B7" s="4"/>
      <c r="C7" s="5"/>
      <c r="D7" s="5"/>
      <c r="E7" s="6"/>
      <c r="F7" s="6"/>
      <c r="G7" s="6"/>
      <c r="H7" s="6"/>
      <c r="I7" s="6"/>
      <c r="J7" s="6"/>
      <c r="K7" s="6"/>
      <c r="L7" s="6"/>
      <c r="M7" s="6"/>
      <c r="O7" s="3"/>
      <c r="P7" s="3"/>
    </row>
    <row r="8" spans="2:19" x14ac:dyDescent="0.3">
      <c r="B8" s="7" t="s">
        <v>133</v>
      </c>
      <c r="C8" s="8"/>
      <c r="D8" s="8"/>
      <c r="E8" s="44"/>
      <c r="F8" s="44"/>
      <c r="G8" s="9"/>
      <c r="H8" s="9"/>
      <c r="I8" s="9"/>
      <c r="J8" s="9"/>
      <c r="K8" s="9"/>
      <c r="L8" s="9"/>
      <c r="M8" s="9"/>
      <c r="O8" s="3"/>
      <c r="P8" s="3"/>
      <c r="Q8" s="10" t="s">
        <v>5</v>
      </c>
    </row>
    <row r="9" spans="2:19" ht="15" customHeight="1" x14ac:dyDescent="0.3">
      <c r="B9" s="110" t="s">
        <v>6</v>
      </c>
      <c r="C9" s="64" t="s">
        <v>85</v>
      </c>
      <c r="D9" s="111" t="s">
        <v>134</v>
      </c>
      <c r="E9" s="104" t="s">
        <v>79</v>
      </c>
      <c r="F9" s="105"/>
      <c r="G9" s="105"/>
      <c r="H9" s="105"/>
      <c r="I9" s="105"/>
      <c r="J9" s="105"/>
      <c r="K9" s="105"/>
      <c r="L9" s="105"/>
      <c r="M9" s="105"/>
      <c r="N9" s="105"/>
      <c r="O9" s="105"/>
      <c r="P9" s="105"/>
      <c r="Q9" s="105"/>
    </row>
    <row r="10" spans="2:19" x14ac:dyDescent="0.3">
      <c r="B10" s="101"/>
      <c r="C10" s="67" t="s">
        <v>135</v>
      </c>
      <c r="D10" s="103"/>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2:19" x14ac:dyDescent="0.3">
      <c r="B11" s="14" t="s">
        <v>23</v>
      </c>
      <c r="C11" s="52">
        <f t="shared" ref="C11:M11" si="0">C12+C20+C29+C39+C49+C52</f>
        <v>133673167028</v>
      </c>
      <c r="D11" s="52">
        <f t="shared" ref="D11" si="1">D12+D20+D29+D39+D49+D52</f>
        <v>140931113534.54001</v>
      </c>
      <c r="E11" s="52">
        <f t="shared" si="0"/>
        <v>8336175861.7000008</v>
      </c>
      <c r="F11" s="52">
        <f t="shared" si="0"/>
        <v>12084783224.969997</v>
      </c>
      <c r="G11" s="52">
        <f t="shared" si="0"/>
        <v>7349298318.1299992</v>
      </c>
      <c r="H11" s="52">
        <f t="shared" si="0"/>
        <v>8637343153.1100006</v>
      </c>
      <c r="I11" s="52">
        <f t="shared" si="0"/>
        <v>8043471743.499999</v>
      </c>
      <c r="J11" s="52">
        <f t="shared" si="0"/>
        <v>8326381490.0100002</v>
      </c>
      <c r="K11" s="52">
        <f t="shared" si="0"/>
        <v>7467013960.71</v>
      </c>
      <c r="L11" s="52">
        <f t="shared" si="0"/>
        <v>8384455706.7699986</v>
      </c>
      <c r="M11" s="52">
        <f t="shared" si="0"/>
        <v>8858133423.3599987</v>
      </c>
      <c r="N11" s="58">
        <f>N12+N20+N27+N39+N49+N52</f>
        <v>7853848657.789999</v>
      </c>
      <c r="O11" s="58">
        <f>O12+O20+O39+O49+O52</f>
        <v>9120398675.869997</v>
      </c>
      <c r="P11" s="58">
        <f>P12+P20+P39+P49+P52</f>
        <v>8286034328.9599991</v>
      </c>
      <c r="Q11" s="58">
        <f>SUM(E11:P11)</f>
        <v>102747338544.87997</v>
      </c>
      <c r="R11" s="57"/>
      <c r="S11" s="57"/>
    </row>
    <row r="12" spans="2:19" x14ac:dyDescent="0.3">
      <c r="B12" s="16" t="s">
        <v>24</v>
      </c>
      <c r="C12" s="17">
        <f>C13+C16</f>
        <v>2065544412</v>
      </c>
      <c r="D12" s="17">
        <f>D13+D16</f>
        <v>2074044412</v>
      </c>
      <c r="E12" s="29">
        <f>E13+E16</f>
        <v>197301343.94999999</v>
      </c>
      <c r="F12" s="29">
        <f t="shared" ref="F12:L12" si="2">F13+F16</f>
        <v>29220492.640000001</v>
      </c>
      <c r="G12" s="29">
        <f t="shared" si="2"/>
        <v>115910192.64</v>
      </c>
      <c r="H12" s="29">
        <f t="shared" si="2"/>
        <v>115277637.87</v>
      </c>
      <c r="I12" s="29">
        <f t="shared" si="2"/>
        <v>115433193.15000001</v>
      </c>
      <c r="J12" s="29">
        <f t="shared" si="2"/>
        <v>173808647.25999999</v>
      </c>
      <c r="K12" s="29">
        <f t="shared" si="2"/>
        <v>129264456.39</v>
      </c>
      <c r="L12" s="29">
        <f t="shared" si="2"/>
        <v>122275333.50999999</v>
      </c>
      <c r="M12" s="29">
        <f t="shared" ref="M12:N12" si="3">M13+M16</f>
        <v>161922410.30000001</v>
      </c>
      <c r="N12" s="29">
        <f t="shared" si="3"/>
        <v>117854989.75999999</v>
      </c>
      <c r="O12" s="29">
        <f t="shared" ref="O12" si="4">O13+O16</f>
        <v>116187531.20999999</v>
      </c>
      <c r="P12" s="59">
        <v>0</v>
      </c>
      <c r="Q12" s="59">
        <f>SUM(E12:P12)</f>
        <v>1394456228.6800001</v>
      </c>
      <c r="R12" s="57"/>
      <c r="S12" s="57"/>
    </row>
    <row r="13" spans="2:19" x14ac:dyDescent="0.3">
      <c r="B13" s="18" t="s">
        <v>25</v>
      </c>
      <c r="C13" s="17">
        <f>C14+C15</f>
        <v>2016354532</v>
      </c>
      <c r="D13" s="17">
        <f>D14+D15</f>
        <v>2024854532</v>
      </c>
      <c r="E13" s="17">
        <f t="shared" ref="E13:P13" si="5">E14+E15</f>
        <v>197301343.94999999</v>
      </c>
      <c r="F13" s="17">
        <f t="shared" si="5"/>
        <v>29220492.640000001</v>
      </c>
      <c r="G13" s="17">
        <f t="shared" si="5"/>
        <v>115910192.64</v>
      </c>
      <c r="H13" s="17">
        <f t="shared" si="5"/>
        <v>115277637.87</v>
      </c>
      <c r="I13" s="17">
        <f t="shared" si="5"/>
        <v>115433193.15000001</v>
      </c>
      <c r="J13" s="17">
        <f t="shared" si="5"/>
        <v>173808647.25999999</v>
      </c>
      <c r="K13" s="17">
        <f t="shared" si="5"/>
        <v>129264456.39</v>
      </c>
      <c r="L13" s="17">
        <f t="shared" si="5"/>
        <v>122275333.50999999</v>
      </c>
      <c r="M13" s="17">
        <f t="shared" si="5"/>
        <v>161922410.30000001</v>
      </c>
      <c r="N13" s="17">
        <f t="shared" si="5"/>
        <v>117854989.75999999</v>
      </c>
      <c r="O13" s="17">
        <f t="shared" si="5"/>
        <v>116187531.20999999</v>
      </c>
      <c r="P13" s="17">
        <f t="shared" si="5"/>
        <v>0</v>
      </c>
      <c r="Q13" s="59">
        <f t="shared" ref="Q13:Q66" si="6">SUM(E13:P13)</f>
        <v>1394456228.6800001</v>
      </c>
      <c r="R13" s="57"/>
      <c r="S13" s="57"/>
    </row>
    <row r="14" spans="2:19" x14ac:dyDescent="0.3">
      <c r="B14" s="32" t="s">
        <v>90</v>
      </c>
      <c r="C14" s="21">
        <v>2016354532</v>
      </c>
      <c r="D14" s="21">
        <v>2016354532</v>
      </c>
      <c r="E14" s="79">
        <v>197301343.94999999</v>
      </c>
      <c r="F14" s="79">
        <v>29220492.640000001</v>
      </c>
      <c r="G14" s="79">
        <v>115910192.64</v>
      </c>
      <c r="H14" s="79">
        <v>115277637.87</v>
      </c>
      <c r="I14" s="79">
        <v>115433193.15000001</v>
      </c>
      <c r="J14" s="78">
        <v>173808647.25999999</v>
      </c>
      <c r="K14" s="78">
        <v>129264456.39</v>
      </c>
      <c r="L14" s="78">
        <v>122275333.50999999</v>
      </c>
      <c r="M14" s="78">
        <v>161922410.30000001</v>
      </c>
      <c r="N14" s="78">
        <v>117854989.75999999</v>
      </c>
      <c r="O14" s="78">
        <v>116187531.20999999</v>
      </c>
      <c r="P14" s="78"/>
      <c r="Q14" s="78">
        <f>SUM(E14:P14)</f>
        <v>1394456228.6800001</v>
      </c>
      <c r="R14" s="57"/>
      <c r="S14" s="57"/>
    </row>
    <row r="15" spans="2:19" x14ac:dyDescent="0.3">
      <c r="B15" s="32" t="s">
        <v>136</v>
      </c>
      <c r="C15" s="21">
        <v>0</v>
      </c>
      <c r="D15" s="21">
        <v>8500000</v>
      </c>
      <c r="E15" s="79"/>
      <c r="F15" s="79"/>
      <c r="G15" s="79"/>
      <c r="H15" s="79"/>
      <c r="I15" s="79"/>
      <c r="J15" s="78"/>
      <c r="K15" s="78"/>
      <c r="L15" s="78"/>
      <c r="M15" s="78"/>
      <c r="N15" s="78"/>
      <c r="O15" s="78"/>
      <c r="P15" s="78"/>
      <c r="Q15" s="78">
        <f t="shared" ref="Q15:Q16" si="7">SUM(E15:P15)</f>
        <v>0</v>
      </c>
      <c r="R15" s="57"/>
      <c r="S15" s="57"/>
    </row>
    <row r="16" spans="2:19" x14ac:dyDescent="0.3">
      <c r="B16" s="18" t="s">
        <v>62</v>
      </c>
      <c r="C16" s="21">
        <f>C17+C18+C19</f>
        <v>49189880</v>
      </c>
      <c r="D16" s="21">
        <f>D17+D18+D19</f>
        <v>49189880</v>
      </c>
      <c r="E16" s="79">
        <f>SUM(E17:E19)</f>
        <v>0</v>
      </c>
      <c r="F16" s="79">
        <f t="shared" ref="F16:L16" si="8">SUM(F17:F19)</f>
        <v>0</v>
      </c>
      <c r="G16" s="79">
        <f t="shared" si="8"/>
        <v>0</v>
      </c>
      <c r="H16" s="79">
        <f t="shared" si="8"/>
        <v>0</v>
      </c>
      <c r="I16" s="79">
        <f t="shared" si="8"/>
        <v>0</v>
      </c>
      <c r="J16" s="79">
        <f t="shared" si="8"/>
        <v>0</v>
      </c>
      <c r="K16" s="79">
        <f t="shared" si="8"/>
        <v>0</v>
      </c>
      <c r="L16" s="79">
        <f t="shared" si="8"/>
        <v>0</v>
      </c>
      <c r="M16" s="79">
        <f t="shared" ref="M16:N16" si="9">SUM(M17:M19)</f>
        <v>0</v>
      </c>
      <c r="N16" s="79">
        <f t="shared" si="9"/>
        <v>0</v>
      </c>
      <c r="O16" s="78">
        <v>0</v>
      </c>
      <c r="P16" s="78">
        <v>0</v>
      </c>
      <c r="Q16" s="78">
        <f t="shared" si="7"/>
        <v>0</v>
      </c>
      <c r="R16" s="57"/>
      <c r="S16" s="57"/>
    </row>
    <row r="17" spans="1:19" x14ac:dyDescent="0.3">
      <c r="B17" s="32" t="s">
        <v>92</v>
      </c>
      <c r="C17" s="21">
        <v>19189880</v>
      </c>
      <c r="D17" s="21">
        <v>19189880</v>
      </c>
      <c r="E17" s="79">
        <v>0</v>
      </c>
      <c r="F17" s="79">
        <v>0</v>
      </c>
      <c r="G17" s="79">
        <v>0</v>
      </c>
      <c r="H17" s="79">
        <v>0</v>
      </c>
      <c r="I17" s="78">
        <v>0</v>
      </c>
      <c r="J17" s="78">
        <v>0</v>
      </c>
      <c r="K17" s="78">
        <v>0</v>
      </c>
      <c r="L17" s="78">
        <v>0</v>
      </c>
      <c r="M17" s="78">
        <v>0</v>
      </c>
      <c r="N17" s="78">
        <v>0</v>
      </c>
      <c r="O17" s="78">
        <v>0</v>
      </c>
      <c r="P17" s="78">
        <v>0</v>
      </c>
      <c r="Q17" s="78">
        <f t="shared" si="6"/>
        <v>0</v>
      </c>
      <c r="R17" s="57"/>
      <c r="S17" s="57"/>
    </row>
    <row r="18" spans="1:19" x14ac:dyDescent="0.3">
      <c r="B18" s="32" t="s">
        <v>93</v>
      </c>
      <c r="C18" s="21">
        <v>20000000</v>
      </c>
      <c r="D18" s="21">
        <v>20000000</v>
      </c>
      <c r="E18" s="79">
        <v>0</v>
      </c>
      <c r="F18" s="79">
        <v>0</v>
      </c>
      <c r="G18" s="79">
        <v>0</v>
      </c>
      <c r="H18" s="79">
        <v>0</v>
      </c>
      <c r="I18" s="78">
        <v>0</v>
      </c>
      <c r="J18" s="78">
        <v>0</v>
      </c>
      <c r="K18" s="78">
        <v>0</v>
      </c>
      <c r="L18" s="78">
        <v>0</v>
      </c>
      <c r="M18" s="78">
        <v>0</v>
      </c>
      <c r="N18" s="78">
        <v>0</v>
      </c>
      <c r="O18" s="78">
        <v>0</v>
      </c>
      <c r="P18" s="78">
        <v>0</v>
      </c>
      <c r="Q18" s="78">
        <f t="shared" si="6"/>
        <v>0</v>
      </c>
      <c r="S18" s="57"/>
    </row>
    <row r="19" spans="1:19" x14ac:dyDescent="0.3">
      <c r="B19" s="32" t="s">
        <v>94</v>
      </c>
      <c r="C19" s="21">
        <v>10000000</v>
      </c>
      <c r="D19" s="21">
        <v>10000000</v>
      </c>
      <c r="E19" s="79">
        <v>0</v>
      </c>
      <c r="F19" s="79">
        <v>0</v>
      </c>
      <c r="G19" s="79">
        <v>0</v>
      </c>
      <c r="H19" s="79">
        <v>0</v>
      </c>
      <c r="I19" s="78">
        <v>0</v>
      </c>
      <c r="J19" s="78">
        <v>0</v>
      </c>
      <c r="K19" s="78">
        <v>0</v>
      </c>
      <c r="L19" s="78">
        <v>0</v>
      </c>
      <c r="M19" s="78">
        <v>0</v>
      </c>
      <c r="N19" s="78">
        <v>0</v>
      </c>
      <c r="O19" s="78">
        <v>0</v>
      </c>
      <c r="P19" s="78">
        <v>0</v>
      </c>
      <c r="Q19" s="78">
        <f t="shared" si="6"/>
        <v>0</v>
      </c>
      <c r="S19" s="57"/>
    </row>
    <row r="20" spans="1:19" x14ac:dyDescent="0.3">
      <c r="B20" s="16" t="s">
        <v>26</v>
      </c>
      <c r="C20" s="28">
        <f>C21</f>
        <v>26777225257</v>
      </c>
      <c r="D20" s="28">
        <f>D21</f>
        <v>27421356498.77</v>
      </c>
      <c r="E20" s="28">
        <f>E21</f>
        <v>501793701.29000008</v>
      </c>
      <c r="F20" s="28">
        <f t="shared" ref="F20:P20" si="10">F21</f>
        <v>752695022.09000003</v>
      </c>
      <c r="G20" s="28">
        <f t="shared" si="10"/>
        <v>674295191.3599999</v>
      </c>
      <c r="H20" s="28">
        <f t="shared" si="10"/>
        <v>605169135.26999998</v>
      </c>
      <c r="I20" s="28">
        <f t="shared" si="10"/>
        <v>582232172.86999989</v>
      </c>
      <c r="J20" s="28">
        <f t="shared" si="10"/>
        <v>942687075.17000008</v>
      </c>
      <c r="K20" s="28">
        <f t="shared" si="10"/>
        <v>736893040.23000002</v>
      </c>
      <c r="L20" s="28">
        <f t="shared" si="10"/>
        <v>690564305.3499999</v>
      </c>
      <c r="M20" s="28">
        <f t="shared" si="10"/>
        <v>698276455.62999988</v>
      </c>
      <c r="N20" s="28">
        <f t="shared" si="10"/>
        <v>701808735.16999984</v>
      </c>
      <c r="O20" s="28">
        <f t="shared" si="10"/>
        <v>641370609.41000009</v>
      </c>
      <c r="P20" s="28">
        <f t="shared" si="10"/>
        <v>1156378727.6799998</v>
      </c>
      <c r="Q20" s="59">
        <f>SUM(E20:P20)</f>
        <v>8684164171.5200005</v>
      </c>
      <c r="R20" s="57"/>
      <c r="S20" s="57"/>
    </row>
    <row r="21" spans="1:19" x14ac:dyDescent="0.3">
      <c r="B21" s="18" t="s">
        <v>27</v>
      </c>
      <c r="C21" s="21">
        <f>+SUM(C22:C26)</f>
        <v>26777225257</v>
      </c>
      <c r="D21" s="21">
        <f>+SUM(D22:D26)</f>
        <v>27421356498.77</v>
      </c>
      <c r="E21" s="80">
        <f t="shared" ref="E21:M21" si="11">SUM(E22:E26)</f>
        <v>501793701.29000008</v>
      </c>
      <c r="F21" s="80">
        <f t="shared" si="11"/>
        <v>752695022.09000003</v>
      </c>
      <c r="G21" s="80">
        <f t="shared" si="11"/>
        <v>674295191.3599999</v>
      </c>
      <c r="H21" s="80">
        <f t="shared" si="11"/>
        <v>605169135.26999998</v>
      </c>
      <c r="I21" s="80">
        <f t="shared" si="11"/>
        <v>582232172.86999989</v>
      </c>
      <c r="J21" s="80">
        <f t="shared" si="11"/>
        <v>942687075.17000008</v>
      </c>
      <c r="K21" s="80">
        <f t="shared" si="11"/>
        <v>736893040.23000002</v>
      </c>
      <c r="L21" s="80">
        <f t="shared" si="11"/>
        <v>690564305.3499999</v>
      </c>
      <c r="M21" s="80">
        <f t="shared" si="11"/>
        <v>698276455.62999988</v>
      </c>
      <c r="N21" s="80">
        <f>SUM(N22:N26)</f>
        <v>701808735.16999984</v>
      </c>
      <c r="O21" s="80">
        <f t="shared" ref="O21:P21" si="12">SUM(O22:O26)</f>
        <v>641370609.41000009</v>
      </c>
      <c r="P21" s="80">
        <f t="shared" si="12"/>
        <v>1156378727.6799998</v>
      </c>
      <c r="Q21" s="59">
        <f t="shared" si="6"/>
        <v>8684164171.5200005</v>
      </c>
      <c r="R21" s="84"/>
      <c r="S21" s="57"/>
    </row>
    <row r="22" spans="1:19" x14ac:dyDescent="0.3">
      <c r="B22" s="32" t="s">
        <v>95</v>
      </c>
      <c r="C22" s="21">
        <v>917525494</v>
      </c>
      <c r="D22" s="21">
        <v>917525494</v>
      </c>
      <c r="E22" s="81">
        <v>0</v>
      </c>
      <c r="F22" s="81">
        <v>0</v>
      </c>
      <c r="G22" s="81">
        <v>0</v>
      </c>
      <c r="H22" s="81">
        <v>0</v>
      </c>
      <c r="I22" s="78">
        <v>0</v>
      </c>
      <c r="J22" s="78">
        <v>0</v>
      </c>
      <c r="K22" s="78">
        <v>0</v>
      </c>
      <c r="L22" s="78">
        <v>0</v>
      </c>
      <c r="M22" s="78">
        <v>0</v>
      </c>
      <c r="N22" s="78">
        <v>0</v>
      </c>
      <c r="O22" s="78">
        <v>0</v>
      </c>
      <c r="P22" s="78">
        <v>0</v>
      </c>
      <c r="Q22" s="78">
        <f t="shared" si="6"/>
        <v>0</v>
      </c>
      <c r="S22" s="57"/>
    </row>
    <row r="23" spans="1:19" x14ac:dyDescent="0.3">
      <c r="A23" s="57"/>
      <c r="B23" s="32" t="s">
        <v>96</v>
      </c>
      <c r="C23" s="21">
        <v>443710840</v>
      </c>
      <c r="D23" s="21">
        <v>443710840</v>
      </c>
      <c r="E23" s="81">
        <v>0</v>
      </c>
      <c r="F23" s="81">
        <v>0</v>
      </c>
      <c r="G23" s="81">
        <v>0</v>
      </c>
      <c r="H23" s="81">
        <v>0</v>
      </c>
      <c r="I23" s="78">
        <v>0</v>
      </c>
      <c r="J23" s="78">
        <v>0</v>
      </c>
      <c r="K23" s="78">
        <v>0</v>
      </c>
      <c r="L23" s="78">
        <v>0</v>
      </c>
      <c r="M23" s="78">
        <v>0</v>
      </c>
      <c r="N23" s="78">
        <v>0</v>
      </c>
      <c r="O23" s="78">
        <v>0</v>
      </c>
      <c r="P23" s="78">
        <v>0</v>
      </c>
      <c r="Q23" s="78">
        <f t="shared" si="6"/>
        <v>0</v>
      </c>
      <c r="S23" s="57"/>
    </row>
    <row r="24" spans="1:19" x14ac:dyDescent="0.3">
      <c r="A24" s="57"/>
      <c r="B24" s="32" t="s">
        <v>137</v>
      </c>
      <c r="C24" s="21">
        <v>0</v>
      </c>
      <c r="D24" s="21">
        <v>418444.16</v>
      </c>
      <c r="E24" s="81">
        <v>0</v>
      </c>
      <c r="F24" s="81">
        <v>0</v>
      </c>
      <c r="G24" s="81">
        <v>0</v>
      </c>
      <c r="H24" s="81">
        <v>0</v>
      </c>
      <c r="I24" s="78">
        <v>0</v>
      </c>
      <c r="J24" s="78">
        <v>0</v>
      </c>
      <c r="K24" s="78">
        <v>0</v>
      </c>
      <c r="L24" s="78">
        <v>0</v>
      </c>
      <c r="M24" s="78">
        <v>0</v>
      </c>
      <c r="N24" s="78">
        <v>0</v>
      </c>
      <c r="O24" s="78">
        <v>0</v>
      </c>
      <c r="P24" s="78">
        <v>0</v>
      </c>
      <c r="Q24" s="78">
        <f t="shared" si="6"/>
        <v>0</v>
      </c>
      <c r="S24" s="57"/>
    </row>
    <row r="25" spans="1:19" x14ac:dyDescent="0.3">
      <c r="B25" s="32" t="s">
        <v>98</v>
      </c>
      <c r="C25" s="21">
        <v>13489146294</v>
      </c>
      <c r="D25" s="21">
        <v>13534006586.780001</v>
      </c>
      <c r="E25" s="81">
        <v>255265757.77000004</v>
      </c>
      <c r="F25" s="78">
        <v>353293555.87</v>
      </c>
      <c r="G25" s="78">
        <v>405941557.73999989</v>
      </c>
      <c r="H25" s="78">
        <v>322986479.47999996</v>
      </c>
      <c r="I25" s="78">
        <v>332862873.43999988</v>
      </c>
      <c r="J25" s="78">
        <v>675945455.85000014</v>
      </c>
      <c r="K25" s="78">
        <v>494002066.38999999</v>
      </c>
      <c r="L25" s="78">
        <v>372701291.38999999</v>
      </c>
      <c r="M25" s="78">
        <v>427045291.61999995</v>
      </c>
      <c r="N25" s="78">
        <v>270516725.37999988</v>
      </c>
      <c r="O25" s="78">
        <v>315733916.91000003</v>
      </c>
      <c r="P25" s="78">
        <v>398128365.54999995</v>
      </c>
      <c r="Q25" s="78">
        <f t="shared" si="6"/>
        <v>4624423337.3899994</v>
      </c>
      <c r="R25" s="57"/>
      <c r="S25" s="57"/>
    </row>
    <row r="26" spans="1:19" x14ac:dyDescent="0.3">
      <c r="B26" s="32" t="s">
        <v>99</v>
      </c>
      <c r="C26" s="21">
        <v>11926842629</v>
      </c>
      <c r="D26" s="21">
        <v>12525695133.83</v>
      </c>
      <c r="E26" s="81">
        <v>246527943.52000001</v>
      </c>
      <c r="F26" s="78">
        <v>399401466.22000003</v>
      </c>
      <c r="G26" s="78">
        <v>268353633.62</v>
      </c>
      <c r="H26" s="78">
        <v>282182655.79000002</v>
      </c>
      <c r="I26" s="78">
        <v>249369299.43000001</v>
      </c>
      <c r="J26" s="78">
        <v>266741619.31999999</v>
      </c>
      <c r="K26" s="78">
        <v>242890973.84</v>
      </c>
      <c r="L26" s="78">
        <v>317863013.95999998</v>
      </c>
      <c r="M26" s="78">
        <v>271231164.00999999</v>
      </c>
      <c r="N26" s="78">
        <v>431292009.79000002</v>
      </c>
      <c r="O26" s="78">
        <v>325636692.5</v>
      </c>
      <c r="P26" s="78">
        <v>758250362.13</v>
      </c>
      <c r="Q26" s="78">
        <f t="shared" si="6"/>
        <v>4059740834.1300001</v>
      </c>
      <c r="R26" s="57"/>
      <c r="S26" s="57"/>
    </row>
    <row r="27" spans="1:19" x14ac:dyDescent="0.3">
      <c r="B27" s="18" t="s">
        <v>100</v>
      </c>
      <c r="C27" s="17">
        <f>C28</f>
        <v>0</v>
      </c>
      <c r="D27" s="17">
        <f>D28</f>
        <v>0</v>
      </c>
      <c r="E27" s="80">
        <f>E28</f>
        <v>0</v>
      </c>
      <c r="F27" s="80">
        <f t="shared" ref="F27:P27" si="13">F28</f>
        <v>0</v>
      </c>
      <c r="G27" s="80">
        <f t="shared" si="13"/>
        <v>0</v>
      </c>
      <c r="H27" s="80">
        <f t="shared" si="13"/>
        <v>0</v>
      </c>
      <c r="I27" s="80">
        <f t="shared" si="13"/>
        <v>0</v>
      </c>
      <c r="J27" s="80">
        <f t="shared" si="13"/>
        <v>0</v>
      </c>
      <c r="K27" s="80">
        <f t="shared" si="13"/>
        <v>0</v>
      </c>
      <c r="L27" s="80">
        <f t="shared" si="13"/>
        <v>0</v>
      </c>
      <c r="M27" s="80">
        <f t="shared" si="13"/>
        <v>0</v>
      </c>
      <c r="N27" s="80">
        <f>N28</f>
        <v>-9555</v>
      </c>
      <c r="O27" s="80">
        <f t="shared" si="13"/>
        <v>0</v>
      </c>
      <c r="P27" s="80">
        <f t="shared" si="13"/>
        <v>0</v>
      </c>
      <c r="Q27" s="59">
        <f t="shared" si="6"/>
        <v>-9555</v>
      </c>
      <c r="R27" s="84"/>
      <c r="S27" s="57"/>
    </row>
    <row r="28" spans="1:19" x14ac:dyDescent="0.3">
      <c r="B28" s="32" t="s">
        <v>101</v>
      </c>
      <c r="C28" s="21">
        <v>0</v>
      </c>
      <c r="D28" s="21">
        <v>0</v>
      </c>
      <c r="E28" s="81">
        <v>0</v>
      </c>
      <c r="F28" s="78">
        <v>0</v>
      </c>
      <c r="G28" s="78">
        <v>0</v>
      </c>
      <c r="H28" s="78">
        <v>0</v>
      </c>
      <c r="I28" s="78">
        <v>0</v>
      </c>
      <c r="J28" s="78">
        <v>0</v>
      </c>
      <c r="K28" s="78">
        <v>0</v>
      </c>
      <c r="L28" s="78">
        <v>0</v>
      </c>
      <c r="M28" s="78">
        <v>0</v>
      </c>
      <c r="N28" s="78">
        <v>-9555</v>
      </c>
      <c r="O28" s="78">
        <v>0</v>
      </c>
      <c r="P28" s="78">
        <v>0</v>
      </c>
      <c r="Q28" s="78">
        <f t="shared" si="6"/>
        <v>-9555</v>
      </c>
      <c r="R28" s="57"/>
      <c r="S28" s="57"/>
    </row>
    <row r="29" spans="1:19" x14ac:dyDescent="0.3">
      <c r="B29" s="16" t="s">
        <v>28</v>
      </c>
      <c r="C29" s="17">
        <f>C30</f>
        <v>1793321854</v>
      </c>
      <c r="D29" s="17">
        <f>D30</f>
        <v>1793321854</v>
      </c>
      <c r="E29" s="80">
        <f t="shared" ref="E29:N29" si="14">E30+E33</f>
        <v>0</v>
      </c>
      <c r="F29" s="80">
        <f t="shared" si="14"/>
        <v>0</v>
      </c>
      <c r="G29" s="80">
        <f t="shared" si="14"/>
        <v>0</v>
      </c>
      <c r="H29" s="80">
        <f t="shared" si="14"/>
        <v>2300</v>
      </c>
      <c r="I29" s="80">
        <f t="shared" si="14"/>
        <v>0</v>
      </c>
      <c r="J29" s="80">
        <f t="shared" si="14"/>
        <v>0</v>
      </c>
      <c r="K29" s="80">
        <f t="shared" si="14"/>
        <v>0</v>
      </c>
      <c r="L29" s="80">
        <f t="shared" si="14"/>
        <v>0</v>
      </c>
      <c r="M29" s="80">
        <f t="shared" si="14"/>
        <v>0</v>
      </c>
      <c r="N29" s="80">
        <f t="shared" si="14"/>
        <v>0</v>
      </c>
      <c r="O29" s="80">
        <v>0</v>
      </c>
      <c r="P29" s="80">
        <v>0</v>
      </c>
      <c r="Q29" s="59">
        <f t="shared" si="6"/>
        <v>2300</v>
      </c>
      <c r="S29" s="57"/>
    </row>
    <row r="30" spans="1:19" x14ac:dyDescent="0.3">
      <c r="B30" s="88" t="s">
        <v>47</v>
      </c>
      <c r="C30" s="17">
        <f>C31+C33+C37</f>
        <v>1793321854</v>
      </c>
      <c r="D30" s="17">
        <f>D31+D33+D37</f>
        <v>1793321854</v>
      </c>
      <c r="E30" s="80">
        <f>E31</f>
        <v>0</v>
      </c>
      <c r="F30" s="80">
        <f t="shared" ref="F30:N31" si="15">F31</f>
        <v>0</v>
      </c>
      <c r="G30" s="80">
        <f t="shared" si="15"/>
        <v>0</v>
      </c>
      <c r="H30" s="80">
        <f t="shared" si="15"/>
        <v>2300</v>
      </c>
      <c r="I30" s="80">
        <f t="shared" si="15"/>
        <v>0</v>
      </c>
      <c r="J30" s="80">
        <f t="shared" si="15"/>
        <v>0</v>
      </c>
      <c r="K30" s="80">
        <f t="shared" si="15"/>
        <v>0</v>
      </c>
      <c r="L30" s="80">
        <f t="shared" si="15"/>
        <v>0</v>
      </c>
      <c r="M30" s="80">
        <f t="shared" si="15"/>
        <v>0</v>
      </c>
      <c r="N30" s="80">
        <f t="shared" si="15"/>
        <v>0</v>
      </c>
      <c r="O30" s="80">
        <v>0</v>
      </c>
      <c r="P30" s="80">
        <v>0</v>
      </c>
      <c r="Q30" s="59">
        <f t="shared" si="6"/>
        <v>2300</v>
      </c>
      <c r="S30" s="57"/>
    </row>
    <row r="31" spans="1:19" x14ac:dyDescent="0.3">
      <c r="B31" s="69" t="s">
        <v>48</v>
      </c>
      <c r="C31" s="17">
        <f>+SUM(C32:C32)</f>
        <v>53321854</v>
      </c>
      <c r="D31" s="17">
        <f>+SUM(D32:D32)</f>
        <v>53321854</v>
      </c>
      <c r="E31" s="80">
        <f>E32</f>
        <v>0</v>
      </c>
      <c r="F31" s="80">
        <f t="shared" si="15"/>
        <v>0</v>
      </c>
      <c r="G31" s="80">
        <f t="shared" si="15"/>
        <v>0</v>
      </c>
      <c r="H31" s="80">
        <f>H32</f>
        <v>2300</v>
      </c>
      <c r="I31" s="80">
        <f t="shared" si="15"/>
        <v>0</v>
      </c>
      <c r="J31" s="80">
        <f t="shared" si="15"/>
        <v>0</v>
      </c>
      <c r="K31" s="80">
        <f t="shared" si="15"/>
        <v>0</v>
      </c>
      <c r="L31" s="80">
        <f t="shared" si="15"/>
        <v>0</v>
      </c>
      <c r="M31" s="80">
        <f t="shared" si="15"/>
        <v>0</v>
      </c>
      <c r="N31" s="80">
        <f t="shared" si="15"/>
        <v>0</v>
      </c>
      <c r="O31" s="80">
        <v>0</v>
      </c>
      <c r="P31" s="80">
        <v>0</v>
      </c>
      <c r="Q31" s="59">
        <f t="shared" si="6"/>
        <v>2300</v>
      </c>
      <c r="S31" s="57"/>
    </row>
    <row r="32" spans="1:19" x14ac:dyDescent="0.3">
      <c r="B32" s="32" t="s">
        <v>102</v>
      </c>
      <c r="C32" s="21">
        <v>53321854</v>
      </c>
      <c r="D32" s="21">
        <v>53321854</v>
      </c>
      <c r="E32" s="81">
        <v>0</v>
      </c>
      <c r="F32" s="81">
        <v>0</v>
      </c>
      <c r="G32" s="81">
        <v>0</v>
      </c>
      <c r="H32" s="81">
        <v>2300</v>
      </c>
      <c r="I32" s="81">
        <v>0</v>
      </c>
      <c r="J32" s="81">
        <v>0</v>
      </c>
      <c r="K32" s="81">
        <v>0</v>
      </c>
      <c r="L32" s="81">
        <v>0</v>
      </c>
      <c r="M32" s="81">
        <v>0</v>
      </c>
      <c r="N32" s="81">
        <v>0</v>
      </c>
      <c r="O32" s="81">
        <v>0</v>
      </c>
      <c r="P32" s="81">
        <v>0</v>
      </c>
      <c r="Q32" s="60">
        <f t="shared" si="6"/>
        <v>2300</v>
      </c>
      <c r="S32" s="57"/>
    </row>
    <row r="33" spans="1:19" x14ac:dyDescent="0.3">
      <c r="A33" s="56"/>
      <c r="B33" s="88" t="s">
        <v>29</v>
      </c>
      <c r="C33" s="17">
        <f>+C34</f>
        <v>1739400000</v>
      </c>
      <c r="D33" s="17">
        <f>+D34</f>
        <v>1739400000</v>
      </c>
      <c r="E33" s="80">
        <f>E34</f>
        <v>0</v>
      </c>
      <c r="F33" s="80">
        <f>F34</f>
        <v>0</v>
      </c>
      <c r="G33" s="80">
        <f>G34</f>
        <v>0</v>
      </c>
      <c r="H33" s="80">
        <f>H34</f>
        <v>0</v>
      </c>
      <c r="I33" s="80">
        <v>0</v>
      </c>
      <c r="J33" s="80">
        <v>0</v>
      </c>
      <c r="K33" s="80">
        <v>0</v>
      </c>
      <c r="L33" s="80">
        <v>0</v>
      </c>
      <c r="M33" s="80">
        <v>0</v>
      </c>
      <c r="N33" s="80">
        <v>0</v>
      </c>
      <c r="O33" s="80">
        <v>0</v>
      </c>
      <c r="P33" s="80">
        <v>0</v>
      </c>
      <c r="Q33" s="60">
        <f t="shared" si="6"/>
        <v>0</v>
      </c>
      <c r="S33" s="57"/>
    </row>
    <row r="34" spans="1:19" x14ac:dyDescent="0.3">
      <c r="B34" s="32" t="s">
        <v>30</v>
      </c>
      <c r="C34" s="21">
        <f>C35+C36</f>
        <v>1739400000</v>
      </c>
      <c r="D34" s="21">
        <f>D35+D36</f>
        <v>1739400000</v>
      </c>
      <c r="E34" s="81">
        <f>+SUM(E35:E36)</f>
        <v>0</v>
      </c>
      <c r="F34" s="81">
        <f>+SUM(F35:F36)</f>
        <v>0</v>
      </c>
      <c r="G34" s="81">
        <f t="shared" ref="G34:H34" si="16">+SUM(G35:G36)</f>
        <v>0</v>
      </c>
      <c r="H34" s="81">
        <f t="shared" si="16"/>
        <v>0</v>
      </c>
      <c r="I34" s="81">
        <v>0</v>
      </c>
      <c r="J34" s="81">
        <v>0</v>
      </c>
      <c r="K34" s="81">
        <v>0</v>
      </c>
      <c r="L34" s="81">
        <v>0</v>
      </c>
      <c r="M34" s="81">
        <v>0</v>
      </c>
      <c r="N34" s="81">
        <v>0</v>
      </c>
      <c r="O34" s="81">
        <v>0</v>
      </c>
      <c r="P34" s="81">
        <v>0</v>
      </c>
      <c r="Q34" s="60">
        <f t="shared" si="6"/>
        <v>0</v>
      </c>
      <c r="S34" s="57"/>
    </row>
    <row r="35" spans="1:19" x14ac:dyDescent="0.3">
      <c r="B35" s="32" t="s">
        <v>105</v>
      </c>
      <c r="C35" s="21">
        <v>1679400000</v>
      </c>
      <c r="D35" s="21">
        <v>1679400000</v>
      </c>
      <c r="E35" s="81">
        <v>0</v>
      </c>
      <c r="F35" s="81">
        <v>0</v>
      </c>
      <c r="G35" s="81">
        <v>0</v>
      </c>
      <c r="H35" s="81">
        <v>0</v>
      </c>
      <c r="I35" s="81">
        <v>0</v>
      </c>
      <c r="J35" s="81">
        <v>0</v>
      </c>
      <c r="K35" s="81">
        <v>0</v>
      </c>
      <c r="L35" s="81">
        <v>0</v>
      </c>
      <c r="M35" s="81">
        <v>0</v>
      </c>
      <c r="N35" s="81">
        <v>0</v>
      </c>
      <c r="O35" s="81">
        <v>0</v>
      </c>
      <c r="P35" s="81">
        <v>0</v>
      </c>
      <c r="Q35" s="60">
        <f t="shared" si="6"/>
        <v>0</v>
      </c>
      <c r="S35" s="57"/>
    </row>
    <row r="36" spans="1:19" x14ac:dyDescent="0.3">
      <c r="B36" s="32" t="s">
        <v>106</v>
      </c>
      <c r="C36" s="21">
        <v>60000000</v>
      </c>
      <c r="D36" s="21">
        <v>60000000</v>
      </c>
      <c r="E36" s="81">
        <v>0</v>
      </c>
      <c r="F36" s="81">
        <v>0</v>
      </c>
      <c r="G36" s="81">
        <v>0</v>
      </c>
      <c r="H36" s="81">
        <v>0</v>
      </c>
      <c r="I36" s="81">
        <v>0</v>
      </c>
      <c r="J36" s="81">
        <v>0</v>
      </c>
      <c r="K36" s="81">
        <v>0</v>
      </c>
      <c r="L36" s="81">
        <v>0</v>
      </c>
      <c r="M36" s="81">
        <v>0</v>
      </c>
      <c r="N36" s="81">
        <v>0</v>
      </c>
      <c r="O36" s="81">
        <v>0</v>
      </c>
      <c r="P36" s="81">
        <v>0</v>
      </c>
      <c r="Q36" s="60">
        <f t="shared" si="6"/>
        <v>0</v>
      </c>
      <c r="S36" s="57"/>
    </row>
    <row r="37" spans="1:19" x14ac:dyDescent="0.3">
      <c r="B37" s="68" t="s">
        <v>64</v>
      </c>
      <c r="C37" s="17">
        <f>C38</f>
        <v>600000</v>
      </c>
      <c r="D37" s="17">
        <f>D38</f>
        <v>600000</v>
      </c>
      <c r="E37" s="80">
        <v>0</v>
      </c>
      <c r="F37" s="80">
        <v>0</v>
      </c>
      <c r="G37" s="80">
        <v>0</v>
      </c>
      <c r="H37" s="80">
        <v>0</v>
      </c>
      <c r="I37" s="80">
        <v>0</v>
      </c>
      <c r="J37" s="80">
        <v>0</v>
      </c>
      <c r="K37" s="80">
        <v>0</v>
      </c>
      <c r="L37" s="80">
        <v>0</v>
      </c>
      <c r="M37" s="80">
        <v>0</v>
      </c>
      <c r="N37" s="80">
        <v>0</v>
      </c>
      <c r="O37" s="80">
        <v>0</v>
      </c>
      <c r="P37" s="80">
        <v>0</v>
      </c>
      <c r="Q37" s="60">
        <f t="shared" si="6"/>
        <v>0</v>
      </c>
      <c r="S37" s="57"/>
    </row>
    <row r="38" spans="1:19" x14ac:dyDescent="0.3">
      <c r="B38" s="32" t="s">
        <v>107</v>
      </c>
      <c r="C38" s="21">
        <v>600000</v>
      </c>
      <c r="D38" s="21">
        <v>600000</v>
      </c>
      <c r="E38" s="81">
        <v>0</v>
      </c>
      <c r="F38" s="81">
        <v>0</v>
      </c>
      <c r="G38" s="81">
        <v>0</v>
      </c>
      <c r="H38" s="81">
        <v>0</v>
      </c>
      <c r="I38" s="81">
        <v>0</v>
      </c>
      <c r="J38" s="81">
        <v>0</v>
      </c>
      <c r="K38" s="81">
        <v>0</v>
      </c>
      <c r="L38" s="81">
        <v>0</v>
      </c>
      <c r="M38" s="81">
        <v>0</v>
      </c>
      <c r="N38" s="81">
        <v>0</v>
      </c>
      <c r="O38" s="81">
        <v>0</v>
      </c>
      <c r="P38" s="81">
        <v>0</v>
      </c>
      <c r="Q38" s="60">
        <f t="shared" si="6"/>
        <v>0</v>
      </c>
      <c r="S38" s="57"/>
    </row>
    <row r="39" spans="1:19" x14ac:dyDescent="0.3">
      <c r="B39" s="16" t="s">
        <v>31</v>
      </c>
      <c r="C39" s="17">
        <f>C40</f>
        <v>100466366714</v>
      </c>
      <c r="D39" s="17">
        <f>D40</f>
        <v>107071594067.77</v>
      </c>
      <c r="E39" s="17">
        <f t="shared" ref="E39:P39" si="17">E40</f>
        <v>7634439086.4400005</v>
      </c>
      <c r="F39" s="17">
        <f t="shared" si="17"/>
        <v>11154664267.269999</v>
      </c>
      <c r="G39" s="17">
        <f t="shared" si="17"/>
        <v>6532231262.2999992</v>
      </c>
      <c r="H39" s="17">
        <f t="shared" si="17"/>
        <v>7904430924.1300001</v>
      </c>
      <c r="I39" s="17">
        <f t="shared" si="17"/>
        <v>7340646369.1499996</v>
      </c>
      <c r="J39" s="17">
        <f t="shared" si="17"/>
        <v>7207876090.5</v>
      </c>
      <c r="K39" s="17">
        <f t="shared" si="17"/>
        <v>6597663473.4800005</v>
      </c>
      <c r="L39" s="17">
        <f t="shared" si="17"/>
        <v>7558567783.2599993</v>
      </c>
      <c r="M39" s="17">
        <f t="shared" si="17"/>
        <v>7980923382.3800001</v>
      </c>
      <c r="N39" s="17">
        <f t="shared" si="17"/>
        <v>6967799107.6999989</v>
      </c>
      <c r="O39" s="17">
        <f t="shared" si="17"/>
        <v>8361032842.4699984</v>
      </c>
      <c r="P39" s="17">
        <f t="shared" si="17"/>
        <v>7118739257.7999992</v>
      </c>
      <c r="Q39" s="59">
        <f>SUM(E39:P39)</f>
        <v>92359013846.880005</v>
      </c>
      <c r="S39" s="57"/>
    </row>
    <row r="40" spans="1:19" s="33" customFormat="1" x14ac:dyDescent="0.3">
      <c r="B40" s="18" t="s">
        <v>32</v>
      </c>
      <c r="C40" s="17">
        <f>C41</f>
        <v>100466366714</v>
      </c>
      <c r="D40" s="17">
        <f>D41</f>
        <v>107071594067.77</v>
      </c>
      <c r="E40" s="17">
        <f t="shared" ref="E40:N40" si="18">E41</f>
        <v>7634439086.4400005</v>
      </c>
      <c r="F40" s="17">
        <f t="shared" si="18"/>
        <v>11154664267.269999</v>
      </c>
      <c r="G40" s="17">
        <f t="shared" si="18"/>
        <v>6532231262.2999992</v>
      </c>
      <c r="H40" s="17">
        <f t="shared" si="18"/>
        <v>7904430924.1300001</v>
      </c>
      <c r="I40" s="17">
        <f t="shared" si="18"/>
        <v>7340646369.1499996</v>
      </c>
      <c r="J40" s="17">
        <f t="shared" si="18"/>
        <v>7207876090.5</v>
      </c>
      <c r="K40" s="17">
        <f t="shared" si="18"/>
        <v>6597663473.4800005</v>
      </c>
      <c r="L40" s="17">
        <f t="shared" si="18"/>
        <v>7558567783.2599993</v>
      </c>
      <c r="M40" s="17">
        <f t="shared" si="18"/>
        <v>7980923382.3800001</v>
      </c>
      <c r="N40" s="17">
        <f t="shared" si="18"/>
        <v>6967799107.6999989</v>
      </c>
      <c r="O40" s="80">
        <f t="shared" ref="O40:P40" si="19">O41+O47</f>
        <v>8361032842.4699984</v>
      </c>
      <c r="P40" s="80">
        <f t="shared" si="19"/>
        <v>7118739257.7999992</v>
      </c>
      <c r="Q40" s="59">
        <f t="shared" si="6"/>
        <v>92359013846.880005</v>
      </c>
      <c r="R40"/>
      <c r="S40" s="57"/>
    </row>
    <row r="41" spans="1:19" x14ac:dyDescent="0.3">
      <c r="B41" s="70" t="s">
        <v>33</v>
      </c>
      <c r="C41" s="17">
        <f>C42+C47</f>
        <v>100466366714</v>
      </c>
      <c r="D41" s="17">
        <f>D42+D47</f>
        <v>107071594067.77</v>
      </c>
      <c r="E41" s="80">
        <f>E42</f>
        <v>7634439086.4400005</v>
      </c>
      <c r="F41" s="80">
        <f>F42</f>
        <v>11154664267.269999</v>
      </c>
      <c r="G41" s="80">
        <f>G42</f>
        <v>6532231262.2999992</v>
      </c>
      <c r="H41" s="80">
        <f>H42</f>
        <v>7904430924.1300001</v>
      </c>
      <c r="I41" s="80">
        <f t="shared" ref="I41:P41" si="20">I42</f>
        <v>7340646369.1499996</v>
      </c>
      <c r="J41" s="80">
        <f t="shared" si="20"/>
        <v>7207876090.5</v>
      </c>
      <c r="K41" s="80">
        <f t="shared" si="20"/>
        <v>6597663473.4800005</v>
      </c>
      <c r="L41" s="80">
        <f t="shared" si="20"/>
        <v>7558567783.2599993</v>
      </c>
      <c r="M41" s="80">
        <f t="shared" si="20"/>
        <v>7980923382.3800001</v>
      </c>
      <c r="N41" s="80">
        <f t="shared" si="20"/>
        <v>6967799107.6999989</v>
      </c>
      <c r="O41" s="80">
        <f t="shared" si="20"/>
        <v>8361032842.4699984</v>
      </c>
      <c r="P41" s="80">
        <f t="shared" si="20"/>
        <v>7118739257.7999992</v>
      </c>
      <c r="Q41" s="59">
        <f>SUM(E41:P41)</f>
        <v>92359013846.880005</v>
      </c>
      <c r="R41" s="33"/>
      <c r="S41" s="57"/>
    </row>
    <row r="42" spans="1:19" x14ac:dyDescent="0.3">
      <c r="B42" s="71" t="s">
        <v>108</v>
      </c>
      <c r="C42" s="17">
        <f>+SUM(C43:C46)</f>
        <v>99383849329</v>
      </c>
      <c r="D42" s="17">
        <f>+SUM(D43:D46)</f>
        <v>105989076682.77</v>
      </c>
      <c r="E42" s="80">
        <f>E43+E44+E45+E46</f>
        <v>7634439086.4400005</v>
      </c>
      <c r="F42" s="80">
        <f t="shared" ref="F42:H42" si="21">F43+F44+F45+F46</f>
        <v>11154664267.269999</v>
      </c>
      <c r="G42" s="80">
        <f t="shared" si="21"/>
        <v>6532231262.2999992</v>
      </c>
      <c r="H42" s="80">
        <f t="shared" si="21"/>
        <v>7904430924.1300001</v>
      </c>
      <c r="I42" s="80">
        <f t="shared" ref="I42:P42" si="22">I43+I44+I45+I46</f>
        <v>7340646369.1499996</v>
      </c>
      <c r="J42" s="80">
        <f t="shared" si="22"/>
        <v>7207876090.5</v>
      </c>
      <c r="K42" s="80">
        <f t="shared" si="22"/>
        <v>6597663473.4800005</v>
      </c>
      <c r="L42" s="80">
        <f t="shared" si="22"/>
        <v>7558567783.2599993</v>
      </c>
      <c r="M42" s="80">
        <f t="shared" ref="M42:N42" si="23">M43+M44+M45+M46</f>
        <v>7980923382.3800001</v>
      </c>
      <c r="N42" s="80">
        <f t="shared" si="23"/>
        <v>6967799107.6999989</v>
      </c>
      <c r="O42" s="80">
        <f t="shared" si="22"/>
        <v>8361032842.4699984</v>
      </c>
      <c r="P42" s="80">
        <f t="shared" si="22"/>
        <v>7118739257.7999992</v>
      </c>
      <c r="Q42" s="59">
        <f t="shared" si="6"/>
        <v>92359013846.880005</v>
      </c>
      <c r="S42" s="57"/>
    </row>
    <row r="43" spans="1:19" x14ac:dyDescent="0.3">
      <c r="B43" s="32" t="s">
        <v>109</v>
      </c>
      <c r="C43" s="21">
        <v>98767179846</v>
      </c>
      <c r="D43" s="21">
        <v>105182543153.11</v>
      </c>
      <c r="E43" s="81">
        <v>7634302244.1400003</v>
      </c>
      <c r="F43" s="78">
        <v>10985786126.119999</v>
      </c>
      <c r="G43" s="78">
        <v>6480842138.7199993</v>
      </c>
      <c r="H43" s="78">
        <v>7853041800.5500002</v>
      </c>
      <c r="I43" s="78">
        <v>7289257245.5699997</v>
      </c>
      <c r="J43" s="78">
        <v>7156486966.9200001</v>
      </c>
      <c r="K43" s="78">
        <v>6546274349.9000006</v>
      </c>
      <c r="L43" s="78">
        <v>7507178659.6799994</v>
      </c>
      <c r="M43" s="78">
        <v>7929534258.8000002</v>
      </c>
      <c r="N43" s="78">
        <v>6916409984.1199989</v>
      </c>
      <c r="O43" s="78">
        <v>8298943718.8899984</v>
      </c>
      <c r="P43" s="78">
        <v>7047037037.2399998</v>
      </c>
      <c r="Q43" s="78">
        <f t="shared" si="6"/>
        <v>91645094530.649994</v>
      </c>
      <c r="S43" s="57"/>
    </row>
    <row r="44" spans="1:19" x14ac:dyDescent="0.3">
      <c r="B44" s="32" t="s">
        <v>110</v>
      </c>
      <c r="C44" s="21">
        <v>0</v>
      </c>
      <c r="D44" s="21">
        <v>189864046.66</v>
      </c>
      <c r="E44" s="80">
        <v>0</v>
      </c>
      <c r="F44" s="78">
        <v>65983363.549999997</v>
      </c>
      <c r="G44" s="80">
        <v>0</v>
      </c>
      <c r="H44" s="78">
        <v>0</v>
      </c>
      <c r="I44" s="78">
        <v>0</v>
      </c>
      <c r="J44" s="78">
        <v>0</v>
      </c>
      <c r="K44" s="78">
        <v>0</v>
      </c>
      <c r="L44" s="78">
        <v>0</v>
      </c>
      <c r="M44" s="78">
        <v>0</v>
      </c>
      <c r="N44" s="78">
        <v>0</v>
      </c>
      <c r="O44" s="78">
        <v>10700000</v>
      </c>
      <c r="P44" s="78">
        <v>20313096.98</v>
      </c>
      <c r="Q44" s="78">
        <f t="shared" si="6"/>
        <v>96996460.530000001</v>
      </c>
      <c r="S44" s="57"/>
    </row>
    <row r="45" spans="1:19" x14ac:dyDescent="0.3">
      <c r="B45" s="32" t="s">
        <v>111</v>
      </c>
      <c r="C45" s="21">
        <v>616669483</v>
      </c>
      <c r="D45" s="21">
        <v>616669483</v>
      </c>
      <c r="E45" s="80">
        <v>0</v>
      </c>
      <c r="F45" s="78">
        <v>102778247.16</v>
      </c>
      <c r="G45" s="78">
        <v>51389123.579999998</v>
      </c>
      <c r="H45" s="78">
        <v>51389123.579999998</v>
      </c>
      <c r="I45" s="78">
        <v>51389123.579999998</v>
      </c>
      <c r="J45" s="78">
        <v>51389123.579999998</v>
      </c>
      <c r="K45" s="78">
        <v>51389123.579999998</v>
      </c>
      <c r="L45" s="78">
        <v>51389123.579999998</v>
      </c>
      <c r="M45" s="78">
        <v>51389123.579999998</v>
      </c>
      <c r="N45" s="78">
        <v>51389123.579999998</v>
      </c>
      <c r="O45" s="78">
        <v>51389123.579999998</v>
      </c>
      <c r="P45" s="78">
        <v>51389123.579999998</v>
      </c>
      <c r="Q45" s="78">
        <f t="shared" si="6"/>
        <v>616669482.95999992</v>
      </c>
      <c r="S45" s="57"/>
    </row>
    <row r="46" spans="1:19" x14ac:dyDescent="0.3">
      <c r="B46" s="32" t="s">
        <v>112</v>
      </c>
      <c r="C46" s="21">
        <v>0</v>
      </c>
      <c r="D46" s="21">
        <v>0</v>
      </c>
      <c r="E46" s="81">
        <v>136842.29999999999</v>
      </c>
      <c r="F46" s="78">
        <v>116530.44</v>
      </c>
      <c r="G46" s="80">
        <v>0</v>
      </c>
      <c r="H46" s="78">
        <v>0</v>
      </c>
      <c r="I46" s="78">
        <v>0</v>
      </c>
      <c r="J46" s="78">
        <v>0</v>
      </c>
      <c r="K46" s="78">
        <v>0</v>
      </c>
      <c r="L46" s="78">
        <v>0</v>
      </c>
      <c r="M46" s="78">
        <v>0</v>
      </c>
      <c r="N46" s="78">
        <v>0</v>
      </c>
      <c r="O46" s="78">
        <v>0</v>
      </c>
      <c r="P46" s="78">
        <v>0</v>
      </c>
      <c r="Q46" s="78">
        <f t="shared" si="6"/>
        <v>253372.74</v>
      </c>
      <c r="S46" s="57"/>
    </row>
    <row r="47" spans="1:19" x14ac:dyDescent="0.3">
      <c r="B47" s="68" t="s">
        <v>113</v>
      </c>
      <c r="C47" s="17">
        <f>C48</f>
        <v>1082517385</v>
      </c>
      <c r="D47" s="17">
        <f>D48</f>
        <v>1082517385</v>
      </c>
      <c r="E47" s="80">
        <v>0</v>
      </c>
      <c r="F47" s="59">
        <v>0</v>
      </c>
      <c r="G47" s="59">
        <v>0</v>
      </c>
      <c r="H47" s="59">
        <v>0</v>
      </c>
      <c r="I47" s="78">
        <v>0</v>
      </c>
      <c r="J47" s="78">
        <v>0</v>
      </c>
      <c r="K47" s="78">
        <v>0</v>
      </c>
      <c r="L47" s="78">
        <v>0</v>
      </c>
      <c r="M47" s="78">
        <v>0</v>
      </c>
      <c r="N47" s="78">
        <v>0</v>
      </c>
      <c r="O47" s="78">
        <v>0</v>
      </c>
      <c r="P47" s="78">
        <v>0</v>
      </c>
      <c r="Q47" s="78">
        <f t="shared" si="6"/>
        <v>0</v>
      </c>
      <c r="S47" s="57"/>
    </row>
    <row r="48" spans="1:19" x14ac:dyDescent="0.3">
      <c r="B48" s="32" t="s">
        <v>114</v>
      </c>
      <c r="C48" s="21">
        <v>1082517385</v>
      </c>
      <c r="D48" s="21">
        <v>1082517385</v>
      </c>
      <c r="E48" s="80">
        <v>0</v>
      </c>
      <c r="F48" s="80">
        <v>0</v>
      </c>
      <c r="G48" s="80">
        <v>0</v>
      </c>
      <c r="H48" s="78">
        <v>0</v>
      </c>
      <c r="I48" s="78">
        <v>0</v>
      </c>
      <c r="J48" s="78">
        <v>0</v>
      </c>
      <c r="K48" s="78">
        <v>0</v>
      </c>
      <c r="L48" s="78">
        <v>0</v>
      </c>
      <c r="M48" s="78">
        <v>0</v>
      </c>
      <c r="N48" s="78">
        <v>0</v>
      </c>
      <c r="O48" s="78">
        <v>0</v>
      </c>
      <c r="P48" s="78">
        <v>0</v>
      </c>
      <c r="Q48" s="78">
        <f t="shared" si="6"/>
        <v>0</v>
      </c>
      <c r="S48" s="57"/>
    </row>
    <row r="49" spans="2:19" x14ac:dyDescent="0.3">
      <c r="B49" s="16" t="s">
        <v>34</v>
      </c>
      <c r="C49" s="17">
        <f t="shared" ref="C49:D49" si="24">C50+C51</f>
        <v>3000000</v>
      </c>
      <c r="D49" s="17">
        <f t="shared" si="24"/>
        <v>3000000</v>
      </c>
      <c r="E49" s="82">
        <f>E50</f>
        <v>270650</v>
      </c>
      <c r="F49" s="82">
        <f t="shared" ref="F49:P49" si="25">F50</f>
        <v>1143271.5</v>
      </c>
      <c r="G49" s="82">
        <f t="shared" si="25"/>
        <v>879200</v>
      </c>
      <c r="H49" s="82">
        <f t="shared" si="25"/>
        <v>554723.47</v>
      </c>
      <c r="I49" s="82">
        <f t="shared" si="25"/>
        <v>791932.5</v>
      </c>
      <c r="J49" s="82">
        <f t="shared" si="25"/>
        <v>904515</v>
      </c>
      <c r="K49" s="82">
        <f t="shared" si="25"/>
        <v>942560</v>
      </c>
      <c r="L49" s="82">
        <f t="shared" si="25"/>
        <v>832152.5</v>
      </c>
      <c r="M49" s="82">
        <f t="shared" si="25"/>
        <v>1224530</v>
      </c>
      <c r="N49" s="82">
        <f t="shared" si="25"/>
        <v>807138.13</v>
      </c>
      <c r="O49" s="82">
        <f t="shared" si="25"/>
        <v>1139660.97</v>
      </c>
      <c r="P49" s="82">
        <f t="shared" si="25"/>
        <v>767772.5</v>
      </c>
      <c r="Q49" s="61">
        <f t="shared" si="6"/>
        <v>10258106.57</v>
      </c>
      <c r="S49" s="57"/>
    </row>
    <row r="50" spans="2:19" x14ac:dyDescent="0.3">
      <c r="B50" s="32" t="s">
        <v>115</v>
      </c>
      <c r="C50" s="21">
        <v>0</v>
      </c>
      <c r="D50" s="21">
        <v>0</v>
      </c>
      <c r="E50" s="83">
        <v>270650</v>
      </c>
      <c r="F50" s="78">
        <v>1143271.5</v>
      </c>
      <c r="G50" s="78">
        <v>879200</v>
      </c>
      <c r="H50" s="78">
        <v>554723.47</v>
      </c>
      <c r="I50" s="78">
        <v>791932.5</v>
      </c>
      <c r="J50" s="78">
        <v>904515</v>
      </c>
      <c r="K50" s="78">
        <v>942560</v>
      </c>
      <c r="L50" s="78">
        <v>832152.5</v>
      </c>
      <c r="M50" s="78">
        <v>1224530</v>
      </c>
      <c r="N50" s="78">
        <v>807138.13</v>
      </c>
      <c r="O50" s="78">
        <v>1139660.97</v>
      </c>
      <c r="P50" s="78">
        <v>767772.5</v>
      </c>
      <c r="Q50" s="78">
        <f t="shared" si="6"/>
        <v>10258106.57</v>
      </c>
      <c r="S50" s="57"/>
    </row>
    <row r="51" spans="2:19" x14ac:dyDescent="0.3">
      <c r="B51" s="32" t="s">
        <v>116</v>
      </c>
      <c r="C51" s="21">
        <v>3000000</v>
      </c>
      <c r="D51" s="21">
        <v>3000000</v>
      </c>
      <c r="E51" s="83">
        <v>0</v>
      </c>
      <c r="F51" s="83">
        <v>0</v>
      </c>
      <c r="G51" s="83">
        <v>0</v>
      </c>
      <c r="H51" s="83">
        <v>0</v>
      </c>
      <c r="I51" s="83">
        <v>0</v>
      </c>
      <c r="J51" s="83">
        <v>0</v>
      </c>
      <c r="K51" s="83">
        <v>0</v>
      </c>
      <c r="L51" s="83">
        <v>0</v>
      </c>
      <c r="M51" s="83">
        <v>0</v>
      </c>
      <c r="N51" s="83">
        <v>0</v>
      </c>
      <c r="O51" s="83">
        <v>0</v>
      </c>
      <c r="P51" s="83">
        <v>0</v>
      </c>
      <c r="Q51" s="63">
        <f t="shared" si="6"/>
        <v>0</v>
      </c>
      <c r="S51" s="57"/>
    </row>
    <row r="52" spans="2:19" x14ac:dyDescent="0.3">
      <c r="B52" s="16" t="s">
        <v>35</v>
      </c>
      <c r="C52" s="17">
        <f>+SUM(C53:C56)</f>
        <v>2567708791</v>
      </c>
      <c r="D52" s="17">
        <f>+SUM(D53:D56)</f>
        <v>2567796702</v>
      </c>
      <c r="E52" s="17">
        <f>+SUM(E53:E56)</f>
        <v>2371080.0199999996</v>
      </c>
      <c r="F52" s="17">
        <f t="shared" ref="F52:L52" si="26">+SUM(F53:F56)</f>
        <v>147060171.47</v>
      </c>
      <c r="G52" s="17">
        <f t="shared" si="26"/>
        <v>25982471.830000002</v>
      </c>
      <c r="H52" s="17">
        <f t="shared" si="26"/>
        <v>11908432.369999999</v>
      </c>
      <c r="I52" s="17">
        <f t="shared" si="26"/>
        <v>4368075.83</v>
      </c>
      <c r="J52" s="17">
        <f t="shared" si="26"/>
        <v>1105162.08</v>
      </c>
      <c r="K52" s="17">
        <f t="shared" si="26"/>
        <v>2250430.61</v>
      </c>
      <c r="L52" s="17">
        <f t="shared" si="26"/>
        <v>12216132.150000002</v>
      </c>
      <c r="M52" s="17">
        <f t="shared" ref="M52:P52" si="27">+SUM(M53:M56)</f>
        <v>15786645.049999999</v>
      </c>
      <c r="N52" s="17">
        <f t="shared" si="27"/>
        <v>65588242.030000001</v>
      </c>
      <c r="O52" s="17">
        <f t="shared" si="27"/>
        <v>668031.81000000006</v>
      </c>
      <c r="P52" s="17">
        <f t="shared" si="27"/>
        <v>10148570.979999999</v>
      </c>
      <c r="Q52" s="61">
        <f>SUM(E52:P52)</f>
        <v>299453446.23000008</v>
      </c>
      <c r="S52" s="57"/>
    </row>
    <row r="53" spans="2:19" x14ac:dyDescent="0.3">
      <c r="B53" s="32" t="s">
        <v>117</v>
      </c>
      <c r="C53" s="21">
        <v>747286970</v>
      </c>
      <c r="D53" s="21">
        <v>747286970</v>
      </c>
      <c r="E53" s="83">
        <v>8066.67</v>
      </c>
      <c r="F53" s="75"/>
      <c r="G53" s="75"/>
      <c r="H53" s="75">
        <v>39777.64</v>
      </c>
      <c r="I53" s="75">
        <v>20000</v>
      </c>
      <c r="J53" s="75">
        <v>16000</v>
      </c>
      <c r="K53" s="75"/>
      <c r="L53" s="75"/>
      <c r="M53" s="75">
        <v>5833.33</v>
      </c>
      <c r="N53" s="75"/>
      <c r="O53" s="75">
        <v>44441.83</v>
      </c>
      <c r="P53" s="75">
        <v>6679.2</v>
      </c>
      <c r="Q53" s="63">
        <f>SUM(E53:P53)</f>
        <v>140798.67000000001</v>
      </c>
      <c r="S53" s="57"/>
    </row>
    <row r="54" spans="2:19" x14ac:dyDescent="0.3">
      <c r="B54" s="32" t="s">
        <v>118</v>
      </c>
      <c r="C54" s="21">
        <v>1794870000</v>
      </c>
      <c r="D54" s="21">
        <v>1794870000</v>
      </c>
      <c r="E54" s="83">
        <v>0</v>
      </c>
      <c r="F54" s="75"/>
      <c r="G54" s="75"/>
      <c r="H54" s="75"/>
      <c r="I54" s="75"/>
      <c r="J54" s="75"/>
      <c r="K54" s="75"/>
      <c r="L54" s="75"/>
      <c r="M54" s="75"/>
      <c r="N54" s="75"/>
      <c r="O54" s="75"/>
      <c r="P54" s="75"/>
      <c r="Q54" s="63">
        <f t="shared" si="6"/>
        <v>0</v>
      </c>
      <c r="S54" s="57"/>
    </row>
    <row r="55" spans="2:19" x14ac:dyDescent="0.3">
      <c r="B55" s="32" t="s">
        <v>119</v>
      </c>
      <c r="C55" s="21">
        <v>0</v>
      </c>
      <c r="D55" s="21">
        <v>0</v>
      </c>
      <c r="E55" s="83"/>
      <c r="F55" s="75"/>
      <c r="G55" s="75"/>
      <c r="H55" s="75">
        <v>364835</v>
      </c>
      <c r="I55" s="75">
        <v>210666.66</v>
      </c>
      <c r="J55" s="75">
        <v>94455.82</v>
      </c>
      <c r="K55" s="75">
        <v>184548.43</v>
      </c>
      <c r="L55" s="75">
        <v>306773.46000000002</v>
      </c>
      <c r="M55" s="75">
        <v>0</v>
      </c>
      <c r="N55" s="75">
        <v>14583.33</v>
      </c>
      <c r="O55" s="75"/>
      <c r="P55" s="75">
        <v>0</v>
      </c>
      <c r="Q55" s="63">
        <f t="shared" si="6"/>
        <v>1175862.7</v>
      </c>
      <c r="S55" s="57"/>
    </row>
    <row r="56" spans="2:19" x14ac:dyDescent="0.3">
      <c r="B56" s="32" t="s">
        <v>120</v>
      </c>
      <c r="C56" s="21">
        <v>25551821</v>
      </c>
      <c r="D56" s="21">
        <v>25639732</v>
      </c>
      <c r="E56" s="83">
        <v>2363013.3499999996</v>
      </c>
      <c r="F56" s="75">
        <v>147060171.47</v>
      </c>
      <c r="G56" s="75">
        <v>25982471.830000002</v>
      </c>
      <c r="H56" s="75">
        <v>11503819.729999999</v>
      </c>
      <c r="I56" s="75">
        <v>4137409.17</v>
      </c>
      <c r="J56" s="75">
        <v>994706.26</v>
      </c>
      <c r="K56" s="75">
        <v>2065882.18</v>
      </c>
      <c r="L56" s="75">
        <v>11909358.690000001</v>
      </c>
      <c r="M56" s="75">
        <v>15780811.719999999</v>
      </c>
      <c r="N56" s="75">
        <v>65573658.700000003</v>
      </c>
      <c r="O56" s="75">
        <v>623589.9800000001</v>
      </c>
      <c r="P56" s="75">
        <v>10141891.779999999</v>
      </c>
      <c r="Q56" s="63">
        <f>SUM(E56:P56)</f>
        <v>298136784.85999995</v>
      </c>
      <c r="S56" s="57"/>
    </row>
    <row r="57" spans="2:19" x14ac:dyDescent="0.3">
      <c r="B57" s="14" t="s">
        <v>36</v>
      </c>
      <c r="C57" s="58">
        <f t="shared" ref="C57:H57" si="28">C58+C64</f>
        <v>10549328155</v>
      </c>
      <c r="D57" s="58">
        <f t="shared" si="28"/>
        <v>13105148318.25</v>
      </c>
      <c r="E57" s="58">
        <f t="shared" si="28"/>
        <v>144302380.40000001</v>
      </c>
      <c r="F57" s="58">
        <f t="shared" si="28"/>
        <v>352033343.91000003</v>
      </c>
      <c r="G57" s="58">
        <f t="shared" si="28"/>
        <v>601527950.27999997</v>
      </c>
      <c r="H57" s="58">
        <f t="shared" si="28"/>
        <v>473793046.74000001</v>
      </c>
      <c r="I57" s="58">
        <f t="shared" ref="I57:P57" si="29">I58</f>
        <v>205880788.05000001</v>
      </c>
      <c r="J57" s="58">
        <f t="shared" si="29"/>
        <v>531459117.39000005</v>
      </c>
      <c r="K57" s="58">
        <f t="shared" si="29"/>
        <v>207496788.31</v>
      </c>
      <c r="L57" s="58">
        <f t="shared" si="29"/>
        <v>638788733.5</v>
      </c>
      <c r="M57" s="58">
        <f t="shared" si="29"/>
        <v>277421935.66999996</v>
      </c>
      <c r="N57" s="58">
        <f t="shared" si="29"/>
        <v>2030404035.3900001</v>
      </c>
      <c r="O57" s="58">
        <f t="shared" si="29"/>
        <v>1044954664.03</v>
      </c>
      <c r="P57" s="58">
        <f t="shared" si="29"/>
        <v>3431973860.2000003</v>
      </c>
      <c r="Q57" s="58">
        <f t="shared" si="6"/>
        <v>9940036643.8700008</v>
      </c>
      <c r="R57" s="56"/>
      <c r="S57" s="57"/>
    </row>
    <row r="58" spans="2:19" x14ac:dyDescent="0.3">
      <c r="B58" s="16" t="s">
        <v>39</v>
      </c>
      <c r="C58" s="61">
        <f t="shared" ref="C58:P61" si="30">C59</f>
        <v>10549328155</v>
      </c>
      <c r="D58" s="61">
        <f t="shared" si="30"/>
        <v>13065988007.629999</v>
      </c>
      <c r="E58" s="61">
        <f t="shared" si="30"/>
        <v>144302380.40000001</v>
      </c>
      <c r="F58" s="61">
        <f t="shared" si="30"/>
        <v>352033343.91000003</v>
      </c>
      <c r="G58" s="61">
        <f t="shared" si="30"/>
        <v>601527950.27999997</v>
      </c>
      <c r="H58" s="61">
        <f t="shared" si="30"/>
        <v>473793046.74000001</v>
      </c>
      <c r="I58" s="61">
        <f t="shared" si="30"/>
        <v>205880788.05000001</v>
      </c>
      <c r="J58" s="61">
        <f t="shared" si="30"/>
        <v>531459117.39000005</v>
      </c>
      <c r="K58" s="61">
        <f t="shared" si="30"/>
        <v>207496788.31</v>
      </c>
      <c r="L58" s="61">
        <f t="shared" si="30"/>
        <v>638788733.5</v>
      </c>
      <c r="M58" s="61">
        <f t="shared" si="30"/>
        <v>277421935.66999996</v>
      </c>
      <c r="N58" s="61">
        <f t="shared" si="30"/>
        <v>2030404035.3900001</v>
      </c>
      <c r="O58" s="61">
        <f t="shared" si="30"/>
        <v>1044954664.03</v>
      </c>
      <c r="P58" s="61">
        <f t="shared" si="30"/>
        <v>3431973860.2000003</v>
      </c>
      <c r="Q58" s="59">
        <f t="shared" si="6"/>
        <v>9940036643.8700008</v>
      </c>
      <c r="R58" s="56"/>
      <c r="S58" s="57"/>
    </row>
    <row r="59" spans="2:19" x14ac:dyDescent="0.3">
      <c r="B59" s="18" t="s">
        <v>40</v>
      </c>
      <c r="C59" s="61">
        <f t="shared" si="30"/>
        <v>10549328155</v>
      </c>
      <c r="D59" s="61">
        <f t="shared" si="30"/>
        <v>13065988007.629999</v>
      </c>
      <c r="E59" s="61">
        <f t="shared" si="30"/>
        <v>144302380.40000001</v>
      </c>
      <c r="F59" s="61">
        <f t="shared" si="30"/>
        <v>352033343.91000003</v>
      </c>
      <c r="G59" s="61">
        <f t="shared" si="30"/>
        <v>601527950.27999997</v>
      </c>
      <c r="H59" s="61">
        <f t="shared" si="30"/>
        <v>473793046.74000001</v>
      </c>
      <c r="I59" s="61">
        <f t="shared" si="30"/>
        <v>205880788.05000001</v>
      </c>
      <c r="J59" s="61">
        <f t="shared" si="30"/>
        <v>531459117.39000005</v>
      </c>
      <c r="K59" s="61">
        <f t="shared" si="30"/>
        <v>207496788.31</v>
      </c>
      <c r="L59" s="61">
        <f t="shared" si="30"/>
        <v>638788733.5</v>
      </c>
      <c r="M59" s="61">
        <f t="shared" si="30"/>
        <v>277421935.66999996</v>
      </c>
      <c r="N59" s="61">
        <f t="shared" si="30"/>
        <v>2030404035.3900001</v>
      </c>
      <c r="O59" s="61">
        <f t="shared" si="30"/>
        <v>1044954664.03</v>
      </c>
      <c r="P59" s="61">
        <f t="shared" si="30"/>
        <v>3431973860.2000003</v>
      </c>
      <c r="Q59" s="59">
        <f t="shared" si="6"/>
        <v>9940036643.8700008</v>
      </c>
      <c r="R59" s="56"/>
      <c r="S59" s="57"/>
    </row>
    <row r="60" spans="2:19" x14ac:dyDescent="0.3">
      <c r="B60" s="40" t="s">
        <v>41</v>
      </c>
      <c r="C60" s="62">
        <f t="shared" si="30"/>
        <v>10549328155</v>
      </c>
      <c r="D60" s="62">
        <f t="shared" si="30"/>
        <v>13065988007.629999</v>
      </c>
      <c r="E60" s="75">
        <f t="shared" si="30"/>
        <v>144302380.40000001</v>
      </c>
      <c r="F60" s="75">
        <f t="shared" si="30"/>
        <v>352033343.91000003</v>
      </c>
      <c r="G60" s="75">
        <f t="shared" si="30"/>
        <v>601527950.27999997</v>
      </c>
      <c r="H60" s="75">
        <f t="shared" si="30"/>
        <v>473793046.74000001</v>
      </c>
      <c r="I60" s="75">
        <f t="shared" si="30"/>
        <v>205880788.05000001</v>
      </c>
      <c r="J60" s="75">
        <f t="shared" si="30"/>
        <v>531459117.39000005</v>
      </c>
      <c r="K60" s="75">
        <f t="shared" si="30"/>
        <v>207496788.31</v>
      </c>
      <c r="L60" s="75">
        <f t="shared" si="30"/>
        <v>638788733.5</v>
      </c>
      <c r="M60" s="75">
        <f t="shared" si="30"/>
        <v>277421935.66999996</v>
      </c>
      <c r="N60" s="75">
        <f t="shared" si="30"/>
        <v>2030404035.3900001</v>
      </c>
      <c r="O60" s="75">
        <f t="shared" si="30"/>
        <v>1044954664.03</v>
      </c>
      <c r="P60" s="75">
        <f t="shared" si="30"/>
        <v>3431973860.2000003</v>
      </c>
      <c r="Q60" s="60">
        <f t="shared" si="6"/>
        <v>9940036643.8700008</v>
      </c>
      <c r="R60" s="56"/>
      <c r="S60" s="57"/>
    </row>
    <row r="61" spans="2:19" x14ac:dyDescent="0.3">
      <c r="B61" s="50" t="s">
        <v>121</v>
      </c>
      <c r="C61" s="62">
        <f>+C63+C62</f>
        <v>10549328155</v>
      </c>
      <c r="D61" s="62">
        <f>+D63+D62</f>
        <v>13065988007.629999</v>
      </c>
      <c r="E61" s="75">
        <f t="shared" si="30"/>
        <v>144302380.40000001</v>
      </c>
      <c r="F61" s="75">
        <f t="shared" si="30"/>
        <v>352033343.91000003</v>
      </c>
      <c r="G61" s="75">
        <f t="shared" si="30"/>
        <v>601527950.27999997</v>
      </c>
      <c r="H61" s="75">
        <f t="shared" si="30"/>
        <v>473793046.74000001</v>
      </c>
      <c r="I61" s="75">
        <f t="shared" si="30"/>
        <v>205880788.05000001</v>
      </c>
      <c r="J61" s="75">
        <f t="shared" si="30"/>
        <v>531459117.39000005</v>
      </c>
      <c r="K61" s="75">
        <f t="shared" si="30"/>
        <v>207496788.31</v>
      </c>
      <c r="L61" s="75">
        <f t="shared" si="30"/>
        <v>638788733.5</v>
      </c>
      <c r="M61" s="75">
        <f t="shared" si="30"/>
        <v>277421935.66999996</v>
      </c>
      <c r="N61" s="75">
        <f t="shared" si="30"/>
        <v>2030404035.3900001</v>
      </c>
      <c r="O61" s="75">
        <f t="shared" si="30"/>
        <v>1044954664.03</v>
      </c>
      <c r="P61" s="75">
        <f t="shared" si="30"/>
        <v>3431973860.2000003</v>
      </c>
      <c r="Q61" s="60">
        <f t="shared" si="6"/>
        <v>9940036643.8700008</v>
      </c>
      <c r="R61" s="56"/>
      <c r="S61" s="57"/>
    </row>
    <row r="62" spans="2:19" x14ac:dyDescent="0.3">
      <c r="B62" s="32" t="s">
        <v>122</v>
      </c>
      <c r="C62" s="62">
        <v>10549328155</v>
      </c>
      <c r="D62" s="62">
        <v>13056618957.629999</v>
      </c>
      <c r="E62" s="75">
        <v>144302380.40000001</v>
      </c>
      <c r="F62" s="75">
        <v>352033343.91000003</v>
      </c>
      <c r="G62" s="75">
        <v>601527950.27999997</v>
      </c>
      <c r="H62" s="75">
        <v>473793046.74000001</v>
      </c>
      <c r="I62" s="75">
        <v>205880788.05000001</v>
      </c>
      <c r="J62" s="75">
        <v>531459117.39000005</v>
      </c>
      <c r="K62" s="75">
        <v>207496788.31</v>
      </c>
      <c r="L62" s="75">
        <v>638788733.5</v>
      </c>
      <c r="M62" s="75">
        <v>277421935.66999996</v>
      </c>
      <c r="N62" s="75">
        <v>2030404035.3900001</v>
      </c>
      <c r="O62" s="73">
        <v>1044954664.03</v>
      </c>
      <c r="P62" s="73">
        <v>3431973860.2000003</v>
      </c>
      <c r="Q62" s="60">
        <f t="shared" si="6"/>
        <v>9940036643.8700008</v>
      </c>
      <c r="R62" s="56"/>
      <c r="S62" s="57"/>
    </row>
    <row r="63" spans="2:19" x14ac:dyDescent="0.3">
      <c r="B63" s="32" t="s">
        <v>138</v>
      </c>
      <c r="C63" s="62">
        <v>0</v>
      </c>
      <c r="D63" s="62">
        <v>9369050</v>
      </c>
      <c r="E63" s="75"/>
      <c r="F63" s="75"/>
      <c r="G63" s="75"/>
      <c r="H63" s="75"/>
      <c r="I63" s="75"/>
      <c r="J63" s="75"/>
      <c r="K63" s="75"/>
      <c r="L63" s="75"/>
      <c r="M63" s="75"/>
      <c r="N63" s="75"/>
      <c r="O63" s="73"/>
      <c r="P63" s="73"/>
      <c r="Q63" s="60"/>
      <c r="R63" s="56"/>
      <c r="S63" s="57"/>
    </row>
    <row r="64" spans="2:19" x14ac:dyDescent="0.3">
      <c r="B64" s="18" t="s">
        <v>123</v>
      </c>
      <c r="C64" s="21">
        <f t="shared" ref="C64:H65" si="31">C65</f>
        <v>0</v>
      </c>
      <c r="D64" s="21">
        <f t="shared" si="31"/>
        <v>39160310.619999997</v>
      </c>
      <c r="E64" s="83">
        <f t="shared" si="31"/>
        <v>0</v>
      </c>
      <c r="F64" s="83">
        <f t="shared" si="31"/>
        <v>0</v>
      </c>
      <c r="G64" s="83">
        <f t="shared" si="31"/>
        <v>0</v>
      </c>
      <c r="H64" s="83">
        <f t="shared" si="31"/>
        <v>0</v>
      </c>
      <c r="I64" s="83">
        <v>0</v>
      </c>
      <c r="J64" s="83">
        <v>0</v>
      </c>
      <c r="K64" s="83">
        <v>0</v>
      </c>
      <c r="L64" s="73">
        <v>0</v>
      </c>
      <c r="M64" s="73">
        <v>0</v>
      </c>
      <c r="N64" s="73">
        <v>0</v>
      </c>
      <c r="O64" s="73">
        <v>0</v>
      </c>
      <c r="P64" s="73">
        <v>0</v>
      </c>
      <c r="Q64" s="60">
        <f>SUM(E64:P64)</f>
        <v>0</v>
      </c>
      <c r="S64" s="57"/>
    </row>
    <row r="65" spans="2:20" x14ac:dyDescent="0.3">
      <c r="B65" s="40" t="s">
        <v>124</v>
      </c>
      <c r="C65" s="21">
        <f t="shared" si="31"/>
        <v>0</v>
      </c>
      <c r="D65" s="21">
        <v>39160310.619999997</v>
      </c>
      <c r="E65" s="83">
        <f t="shared" si="31"/>
        <v>0</v>
      </c>
      <c r="F65" s="83">
        <f t="shared" si="31"/>
        <v>0</v>
      </c>
      <c r="G65" s="83">
        <f t="shared" si="31"/>
        <v>0</v>
      </c>
      <c r="H65" s="83">
        <f t="shared" si="31"/>
        <v>0</v>
      </c>
      <c r="I65" s="83">
        <v>0</v>
      </c>
      <c r="J65" s="83">
        <v>0</v>
      </c>
      <c r="K65" s="83">
        <v>0</v>
      </c>
      <c r="L65" s="73">
        <v>0</v>
      </c>
      <c r="M65" s="73">
        <v>0</v>
      </c>
      <c r="N65" s="73">
        <v>0</v>
      </c>
      <c r="O65" s="73">
        <v>0</v>
      </c>
      <c r="P65" s="73">
        <v>0</v>
      </c>
      <c r="Q65" s="60">
        <f t="shared" si="6"/>
        <v>0</v>
      </c>
      <c r="S65" s="57"/>
    </row>
    <row r="66" spans="2:20" x14ac:dyDescent="0.3">
      <c r="B66" s="32" t="s">
        <v>125</v>
      </c>
      <c r="C66" s="21">
        <v>0</v>
      </c>
      <c r="D66" s="21">
        <v>0</v>
      </c>
      <c r="E66" s="83">
        <v>0</v>
      </c>
      <c r="F66" s="83">
        <v>0</v>
      </c>
      <c r="G66" s="83">
        <v>0</v>
      </c>
      <c r="H66" s="83">
        <v>0</v>
      </c>
      <c r="I66" s="83">
        <v>0</v>
      </c>
      <c r="J66" s="83">
        <v>0</v>
      </c>
      <c r="K66" s="83">
        <v>0</v>
      </c>
      <c r="L66" s="73">
        <v>0</v>
      </c>
      <c r="M66" s="73">
        <v>0</v>
      </c>
      <c r="N66" s="73">
        <v>0</v>
      </c>
      <c r="O66" s="73">
        <v>0</v>
      </c>
      <c r="P66" s="73">
        <v>0</v>
      </c>
      <c r="Q66" s="60">
        <f t="shared" si="6"/>
        <v>0</v>
      </c>
      <c r="S66" s="57"/>
    </row>
    <row r="67" spans="2:20" x14ac:dyDescent="0.3">
      <c r="B67" s="47" t="s">
        <v>42</v>
      </c>
      <c r="C67" s="31">
        <f>C57+C11</f>
        <v>144222495183</v>
      </c>
      <c r="D67" s="31">
        <f>D57+D11</f>
        <v>154036261852.79001</v>
      </c>
      <c r="E67" s="27">
        <f>E11+E57</f>
        <v>8480478242.1000004</v>
      </c>
      <c r="F67" s="27">
        <f t="shared" ref="F67:N67" si="32">F11+F57</f>
        <v>12436816568.879997</v>
      </c>
      <c r="G67" s="27">
        <f t="shared" si="32"/>
        <v>7950826268.4099989</v>
      </c>
      <c r="H67" s="27">
        <f t="shared" si="32"/>
        <v>9111136199.8500004</v>
      </c>
      <c r="I67" s="27">
        <f t="shared" si="32"/>
        <v>8249352531.5499992</v>
      </c>
      <c r="J67" s="27">
        <f t="shared" si="32"/>
        <v>8857840607.3999996</v>
      </c>
      <c r="K67" s="27">
        <f t="shared" si="32"/>
        <v>7674510749.0200005</v>
      </c>
      <c r="L67" s="27">
        <f t="shared" si="32"/>
        <v>9023244440.2699986</v>
      </c>
      <c r="M67" s="27">
        <f t="shared" si="32"/>
        <v>9135555359.0299988</v>
      </c>
      <c r="N67" s="27">
        <f t="shared" si="32"/>
        <v>9884252693.1799984</v>
      </c>
      <c r="O67" s="27">
        <f t="shared" ref="O67:P67" si="33">O57+O11</f>
        <v>10165353339.899998</v>
      </c>
      <c r="P67" s="27">
        <f t="shared" si="33"/>
        <v>11718008189.16</v>
      </c>
      <c r="Q67" s="27">
        <f>+Q11+Q57</f>
        <v>112687375188.74997</v>
      </c>
      <c r="S67" s="57"/>
    </row>
    <row r="68" spans="2:20" x14ac:dyDescent="0.3">
      <c r="E68" s="79">
        <v>0</v>
      </c>
      <c r="F68" s="79"/>
      <c r="G68" s="79"/>
      <c r="H68" s="79"/>
      <c r="I68" s="79"/>
      <c r="J68" s="79"/>
      <c r="K68" s="79"/>
      <c r="L68" s="75"/>
      <c r="M68" s="75"/>
      <c r="N68" s="75"/>
      <c r="O68" s="75"/>
      <c r="P68" s="75"/>
      <c r="Q68" s="75"/>
      <c r="S68" s="57"/>
    </row>
    <row r="69" spans="2:20" x14ac:dyDescent="0.3">
      <c r="B69" s="47" t="s">
        <v>126</v>
      </c>
      <c r="C69" s="31">
        <f>C70+C76</f>
        <v>900000000</v>
      </c>
      <c r="D69" s="31">
        <f>D70+D76</f>
        <v>11699999444.000002</v>
      </c>
      <c r="E69" s="27">
        <f>+E70+E76</f>
        <v>29160000</v>
      </c>
      <c r="F69" s="27">
        <f>+F70+F76</f>
        <v>29160000</v>
      </c>
      <c r="G69" s="27">
        <f>+G70+G76</f>
        <v>29160000</v>
      </c>
      <c r="H69" s="27">
        <f>+H70+H76</f>
        <v>0</v>
      </c>
      <c r="I69" s="27">
        <f t="shared" ref="I69:P69" si="34">+I70+I76</f>
        <v>0</v>
      </c>
      <c r="J69" s="27">
        <f t="shared" si="34"/>
        <v>0</v>
      </c>
      <c r="K69" s="27">
        <f t="shared" si="34"/>
        <v>0</v>
      </c>
      <c r="L69" s="27">
        <f t="shared" si="34"/>
        <v>0</v>
      </c>
      <c r="M69" s="27">
        <f t="shared" si="34"/>
        <v>0</v>
      </c>
      <c r="N69" s="27">
        <f t="shared" si="34"/>
        <v>10000000</v>
      </c>
      <c r="O69" s="27">
        <f t="shared" si="34"/>
        <v>2797877.2</v>
      </c>
      <c r="P69" s="27">
        <f t="shared" si="34"/>
        <v>0</v>
      </c>
      <c r="Q69" s="27">
        <f>SUM(E69:P69)</f>
        <v>100277877.2</v>
      </c>
      <c r="S69" s="57"/>
    </row>
    <row r="70" spans="2:20" x14ac:dyDescent="0.3">
      <c r="B70" s="35" t="s">
        <v>52</v>
      </c>
      <c r="C70" s="58">
        <f>C71+C74</f>
        <v>900000000</v>
      </c>
      <c r="D70" s="58">
        <f>D71+D74</f>
        <v>10358179183.170002</v>
      </c>
      <c r="E70" s="58">
        <f>E71+E74</f>
        <v>29160000</v>
      </c>
      <c r="F70" s="58">
        <f>F71+F74</f>
        <v>29160000</v>
      </c>
      <c r="G70" s="58">
        <f>G71+G74</f>
        <v>29160000</v>
      </c>
      <c r="H70" s="58">
        <f t="shared" ref="H70:N70" si="35">H71+H74</f>
        <v>0</v>
      </c>
      <c r="I70" s="58">
        <f t="shared" si="35"/>
        <v>0</v>
      </c>
      <c r="J70" s="58">
        <f t="shared" si="35"/>
        <v>0</v>
      </c>
      <c r="K70" s="58">
        <f t="shared" si="35"/>
        <v>0</v>
      </c>
      <c r="L70" s="58">
        <f t="shared" si="35"/>
        <v>0</v>
      </c>
      <c r="M70" s="58">
        <f t="shared" si="35"/>
        <v>0</v>
      </c>
      <c r="N70" s="58">
        <f t="shared" si="35"/>
        <v>0</v>
      </c>
      <c r="O70" s="58">
        <f t="shared" ref="O70:P70" si="36">O71+O74</f>
        <v>0</v>
      </c>
      <c r="P70" s="58">
        <f t="shared" si="36"/>
        <v>0</v>
      </c>
      <c r="Q70" s="58">
        <f>SUM(E70:P70)</f>
        <v>87480000</v>
      </c>
      <c r="R70" s="76"/>
      <c r="S70" s="57"/>
      <c r="T70" s="76"/>
    </row>
    <row r="71" spans="2:20" x14ac:dyDescent="0.3">
      <c r="B71" s="18" t="s">
        <v>53</v>
      </c>
      <c r="C71" s="61">
        <f>SUM(C72:C73)</f>
        <v>0</v>
      </c>
      <c r="D71" s="61">
        <f>SUM(D72:D73)</f>
        <v>9458179183.170002</v>
      </c>
      <c r="E71" s="61">
        <f>E72+E73</f>
        <v>0</v>
      </c>
      <c r="F71" s="61">
        <f>F72+F73</f>
        <v>0</v>
      </c>
      <c r="G71" s="61">
        <f>G72+G73</f>
        <v>0</v>
      </c>
      <c r="H71" s="61">
        <f t="shared" ref="H71:P71" si="37">H72+H73</f>
        <v>0</v>
      </c>
      <c r="I71" s="61">
        <f t="shared" si="37"/>
        <v>0</v>
      </c>
      <c r="J71" s="61">
        <f t="shared" si="37"/>
        <v>0</v>
      </c>
      <c r="K71" s="61">
        <f t="shared" si="37"/>
        <v>0</v>
      </c>
      <c r="L71" s="61">
        <f t="shared" si="37"/>
        <v>0</v>
      </c>
      <c r="M71" s="61">
        <f t="shared" ref="M71:N71" si="38">M72+M73</f>
        <v>0</v>
      </c>
      <c r="N71" s="61">
        <f t="shared" si="38"/>
        <v>0</v>
      </c>
      <c r="O71" s="61">
        <f t="shared" si="37"/>
        <v>0</v>
      </c>
      <c r="P71" s="61">
        <f t="shared" si="37"/>
        <v>0</v>
      </c>
      <c r="Q71" s="61">
        <f t="shared" ref="Q71:Q81" si="39">SUM(E71:P71)</f>
        <v>0</v>
      </c>
      <c r="R71" s="57"/>
      <c r="S71" s="57"/>
    </row>
    <row r="72" spans="2:20" x14ac:dyDescent="0.3">
      <c r="B72" s="32" t="s">
        <v>127</v>
      </c>
      <c r="C72" s="63">
        <v>0</v>
      </c>
      <c r="D72" s="63">
        <v>23599911.670000002</v>
      </c>
      <c r="E72" s="63">
        <v>0</v>
      </c>
      <c r="F72" s="63">
        <v>0</v>
      </c>
      <c r="G72" s="63">
        <v>0</v>
      </c>
      <c r="H72" s="63">
        <v>0</v>
      </c>
      <c r="I72" s="63">
        <v>0</v>
      </c>
      <c r="J72" s="63">
        <v>0</v>
      </c>
      <c r="K72" s="63">
        <v>0</v>
      </c>
      <c r="L72" s="63">
        <v>0</v>
      </c>
      <c r="M72" s="63">
        <v>0</v>
      </c>
      <c r="N72" s="63">
        <v>0</v>
      </c>
      <c r="O72" s="63">
        <v>0</v>
      </c>
      <c r="P72" s="63">
        <v>0</v>
      </c>
      <c r="Q72" s="63">
        <f t="shared" si="39"/>
        <v>0</v>
      </c>
      <c r="S72" s="57"/>
    </row>
    <row r="73" spans="2:20" x14ac:dyDescent="0.3">
      <c r="B73" s="32" t="s">
        <v>139</v>
      </c>
      <c r="C73" s="63">
        <v>0</v>
      </c>
      <c r="D73" s="63">
        <v>9434579271.5000019</v>
      </c>
      <c r="E73" s="63">
        <v>0</v>
      </c>
      <c r="F73" s="63">
        <v>0</v>
      </c>
      <c r="G73" s="63">
        <v>0</v>
      </c>
      <c r="H73" s="63">
        <v>0</v>
      </c>
      <c r="I73" s="63">
        <v>0</v>
      </c>
      <c r="J73" s="63">
        <v>0</v>
      </c>
      <c r="K73" s="63">
        <v>0</v>
      </c>
      <c r="L73" s="63">
        <v>0</v>
      </c>
      <c r="M73" s="63">
        <v>0</v>
      </c>
      <c r="N73" s="63">
        <v>0</v>
      </c>
      <c r="O73" s="63">
        <v>0</v>
      </c>
      <c r="P73" s="63">
        <v>0</v>
      </c>
      <c r="Q73" s="63">
        <f t="shared" si="39"/>
        <v>0</v>
      </c>
      <c r="S73" s="57"/>
    </row>
    <row r="74" spans="2:20" x14ac:dyDescent="0.3">
      <c r="B74" s="18" t="s">
        <v>55</v>
      </c>
      <c r="C74" s="61">
        <f t="shared" ref="C74:H74" si="40">C75</f>
        <v>900000000</v>
      </c>
      <c r="D74" s="61">
        <f t="shared" si="40"/>
        <v>900000000</v>
      </c>
      <c r="E74" s="61">
        <f t="shared" si="40"/>
        <v>29160000</v>
      </c>
      <c r="F74" s="61">
        <f t="shared" si="40"/>
        <v>29160000</v>
      </c>
      <c r="G74" s="61">
        <f t="shared" si="40"/>
        <v>29160000</v>
      </c>
      <c r="H74" s="61">
        <f t="shared" si="40"/>
        <v>0</v>
      </c>
      <c r="I74" s="61">
        <v>0</v>
      </c>
      <c r="J74" s="61">
        <v>0</v>
      </c>
      <c r="K74" s="61">
        <v>0</v>
      </c>
      <c r="L74" s="61">
        <v>0</v>
      </c>
      <c r="M74" s="61">
        <v>0</v>
      </c>
      <c r="N74" s="61">
        <v>0</v>
      </c>
      <c r="O74" s="61">
        <v>0</v>
      </c>
      <c r="P74" s="61">
        <v>0</v>
      </c>
      <c r="Q74" s="61">
        <f t="shared" si="39"/>
        <v>87480000</v>
      </c>
      <c r="S74" s="57"/>
    </row>
    <row r="75" spans="2:20" x14ac:dyDescent="0.3">
      <c r="B75" s="40" t="s">
        <v>56</v>
      </c>
      <c r="C75" s="63">
        <v>900000000</v>
      </c>
      <c r="D75" s="63">
        <v>900000000</v>
      </c>
      <c r="E75" s="63">
        <v>29160000</v>
      </c>
      <c r="F75" s="63">
        <v>29160000</v>
      </c>
      <c r="G75" s="63">
        <v>29160000</v>
      </c>
      <c r="H75" s="63">
        <v>0</v>
      </c>
      <c r="I75" s="63">
        <v>0</v>
      </c>
      <c r="J75" s="63">
        <v>0</v>
      </c>
      <c r="K75" s="63">
        <v>0</v>
      </c>
      <c r="L75" s="63">
        <v>0</v>
      </c>
      <c r="M75" s="63">
        <v>0</v>
      </c>
      <c r="N75" s="63">
        <v>0</v>
      </c>
      <c r="O75" s="63">
        <v>0</v>
      </c>
      <c r="P75" s="63">
        <v>0</v>
      </c>
      <c r="Q75" s="63">
        <f t="shared" si="39"/>
        <v>87480000</v>
      </c>
      <c r="S75" s="57"/>
    </row>
    <row r="76" spans="2:20" x14ac:dyDescent="0.3">
      <c r="B76" s="35" t="s">
        <v>57</v>
      </c>
      <c r="C76" s="58">
        <f>C77+C79</f>
        <v>0</v>
      </c>
      <c r="D76" s="58">
        <f>D77+D79</f>
        <v>1341820260.8299999</v>
      </c>
      <c r="E76" s="58">
        <v>0</v>
      </c>
      <c r="F76" s="58">
        <v>0</v>
      </c>
      <c r="G76" s="58">
        <v>0</v>
      </c>
      <c r="H76" s="58">
        <f t="shared" ref="H76:P76" si="41">H77+H79</f>
        <v>0</v>
      </c>
      <c r="I76" s="58">
        <f t="shared" si="41"/>
        <v>0</v>
      </c>
      <c r="J76" s="58">
        <f t="shared" si="41"/>
        <v>0</v>
      </c>
      <c r="K76" s="58">
        <f t="shared" si="41"/>
        <v>0</v>
      </c>
      <c r="L76" s="58">
        <f t="shared" si="41"/>
        <v>0</v>
      </c>
      <c r="M76" s="58">
        <f t="shared" ref="M76:O76" si="42">M77+M79</f>
        <v>0</v>
      </c>
      <c r="N76" s="58">
        <f t="shared" si="42"/>
        <v>10000000</v>
      </c>
      <c r="O76" s="58">
        <f t="shared" si="42"/>
        <v>2797877.2</v>
      </c>
      <c r="P76" s="58">
        <f t="shared" si="41"/>
        <v>0</v>
      </c>
      <c r="Q76" s="58">
        <f t="shared" si="39"/>
        <v>12797877.199999999</v>
      </c>
      <c r="S76" s="57"/>
    </row>
    <row r="77" spans="2:20" x14ac:dyDescent="0.3">
      <c r="B77" s="18" t="s">
        <v>58</v>
      </c>
      <c r="C77" s="61">
        <v>0</v>
      </c>
      <c r="D77" s="61">
        <v>1</v>
      </c>
      <c r="E77" s="61">
        <f>E78</f>
        <v>0</v>
      </c>
      <c r="F77" s="61">
        <f t="shared" ref="F77:N77" si="43">F78</f>
        <v>0</v>
      </c>
      <c r="G77" s="61">
        <f t="shared" si="43"/>
        <v>0</v>
      </c>
      <c r="H77" s="61">
        <f t="shared" si="43"/>
        <v>0</v>
      </c>
      <c r="I77" s="61">
        <f t="shared" si="43"/>
        <v>0</v>
      </c>
      <c r="J77" s="61">
        <f t="shared" si="43"/>
        <v>0</v>
      </c>
      <c r="K77" s="61">
        <f t="shared" si="43"/>
        <v>0</v>
      </c>
      <c r="L77" s="61">
        <f t="shared" si="43"/>
        <v>0</v>
      </c>
      <c r="M77" s="61">
        <f t="shared" si="43"/>
        <v>0</v>
      </c>
      <c r="N77" s="61">
        <f t="shared" si="43"/>
        <v>0</v>
      </c>
      <c r="O77" s="61">
        <v>0</v>
      </c>
      <c r="P77" s="61">
        <v>0</v>
      </c>
      <c r="Q77" s="61">
        <f t="shared" si="39"/>
        <v>0</v>
      </c>
      <c r="S77" s="57"/>
    </row>
    <row r="78" spans="2:20" x14ac:dyDescent="0.3">
      <c r="B78" s="40" t="s">
        <v>80</v>
      </c>
      <c r="C78" s="63">
        <v>0</v>
      </c>
      <c r="D78" s="63">
        <v>0</v>
      </c>
      <c r="E78" s="63">
        <v>0</v>
      </c>
      <c r="F78" s="63">
        <v>0</v>
      </c>
      <c r="G78" s="63">
        <v>0</v>
      </c>
      <c r="H78" s="63">
        <v>0</v>
      </c>
      <c r="I78" s="63">
        <v>0</v>
      </c>
      <c r="J78" s="63">
        <v>0</v>
      </c>
      <c r="K78" s="63">
        <v>0</v>
      </c>
      <c r="L78" s="63">
        <v>0</v>
      </c>
      <c r="M78" s="63">
        <v>0</v>
      </c>
      <c r="N78" s="63">
        <v>0</v>
      </c>
      <c r="O78" s="63">
        <v>0</v>
      </c>
      <c r="P78" s="63">
        <v>0</v>
      </c>
      <c r="Q78" s="63">
        <f t="shared" si="39"/>
        <v>0</v>
      </c>
      <c r="S78" s="57"/>
    </row>
    <row r="79" spans="2:20" x14ac:dyDescent="0.3">
      <c r="B79" s="18" t="s">
        <v>70</v>
      </c>
      <c r="C79" s="61">
        <f>SUM(C80:C81)</f>
        <v>0</v>
      </c>
      <c r="D79" s="61">
        <f>SUM(D80:D81)</f>
        <v>1341820259.8299999</v>
      </c>
      <c r="E79" s="61">
        <f>SUM(E80:E81)</f>
        <v>0</v>
      </c>
      <c r="F79" s="61">
        <f t="shared" ref="F79:O79" si="44">SUM(F80:F81)</f>
        <v>0</v>
      </c>
      <c r="G79" s="61">
        <f t="shared" si="44"/>
        <v>0</v>
      </c>
      <c r="H79" s="61">
        <f t="shared" si="44"/>
        <v>0</v>
      </c>
      <c r="I79" s="61">
        <f t="shared" si="44"/>
        <v>0</v>
      </c>
      <c r="J79" s="61">
        <f t="shared" si="44"/>
        <v>0</v>
      </c>
      <c r="K79" s="61">
        <f t="shared" si="44"/>
        <v>0</v>
      </c>
      <c r="L79" s="61">
        <f t="shared" si="44"/>
        <v>0</v>
      </c>
      <c r="M79" s="61">
        <f t="shared" si="44"/>
        <v>0</v>
      </c>
      <c r="N79" s="61">
        <f t="shared" si="44"/>
        <v>10000000</v>
      </c>
      <c r="O79" s="61">
        <f t="shared" si="44"/>
        <v>2797877.2</v>
      </c>
      <c r="P79" s="61">
        <v>0</v>
      </c>
      <c r="Q79" s="61">
        <f t="shared" si="39"/>
        <v>12797877.199999999</v>
      </c>
      <c r="S79" s="57"/>
    </row>
    <row r="80" spans="2:20" x14ac:dyDescent="0.3">
      <c r="B80" s="40" t="s">
        <v>74</v>
      </c>
      <c r="C80" s="63">
        <v>0</v>
      </c>
      <c r="D80" s="63">
        <v>0</v>
      </c>
      <c r="E80" s="63">
        <v>0</v>
      </c>
      <c r="F80" s="63">
        <v>0</v>
      </c>
      <c r="G80" s="63">
        <v>0</v>
      </c>
      <c r="H80" s="63">
        <v>0</v>
      </c>
      <c r="I80" s="63">
        <v>0</v>
      </c>
      <c r="J80" s="63">
        <v>0</v>
      </c>
      <c r="K80" s="63">
        <v>0</v>
      </c>
      <c r="L80" s="63">
        <v>0</v>
      </c>
      <c r="M80" s="63">
        <v>0</v>
      </c>
      <c r="N80" s="63">
        <v>0</v>
      </c>
      <c r="O80" s="63">
        <v>0</v>
      </c>
      <c r="P80" s="63">
        <v>0</v>
      </c>
      <c r="Q80" s="63">
        <f t="shared" si="39"/>
        <v>0</v>
      </c>
      <c r="S80" s="57"/>
    </row>
    <row r="81" spans="2:19" x14ac:dyDescent="0.3">
      <c r="B81" s="40" t="s">
        <v>71</v>
      </c>
      <c r="C81" s="63">
        <v>0</v>
      </c>
      <c r="D81" s="63">
        <v>1341820259.8299999</v>
      </c>
      <c r="E81" s="63">
        <v>0</v>
      </c>
      <c r="F81" s="63">
        <v>0</v>
      </c>
      <c r="G81" s="63">
        <v>0</v>
      </c>
      <c r="H81" s="63">
        <v>0</v>
      </c>
      <c r="I81" s="63">
        <v>0</v>
      </c>
      <c r="J81" s="63">
        <v>0</v>
      </c>
      <c r="K81" s="63">
        <v>0</v>
      </c>
      <c r="L81" s="63">
        <v>0</v>
      </c>
      <c r="M81" s="63">
        <v>0</v>
      </c>
      <c r="N81" s="63">
        <v>10000000</v>
      </c>
      <c r="O81" s="63">
        <v>2797877.2</v>
      </c>
      <c r="P81" s="63">
        <v>0</v>
      </c>
      <c r="Q81" s="63">
        <f t="shared" si="39"/>
        <v>12797877.199999999</v>
      </c>
      <c r="S81" s="57"/>
    </row>
    <row r="82" spans="2:19" x14ac:dyDescent="0.3">
      <c r="B82" s="47" t="s">
        <v>81</v>
      </c>
      <c r="C82" s="31">
        <f t="shared" ref="C82:H82" si="45">C67+C69</f>
        <v>145122495183</v>
      </c>
      <c r="D82" s="31">
        <f t="shared" si="45"/>
        <v>165736261296.79001</v>
      </c>
      <c r="E82" s="27">
        <f t="shared" si="45"/>
        <v>8509638242.1000004</v>
      </c>
      <c r="F82" s="27">
        <f t="shared" si="45"/>
        <v>12465976568.879997</v>
      </c>
      <c r="G82" s="27">
        <f t="shared" si="45"/>
        <v>7979986268.4099989</v>
      </c>
      <c r="H82" s="27">
        <f t="shared" si="45"/>
        <v>9111136199.8500004</v>
      </c>
      <c r="I82" s="27">
        <f t="shared" ref="I82:Q82" si="46">I67+I69</f>
        <v>8249352531.5499992</v>
      </c>
      <c r="J82" s="27">
        <f t="shared" si="46"/>
        <v>8857840607.3999996</v>
      </c>
      <c r="K82" s="27">
        <f t="shared" si="46"/>
        <v>7674510749.0200005</v>
      </c>
      <c r="L82" s="27">
        <f>L67+L69</f>
        <v>9023244440.2699986</v>
      </c>
      <c r="M82" s="27">
        <f t="shared" si="46"/>
        <v>9135555359.0299988</v>
      </c>
      <c r="N82" s="27">
        <f t="shared" si="46"/>
        <v>9894252693.1799984</v>
      </c>
      <c r="O82" s="27">
        <f t="shared" si="46"/>
        <v>10168151217.099998</v>
      </c>
      <c r="P82" s="27">
        <f t="shared" si="46"/>
        <v>11718008189.16</v>
      </c>
      <c r="Q82" s="27">
        <f t="shared" si="46"/>
        <v>112787653065.94997</v>
      </c>
      <c r="S82" s="57"/>
    </row>
    <row r="83" spans="2:19" x14ac:dyDescent="0.3">
      <c r="B83" s="46" t="s">
        <v>140</v>
      </c>
    </row>
    <row r="84" spans="2:19" x14ac:dyDescent="0.3">
      <c r="B84" s="46" t="s">
        <v>141</v>
      </c>
      <c r="E84" s="76"/>
      <c r="F84" s="76"/>
      <c r="G84" s="76"/>
      <c r="H84" s="76"/>
      <c r="I84" s="76"/>
      <c r="J84" s="76"/>
      <c r="K84" s="76"/>
      <c r="L84" s="76"/>
      <c r="M84" s="76"/>
      <c r="N84" s="56"/>
      <c r="P84" s="57"/>
      <c r="Q84" s="76"/>
      <c r="S84" s="76"/>
    </row>
    <row r="85" spans="2:19" ht="38.25" customHeight="1" x14ac:dyDescent="0.3">
      <c r="B85" s="86" t="s">
        <v>142</v>
      </c>
      <c r="E85" s="76"/>
      <c r="F85" s="76"/>
      <c r="G85" s="76"/>
      <c r="H85" s="76"/>
      <c r="I85" s="76"/>
      <c r="J85" s="76"/>
      <c r="K85" s="76"/>
      <c r="L85" s="76"/>
      <c r="M85" s="76"/>
      <c r="N85" s="56"/>
      <c r="Q85" s="76"/>
      <c r="S85" s="76"/>
    </row>
    <row r="86" spans="2:19" ht="24" x14ac:dyDescent="0.3">
      <c r="B86" s="87" t="s">
        <v>143</v>
      </c>
      <c r="E86" s="76"/>
      <c r="F86" s="76"/>
      <c r="G86" s="76"/>
      <c r="H86" s="76"/>
      <c r="I86" s="76"/>
      <c r="J86" s="76"/>
      <c r="K86" s="76"/>
      <c r="L86" s="76"/>
      <c r="M86" s="76"/>
      <c r="N86" s="56"/>
      <c r="Q86" s="76"/>
      <c r="S86" s="76"/>
    </row>
    <row r="87" spans="2:19" x14ac:dyDescent="0.3">
      <c r="B87" s="72" t="s">
        <v>43</v>
      </c>
      <c r="F87" s="56"/>
      <c r="G87" s="77"/>
      <c r="H87" s="56"/>
      <c r="I87" s="56"/>
      <c r="J87" s="56"/>
      <c r="K87" s="56"/>
      <c r="L87" s="56"/>
      <c r="M87" s="56"/>
      <c r="N87" s="56"/>
      <c r="O87" s="56"/>
      <c r="P87" s="56"/>
      <c r="Q87" s="56"/>
    </row>
    <row r="88" spans="2:19" x14ac:dyDescent="0.3">
      <c r="E88" s="56"/>
      <c r="F88" s="56"/>
      <c r="G88" s="56"/>
      <c r="H88" s="56"/>
      <c r="I88" s="56"/>
      <c r="J88" s="56"/>
      <c r="K88" s="56"/>
      <c r="L88" s="56"/>
      <c r="M88" s="56"/>
      <c r="N88" s="56"/>
      <c r="O88" s="56"/>
      <c r="P88" s="56"/>
    </row>
  </sheetData>
  <mergeCells count="7">
    <mergeCell ref="B3:Q3"/>
    <mergeCell ref="B4:Q4"/>
    <mergeCell ref="B5:Q5"/>
    <mergeCell ref="B6:Q6"/>
    <mergeCell ref="B9:B10"/>
    <mergeCell ref="E9:Q9"/>
    <mergeCell ref="D9:D10"/>
  </mergeCells>
  <pageMargins left="0.7" right="0.7" top="0.75" bottom="0.75" header="0.3" footer="0.3"/>
  <pageSetup orientation="portrait" r:id="rId1"/>
  <ignoredErrors>
    <ignoredError sqref="Q72:Q73 Q77:Q81 Q64:Q66 Q75 C42 Q17:Q19 Q28:Q29 Q32 Q35:Q38 E34:H34 Q43:Q56 E16:L16 I21:L21 Q22:Q23 Q25:Q26 C21 N16 Q62" formulaRange="1"/>
    <ignoredError sqref="O40:P40"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60b2aeee86949fdb6cbaafcbd0851a87">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f0193b78917d8f8f221125d41e88218e"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6B6AA2-2950-476A-868B-8795C475F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28F658-D236-46E5-8F9D-38B540ED8447}">
  <ds:schemaRefs>
    <ds:schemaRef ds:uri="http://schemas.microsoft.com/sharepoint/v3/contenttype/forms"/>
  </ds:schemaRefs>
</ds:datastoreItem>
</file>

<file path=customXml/itemProps3.xml><?xml version="1.0" encoding="utf-8"?>
<ds:datastoreItem xmlns:ds="http://schemas.openxmlformats.org/officeDocument/2006/customXml" ds:itemID="{DF2C603B-1251-415E-886C-6B0659AFB875}">
  <ds:schemaRefs>
    <ds:schemaRef ds:uri="http://purl.org/dc/terms/"/>
    <ds:schemaRef ds:uri="http://schemas.microsoft.com/office/infopath/2007/PartnerControls"/>
    <ds:schemaRef ds:uri="http://www.w3.org/XML/1998/namespace"/>
    <ds:schemaRef ds:uri="http://schemas.openxmlformats.org/package/2006/metadata/core-properties"/>
    <ds:schemaRef ds:uri="f7c7372e-77c9-4c4a-9e9a-3e04be05905d"/>
    <ds:schemaRef ds:uri="http://schemas.microsoft.com/office/2006/documentManagement/types"/>
    <ds:schemaRef ds:uri="http://purl.org/dc/dcmitype/"/>
    <ds:schemaRef ds:uri="09100588-ee89-45b2-81d6-a67d223ce91b"/>
    <ds:schemaRef ds:uri="http://schemas.microsoft.com/office/2006/metadata/properties"/>
    <ds:schemaRef ds:uri="http://purl.org/dc/elements/1.1/"/>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2014</vt:lpstr>
      <vt:lpstr>2015</vt:lpstr>
      <vt:lpstr>2016</vt:lpstr>
      <vt:lpstr>2017</vt:lpstr>
      <vt:lpstr>2018</vt:lpstr>
      <vt:lpstr>2019</vt:lpstr>
      <vt:lpstr>2020</vt:lpstr>
      <vt:lpstr>2021</vt:lpstr>
      <vt:lpstr>2022</vt:lpstr>
      <vt:lpstr>2023</vt:lpstr>
      <vt:lpstr>2024</vt: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Ana Elizabeth Rodriguez Perez</cp:lastModifiedBy>
  <cp:revision/>
  <dcterms:created xsi:type="dcterms:W3CDTF">2020-08-07T12:59:59Z</dcterms:created>
  <dcterms:modified xsi:type="dcterms:W3CDTF">2025-12-19T12:31:51Z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